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Optické propojení DK-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'A - Optické propojení DK-...'!$C$89:$K$267</definedName>
    <definedName name="_xlnm.Print_Area" localSheetId="1">'A - Optické propojení DK-...'!$C$4:$J$39,'A - Optické propojení DK-...'!$C$45:$J$71,'A - Optické propojení DK-...'!$C$77:$K$267</definedName>
    <definedName name="_xlnm.Print_Titles" localSheetId="1">'A - Optické propojení DK-...'!$89:$89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T257"/>
  <c r="R258"/>
  <c r="R257"/>
  <c r="P258"/>
  <c r="P257"/>
  <c r="BK258"/>
  <c r="BK257"/>
  <c r="J257"/>
  <c r="J258"/>
  <c r="BE258"/>
  <c r="J70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10"/>
  <c r="BH210"/>
  <c r="BG210"/>
  <c r="BF210"/>
  <c r="T210"/>
  <c r="T209"/>
  <c r="R210"/>
  <c r="R209"/>
  <c r="P210"/>
  <c r="P209"/>
  <c r="BK210"/>
  <c r="BK209"/>
  <c r="J209"/>
  <c r="J210"/>
  <c r="BE210"/>
  <c r="J69"/>
  <c r="BI208"/>
  <c r="BH208"/>
  <c r="BG208"/>
  <c r="BF208"/>
  <c r="T208"/>
  <c r="T207"/>
  <c r="T206"/>
  <c r="R208"/>
  <c r="R207"/>
  <c r="R206"/>
  <c r="P208"/>
  <c r="P207"/>
  <c r="P206"/>
  <c r="BK208"/>
  <c r="BK207"/>
  <c r="J207"/>
  <c r="BK206"/>
  <c r="J206"/>
  <c r="J208"/>
  <c r="BE208"/>
  <c r="J68"/>
  <c r="J67"/>
  <c r="BI205"/>
  <c r="BH205"/>
  <c r="BG205"/>
  <c r="BF205"/>
  <c r="T205"/>
  <c r="T204"/>
  <c r="R205"/>
  <c r="R204"/>
  <c r="P205"/>
  <c r="P204"/>
  <c r="BK205"/>
  <c r="BK204"/>
  <c r="J204"/>
  <c r="J205"/>
  <c r="BE205"/>
  <c r="J66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89"/>
  <c r="BH189"/>
  <c r="BG189"/>
  <c r="BF189"/>
  <c r="T189"/>
  <c r="T188"/>
  <c r="R189"/>
  <c r="R188"/>
  <c r="P189"/>
  <c r="P188"/>
  <c r="BK189"/>
  <c r="BK188"/>
  <c r="J188"/>
  <c r="J189"/>
  <c r="BE189"/>
  <c r="J65"/>
  <c r="BI182"/>
  <c r="BH182"/>
  <c r="BG182"/>
  <c r="BF182"/>
  <c r="T182"/>
  <c r="R182"/>
  <c r="P182"/>
  <c r="BK182"/>
  <c r="J182"/>
  <c r="BE182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T163"/>
  <c r="R164"/>
  <c r="R163"/>
  <c r="P164"/>
  <c r="P163"/>
  <c r="BK164"/>
  <c r="BK163"/>
  <c r="J163"/>
  <c r="J164"/>
  <c r="BE164"/>
  <c r="J64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T143"/>
  <c r="R144"/>
  <c r="R143"/>
  <c r="P144"/>
  <c r="P143"/>
  <c r="BK144"/>
  <c r="BK143"/>
  <c r="J143"/>
  <c r="J144"/>
  <c r="BE144"/>
  <c r="J63"/>
  <c r="BI133"/>
  <c r="BH133"/>
  <c r="BG133"/>
  <c r="BF133"/>
  <c r="T133"/>
  <c r="R133"/>
  <c r="P133"/>
  <c r="BK133"/>
  <c r="J133"/>
  <c r="BE133"/>
  <c r="BI126"/>
  <c r="BH126"/>
  <c r="BG126"/>
  <c r="BF126"/>
  <c r="T126"/>
  <c r="R126"/>
  <c r="P126"/>
  <c r="BK126"/>
  <c r="J126"/>
  <c r="BE126"/>
  <c r="BI119"/>
  <c r="BH119"/>
  <c r="BG119"/>
  <c r="BF119"/>
  <c r="T119"/>
  <c r="T118"/>
  <c r="R119"/>
  <c r="R118"/>
  <c r="P119"/>
  <c r="P118"/>
  <c r="BK119"/>
  <c r="BK118"/>
  <c r="J118"/>
  <c r="J119"/>
  <c r="BE119"/>
  <c r="J62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07"/>
  <c r="BH107"/>
  <c r="BG107"/>
  <c r="BF107"/>
  <c r="T107"/>
  <c r="R107"/>
  <c r="P107"/>
  <c r="BK107"/>
  <c r="J107"/>
  <c r="BE107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F37"/>
  <c i="1" r="BD55"/>
  <c i="2" r="BH93"/>
  <c r="F36"/>
  <c i="1" r="BC55"/>
  <c i="2" r="BG93"/>
  <c r="F35"/>
  <c i="1" r="BB55"/>
  <c i="2" r="BF93"/>
  <c r="J34"/>
  <c i="1" r="AW55"/>
  <c i="2" r="F34"/>
  <c i="1" r="BA55"/>
  <c i="2" r="T93"/>
  <c r="T92"/>
  <c r="T91"/>
  <c r="T90"/>
  <c r="R93"/>
  <c r="R92"/>
  <c r="R91"/>
  <c r="R90"/>
  <c r="P93"/>
  <c r="P92"/>
  <c r="P91"/>
  <c r="P90"/>
  <c i="1" r="AU55"/>
  <c i="2" r="BK93"/>
  <c r="BK92"/>
  <c r="J92"/>
  <c r="BK91"/>
  <c r="J91"/>
  <c r="BK90"/>
  <c r="J90"/>
  <c r="J59"/>
  <c r="J30"/>
  <c i="1" r="AG55"/>
  <c i="2" r="J93"/>
  <c r="BE93"/>
  <c r="J33"/>
  <c i="1" r="AV55"/>
  <c i="2" r="F33"/>
  <c i="1" r="AZ55"/>
  <c i="2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<sst xmlns="http://schemas.openxmlformats.org/spreadsheetml/2006/main">
  <si>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</si>
  <si>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</si>
  <si>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</si>
  <si>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</si>
  <si>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</si>
  <si>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{33e9ecb9-ee4f-4892-9c26-59efb69466cb}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</si>
  <si>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</si>
  <si>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</si>
  <si>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</si>
  <si>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</si>
  <si>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</si>
  <si>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</si>
  <si>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</si>
  <si>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</si>
  <si>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TV19-007(1)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</si>
  <si>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</si>
  <si>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</si>
  <si>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Optický propoj  (DK-komora Masarykova-VS18-VS Stavařov-KB)</t>
  </si>
  <si>
    <t>KSO:</t>
  </si>
  <si>
    <t>CC-CZ:</t>
  </si>
  <si>
    <t>Místo:</t>
  </si>
  <si>
    <t xml:space="preserve"> </t>
  </si>
  <si>
    <t>Datum:</t>
  </si>
  <si>
    <t>13. 3. 2019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</si>
  <si>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</si>
  <si>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</si>
  <si>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</si>
  <si>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</si>
  <si>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</si>
  <si>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</si>
  <si>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</si>
  <si>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</si>
  <si>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</si>
  <si>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</si>
  <si>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</si>
  <si>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</si>
  <si>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</si>
  <si>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</si>
  <si>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</si>
  <si>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</si>
  <si>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</si>
  <si>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</si>
  <si>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</si>
  <si>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</si>
  <si>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</si>
  <si>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</si>
  <si>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</si>
  <si>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</si>
  <si>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</si>
  <si>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</si>
  <si>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</si>
  <si>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</si>
  <si>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</si>
  <si>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</si>
  <si>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</si>
  <si>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</si>
  <si>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</si>
  <si>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</si>
  <si>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</si>
  <si>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</si>
  <si>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</si>
  <si>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</si>
  <si>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</si>
  <si>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</si>
  <si>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</si>
  <si>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</si>
  <si>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</si>
  <si>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</si>
  <si>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</si>
  <si>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</si>
  <si>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</si>
  <si>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</si>
  <si>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</si>
  <si>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</si>
  <si>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</si>
  <si>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</si>
  <si>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</si>
  <si>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Optické propojení DK-komora Masarykova-VS 18-VS Stavařov-KB 1330 Lidická</t>
  </si>
  <si>
    <t>STA</t>
  </si>
  <si>
    <t>1</t>
  </si>
  <si>
    <t>{80958a1a-16ce-418b-95c2-2f473153a68e}</t>
  </si>
  <si>
    <t>2</t>
  </si>
  <si>
    <t>KRYCÍ LIST SOUPISU PRACÍ</t>
  </si>
  <si>
    <t>Objekt:</t>
  </si>
  <si>
    <t>A - Optické propojení DK-komora Masarykova-VS 18-VS Stavařov-KB 1330 Lidická</t>
  </si>
  <si>
    <t>Tomanová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</si>
  <si>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</si>
  <si>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</si>
  <si>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</si>
  <si>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</si>
  <si>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</si>
  <si>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</si>
  <si>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</si>
  <si>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</si>
  <si>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</si>
  <si>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</si>
  <si>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</si>
  <si>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</si>
  <si>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</si>
  <si>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 - PŘENOS</t>
  </si>
  <si>
    <t xml:space="preserve">    46-M - Zemní  a pomocné práce při elektromontážích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</si>
  <si>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</si>
  <si>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</si>
  <si>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</si>
  <si>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</si>
  <si>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</si>
  <si>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</si>
  <si>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</si>
  <si>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</si>
  <si>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</si>
  <si>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</si>
  <si>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</si>
  <si>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</si>
  <si>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</si>
  <si>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</si>
  <si>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</si>
  <si>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</si>
  <si>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</si>
  <si>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</si>
  <si>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</si>
  <si>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</si>
  <si>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</si>
  <si>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</si>
  <si>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2019 01</t>
  </si>
  <si>
    <t>4</t>
  </si>
  <si>
    <t>-1695524223</t>
  </si>
  <si>
    <t>VV</t>
  </si>
  <si>
    <t>kabelová rýha v zatravněné ploše - dl.5 m</t>
  </si>
  <si>
    <t>0,1*1,0*5,0</t>
  </si>
  <si>
    <t>181301101</t>
  </si>
  <si>
    <t>Rozprostření ornice tl vrstvy do 100 mm pl do 500 m2 v rovině nebo ve svahu do 1:5</t>
  </si>
  <si>
    <t>m2</t>
  </si>
  <si>
    <t>133939984</t>
  </si>
  <si>
    <t>zpětné rozprostření ornice</t>
  </si>
  <si>
    <t>0,5/0,1</t>
  </si>
  <si>
    <t>3</t>
  </si>
  <si>
    <t>181951102</t>
  </si>
  <si>
    <t>Úprava pláně v hornině tř. 1 až 4 se zhutněním</t>
  </si>
  <si>
    <t>-1867424899</t>
  </si>
  <si>
    <t>zpevněné plochy chodníků</t>
  </si>
  <si>
    <t>1,0*5,0</t>
  </si>
  <si>
    <t>zpevněná plocha parkoviště</t>
  </si>
  <si>
    <t>1,0*19,0</t>
  </si>
  <si>
    <t>betonová plocha</t>
  </si>
  <si>
    <t>1,0*1,0</t>
  </si>
  <si>
    <t>Součet</t>
  </si>
  <si>
    <t>162701105</t>
  </si>
  <si>
    <t>Vodorovné přemístění do 10000 m výkopku/sypaniny z horniny tř. 1 až 4</t>
  </si>
  <si>
    <t>-842162357</t>
  </si>
  <si>
    <t>přebytečný výkopek</t>
  </si>
  <si>
    <t>výkop - pol.460201603 mezisoučet A</t>
  </si>
  <si>
    <t>27,0</t>
  </si>
  <si>
    <t>méně zásyp - pol.460561821</t>
  </si>
  <si>
    <t>-22,2</t>
  </si>
  <si>
    <t>5</t>
  </si>
  <si>
    <t>167101101</t>
  </si>
  <si>
    <t>Nakládání výkopku z hornin tř. 1 až 4 do 100 m3</t>
  </si>
  <si>
    <t>-820965047</t>
  </si>
  <si>
    <t>6</t>
  </si>
  <si>
    <t>171201201</t>
  </si>
  <si>
    <t>Uložení sypaniny na skládky</t>
  </si>
  <si>
    <t>-736721725</t>
  </si>
  <si>
    <t>7</t>
  </si>
  <si>
    <t>17120121R</t>
  </si>
  <si>
    <t>Poplatek za uložení stavebního odpadu - zeminy a kameniva na skládce</t>
  </si>
  <si>
    <t>t</t>
  </si>
  <si>
    <t>-2139114505</t>
  </si>
  <si>
    <t>4,8*1,5</t>
  </si>
  <si>
    <t>11</t>
  </si>
  <si>
    <t>Zemní práce - přípravné a přidružené práce</t>
  </si>
  <si>
    <t>8</t>
  </si>
  <si>
    <t>113106023</t>
  </si>
  <si>
    <t>Rozebrání dlažeb při překopech komunikací pro pěší ze zámkové dlažby ručně</t>
  </si>
  <si>
    <t>812099736</t>
  </si>
  <si>
    <t xml:space="preserve">chodníky včetně okapových </t>
  </si>
  <si>
    <t>6,0*1,0</t>
  </si>
  <si>
    <t>Poznámka :</t>
  </si>
  <si>
    <t>odtěžení podkladních vrstev konstrukce chodníku je</t>
  </si>
  <si>
    <t>zahrnuto ve výkopech.</t>
  </si>
  <si>
    <t>Vybouraná dlažba bude očištěna a znovu použita k obnově chodníku.</t>
  </si>
  <si>
    <t>9</t>
  </si>
  <si>
    <t>113106071</t>
  </si>
  <si>
    <t>Rozebrání dlažeb při překopech vozovek ze zámkové dlažby s ložem z kameniva ručně</t>
  </si>
  <si>
    <t>558950332</t>
  </si>
  <si>
    <t>parkoviště</t>
  </si>
  <si>
    <t>19,0*1,0</t>
  </si>
  <si>
    <t>10</t>
  </si>
  <si>
    <t>113202111</t>
  </si>
  <si>
    <t>Vytrhání obrub krajníků obrubníků stojatých</t>
  </si>
  <si>
    <t>m</t>
  </si>
  <si>
    <t>-1015883365</t>
  </si>
  <si>
    <t>obrubníky bouraných chodníků vč.okapových</t>
  </si>
  <si>
    <t>použity nové obrubníky</t>
  </si>
  <si>
    <t>1,5</t>
  </si>
  <si>
    <t>Mezisoučet A</t>
  </si>
  <si>
    <t>obrubníky bouraného parkoviště</t>
  </si>
  <si>
    <t>1,5*2</t>
  </si>
  <si>
    <t>Mezisoučet B</t>
  </si>
  <si>
    <t xml:space="preserve"> - při obnově budou použity nové obrubníky</t>
  </si>
  <si>
    <t>Komunikace pozemní</t>
  </si>
  <si>
    <t>566901122</t>
  </si>
  <si>
    <t>Vyspravení podkladu po překopech ing sítí plochy do 15 m2 štěrkopískem tl. 150 mm</t>
  </si>
  <si>
    <t>-537582065</t>
  </si>
  <si>
    <t>chodník dlážděný (včetně okapových chodníčků)</t>
  </si>
  <si>
    <t>12</t>
  </si>
  <si>
    <t>566901223</t>
  </si>
  <si>
    <t>Vyspravení podkladu po překopech ing sítí plochy přes 15 m2 štěrkopískem tl. 200 mm</t>
  </si>
  <si>
    <t>1717303302</t>
  </si>
  <si>
    <t>dlážděné parkoviště - vrstva pod dlažbou</t>
  </si>
  <si>
    <t>13</t>
  </si>
  <si>
    <t>56690120R</t>
  </si>
  <si>
    <t>Vyspravení podkladu po překopech ing sítí plochy přes 15 m2 - spodní vrstvy z kameniva dle původní skladby (tl.cca do 300 mm)</t>
  </si>
  <si>
    <t>-1844416998</t>
  </si>
  <si>
    <t>dlážděné parkoviště - spodní vrstvy z kameniva dle původní skladby</t>
  </si>
  <si>
    <t>(tl. cca do 300 mm)</t>
  </si>
  <si>
    <t>14</t>
  </si>
  <si>
    <t>596211110</t>
  </si>
  <si>
    <t>Kladení zámkové dlažby komunikací pro pěší tl 60 mm skupiny A pl do 50 m2</t>
  </si>
  <si>
    <t>791962100</t>
  </si>
  <si>
    <t xml:space="preserve">obnova chodníku  - použita očištěná vybouraná dlažba</t>
  </si>
  <si>
    <t>596212210</t>
  </si>
  <si>
    <t>Kladení zámkové dlažby pozemních komunikací tl 80 mm skupiny A pl do 50 m2</t>
  </si>
  <si>
    <t>1926236604</t>
  </si>
  <si>
    <t xml:space="preserve">obnova dlažba parkoviště  - použita očištěná vybouraná dlažba</t>
  </si>
  <si>
    <t>16</t>
  </si>
  <si>
    <t>596212214</t>
  </si>
  <si>
    <t>Příplatek za kombinaci dvou barev u betonových dlažeb pozemních komunikací tl 80 mm skupiny A</t>
  </si>
  <si>
    <t>1998990293</t>
  </si>
  <si>
    <t>stání na parkovišti</t>
  </si>
  <si>
    <t>1,0</t>
  </si>
  <si>
    <t>Ostatní konstrukce a práce, bourání</t>
  </si>
  <si>
    <t>17</t>
  </si>
  <si>
    <t>916131213</t>
  </si>
  <si>
    <t>Osazení silničního obrubníku betonového stojatého s boční opěrou do lože z betonu prostého</t>
  </si>
  <si>
    <t>1408244633</t>
  </si>
  <si>
    <t>dle pol.113202111 mezisoučet B (odd.11)</t>
  </si>
  <si>
    <t>3,0</t>
  </si>
  <si>
    <t>18</t>
  </si>
  <si>
    <t>M</t>
  </si>
  <si>
    <t>59217034R</t>
  </si>
  <si>
    <t>obrubník betonový silniční (rozměry dle původního)</t>
  </si>
  <si>
    <t>1935320188</t>
  </si>
  <si>
    <t>dodávka, doprava k pol.916131213</t>
  </si>
  <si>
    <t>19</t>
  </si>
  <si>
    <t>916231213</t>
  </si>
  <si>
    <t>Osazení chodníkového obrubníku betonového stojatého s boční opěrou do lože z betonu prostého</t>
  </si>
  <si>
    <t>548951151</t>
  </si>
  <si>
    <t>dle pol.113202111 mezisoučet A (odd.11)</t>
  </si>
  <si>
    <t>20</t>
  </si>
  <si>
    <t>59217021R</t>
  </si>
  <si>
    <t>obrubník betonový chodníkový (rozměry dle původního)</t>
  </si>
  <si>
    <t>-1842611110</t>
  </si>
  <si>
    <t>dodávka, doprava k pol.916231213</t>
  </si>
  <si>
    <t>96990010R</t>
  </si>
  <si>
    <t>Vyvrtání otvoru obvodovým pláštěm budovy pro prostup optických propojů (cca d=50-60 mm) včetně likvidace suti</t>
  </si>
  <si>
    <t>kus</t>
  </si>
  <si>
    <t>1423210445</t>
  </si>
  <si>
    <t>objekt VS18</t>
  </si>
  <si>
    <t>objekt č.p.1329</t>
  </si>
  <si>
    <t>22</t>
  </si>
  <si>
    <t>95500010R</t>
  </si>
  <si>
    <t xml:space="preserve">Utěsnění prostupu kabelového propoje obvodovým pláštěm budovy + oprava fasády  (zateplení,omítka apod.)</t>
  </si>
  <si>
    <t>-168674150</t>
  </si>
  <si>
    <t>objekt VS18A</t>
  </si>
  <si>
    <t>objekt č.p.1265</t>
  </si>
  <si>
    <t>997</t>
  </si>
  <si>
    <t>Přesun sutě</t>
  </si>
  <si>
    <t>23</t>
  </si>
  <si>
    <t>979051121</t>
  </si>
  <si>
    <t>Očištění zámkových dlaždic se spárováním z kameniva těženého při překopech inženýrských sítí</t>
  </si>
  <si>
    <t>-1987820557</t>
  </si>
  <si>
    <t>dle pol.113106023 (odd.11)</t>
  </si>
  <si>
    <t>6,0</t>
  </si>
  <si>
    <t>dle pol.113103071 (odd.11)</t>
  </si>
  <si>
    <t>19,0</t>
  </si>
  <si>
    <t>24</t>
  </si>
  <si>
    <t>997221561</t>
  </si>
  <si>
    <t>Vodorovná doprava suti z kusových materiálů do 1 km</t>
  </si>
  <si>
    <t>-1583408570</t>
  </si>
  <si>
    <t>suť pol.113202111 - bourané obrubníky</t>
  </si>
  <si>
    <t>0,923</t>
  </si>
  <si>
    <t>25</t>
  </si>
  <si>
    <t>997221569</t>
  </si>
  <si>
    <t>Příplatek ZKD 1 km u vodorovné dopravy suti z kusových materiálů</t>
  </si>
  <si>
    <t>1391908027</t>
  </si>
  <si>
    <t>celkem 10 km</t>
  </si>
  <si>
    <t>0,923*(10-1)</t>
  </si>
  <si>
    <t>26</t>
  </si>
  <si>
    <t>99722181R</t>
  </si>
  <si>
    <t>Poplatek za uložení na skládce (skládkovné) stavebního odpadu betonového kód odpadu 170 101</t>
  </si>
  <si>
    <t>553431655</t>
  </si>
  <si>
    <t>pol.997221561</t>
  </si>
  <si>
    <t>998</t>
  </si>
  <si>
    <t>Přesun hmot</t>
  </si>
  <si>
    <t>27</t>
  </si>
  <si>
    <t>998223011</t>
  </si>
  <si>
    <t>Přesun hmot pro pozemní komunikace s krytem dlážděným</t>
  </si>
  <si>
    <t>1822010726</t>
  </si>
  <si>
    <t>Práce a dodávky M</t>
  </si>
  <si>
    <t>21-M</t>
  </si>
  <si>
    <t>Elektromontáže - PŘENOS</t>
  </si>
  <si>
    <t>28</t>
  </si>
  <si>
    <t>211001</t>
  </si>
  <si>
    <t>Elektročást - přenos ze samostatného rozpočtu - viz příloha</t>
  </si>
  <si>
    <t>kpl</t>
  </si>
  <si>
    <t>64</t>
  </si>
  <si>
    <t>1933812783</t>
  </si>
  <si>
    <t>46-M</t>
  </si>
  <si>
    <t xml:space="preserve">Zemní  a pomocné práce při elektromontážích</t>
  </si>
  <si>
    <t>29</t>
  </si>
  <si>
    <t>460201603</t>
  </si>
  <si>
    <t>Hloubení kabelových nezapažených rýh jakýchkoli rozměrů strojně v hornině tř 3</t>
  </si>
  <si>
    <t>-470026393</t>
  </si>
  <si>
    <t>v zatravněné ploše - dl.5,0 m</t>
  </si>
  <si>
    <t>0,8*0,7*5,0</t>
  </si>
  <si>
    <t>pod chodníky - dl.5,0 m</t>
  </si>
  <si>
    <t>0,8*0,6*5,0</t>
  </si>
  <si>
    <t>pod parkovištěm - dl.19,0 m</t>
  </si>
  <si>
    <t>0,8*1,4*19,0</t>
  </si>
  <si>
    <t>pod okapovým chodníkem - dl. 1 m</t>
  </si>
  <si>
    <t>0,8*0,6*1,0</t>
  </si>
  <si>
    <t>0,04</t>
  </si>
  <si>
    <t>méně pol.460150063</t>
  </si>
  <si>
    <t>-0,8*1,4*5,0-0,4</t>
  </si>
  <si>
    <t>30</t>
  </si>
  <si>
    <t>460150083</t>
  </si>
  <si>
    <t>Hloubení kabelových zapažených i nezapažených rýh ručně š 40 cm, hl 100 cm, v hornině tř 3</t>
  </si>
  <si>
    <t>-20266539</t>
  </si>
  <si>
    <t>v místě křížení trasy rýhy se stávajícími rozvody</t>
  </si>
  <si>
    <t>předpoklad</t>
  </si>
  <si>
    <t>5,0</t>
  </si>
  <si>
    <t>31</t>
  </si>
  <si>
    <t>460201612</t>
  </si>
  <si>
    <t>Zarovnání kabelových rýh š přes 50 do 80 cm po výkopu strojně</t>
  </si>
  <si>
    <t>-337324616</t>
  </si>
  <si>
    <t>32</t>
  </si>
  <si>
    <t>460470001</t>
  </si>
  <si>
    <t>Provizorní zajištění potrubí ve výkopech při křížení s kabelem</t>
  </si>
  <si>
    <t>-825793331</t>
  </si>
  <si>
    <t>33</t>
  </si>
  <si>
    <t>460470011</t>
  </si>
  <si>
    <t>Provizorní zajištění kabelů ve výkopech při jejich křížení</t>
  </si>
  <si>
    <t>357679798</t>
  </si>
  <si>
    <t>34</t>
  </si>
  <si>
    <t>46042107R</t>
  </si>
  <si>
    <t>Lože kabelů z písku nebo štěrkopísku tl 5 cm nad kabel, kryté plastovou deskou, š lože do 80 cm</t>
  </si>
  <si>
    <t>1763024803</t>
  </si>
  <si>
    <t>5,0+5,0+19,0+1,0</t>
  </si>
  <si>
    <t>35</t>
  </si>
  <si>
    <t>46000010R</t>
  </si>
  <si>
    <t>plastová krycí deska k ochraně kabelů š.400 mm - dodávka, doprava</t>
  </si>
  <si>
    <t>256</t>
  </si>
  <si>
    <t>-1621503719</t>
  </si>
  <si>
    <t>k pol.46042107R</t>
  </si>
  <si>
    <t>30,0</t>
  </si>
  <si>
    <t>36</t>
  </si>
  <si>
    <t>460561821</t>
  </si>
  <si>
    <t>Zásyp rýh strojně včetně zhutnění a urovnání povrchu - v zástavbě</t>
  </si>
  <si>
    <t>-1758712429</t>
  </si>
  <si>
    <t>méně lože - pol.46042107R</t>
  </si>
  <si>
    <t>-0,8*0,2*30,0</t>
  </si>
  <si>
    <t>37</t>
  </si>
  <si>
    <t>46072211R</t>
  </si>
  <si>
    <t>Krytí kabelů výstražnou barevnou fólií š 40 cm</t>
  </si>
  <si>
    <t>-1283569176</t>
  </si>
  <si>
    <t>38</t>
  </si>
  <si>
    <t>460620007</t>
  </si>
  <si>
    <t>Zatravnění včetně zalití vodou na rovině</t>
  </si>
  <si>
    <t>-141136578</t>
  </si>
  <si>
    <t>obnova zatravněné plochy - dl.5,0 m</t>
  </si>
  <si>
    <t>dle pol.181301101 (odd.1)</t>
  </si>
  <si>
    <t>VRN</t>
  </si>
  <si>
    <t>Vedlejší rozpočtové náklady</t>
  </si>
  <si>
    <t>39</t>
  </si>
  <si>
    <t>0100000R1</t>
  </si>
  <si>
    <t>Výškové a polohové vytýčení všech inženýrských sítí na staveništi a jejich ověření u správců</t>
  </si>
  <si>
    <t>Kč</t>
  </si>
  <si>
    <t>1024</t>
  </si>
  <si>
    <t>1599891482</t>
  </si>
  <si>
    <t>40</t>
  </si>
  <si>
    <t>0100000R2</t>
  </si>
  <si>
    <t>Geodetické zaměření trasy - yytýčení základních směrových a výškových bodů stavby</t>
  </si>
  <si>
    <t>-1058610329</t>
  </si>
  <si>
    <t>41</t>
  </si>
  <si>
    <t>0100000R3</t>
  </si>
  <si>
    <t>Zaměření skutečného provedení stavby</t>
  </si>
  <si>
    <t>-417296826</t>
  </si>
  <si>
    <t>42</t>
  </si>
  <si>
    <t>0300000R1</t>
  </si>
  <si>
    <t>Zařízení staveniště - vybavení (buňky, TOI), zabezpečení, zrušení staveniště, připojení na inženýrské sítě</t>
  </si>
  <si>
    <t>-355626751</t>
  </si>
  <si>
    <t>43</t>
  </si>
  <si>
    <t>0300000R2</t>
  </si>
  <si>
    <t>Opatření k zajištění bezpečnosti účastníků realizace akce a veřejnosti (zejména zajištění staveniště, bezpečnostní tabulky, zajištění výkopů proti pádu veřejných osob, lávky přes výkopy, popř.jejich osvětlení apod.)</t>
  </si>
  <si>
    <t>512</t>
  </si>
  <si>
    <t>-139790566</t>
  </si>
  <si>
    <t>44</t>
  </si>
  <si>
    <t>0310000R3</t>
  </si>
  <si>
    <t>Dodávka vybavení stavby dle příslušných ČSN se zaměřením na požární ochranu objektu a staveniště běhen výstavby a bezpečnost práce (hasící přístroje, výstražné tabulky, zajištění podmínek bezpečnosti a ochrany zdraví při práci )</t>
  </si>
  <si>
    <t>895017701</t>
  </si>
  <si>
    <t>45</t>
  </si>
  <si>
    <t>0392030R1</t>
  </si>
  <si>
    <t>Úprava terénu po zrušení zařízení staveniště</t>
  </si>
  <si>
    <t>-805817172</t>
  </si>
  <si>
    <t>46</t>
  </si>
  <si>
    <t>0300000R3</t>
  </si>
  <si>
    <t>Úklid dokončené stavby a okolí</t>
  </si>
  <si>
    <t>-2116381089</t>
  </si>
  <si>
    <t>47</t>
  </si>
  <si>
    <t>0300000R4</t>
  </si>
  <si>
    <t>Čištění veřejných komunikací po dobu výstavby</t>
  </si>
  <si>
    <t>1078703153</t>
  </si>
  <si>
    <t>48</t>
  </si>
  <si>
    <t>0400000R1</t>
  </si>
  <si>
    <t>Kompletační a koordinační činnost dodavatele</t>
  </si>
  <si>
    <t>1877630081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</si>
</sst>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41</v>
      </c>
      <c r="E29" s="45"/>
      <c r="F29" s="31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TV19-007(1)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 xml:space="preserve">Optický propoj  (DK-komora Masarykova-VS18-VS Stavařov-KB)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13. 3. 2019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24.9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Ostrov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>BPO spol. s r.o.,Lidická 1239,36317 OSTROV</v>
      </c>
      <c r="AN49" s="38"/>
      <c r="AO49" s="38"/>
      <c r="AP49" s="38"/>
      <c r="AQ49" s="38"/>
      <c r="AR49" s="42"/>
      <c r="AS49" s="68" t="s">
        <v>51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67" t="str">
        <f>IF(E20="","",E20)</f>
        <v>Tomanová Ing.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52</v>
      </c>
      <c r="D52" s="81"/>
      <c r="E52" s="81"/>
      <c r="F52" s="81"/>
      <c r="G52" s="81"/>
      <c r="H52" s="82"/>
      <c r="I52" s="83" t="s">
        <v>53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54</v>
      </c>
      <c r="AH52" s="81"/>
      <c r="AI52" s="81"/>
      <c r="AJ52" s="81"/>
      <c r="AK52" s="81"/>
      <c r="AL52" s="81"/>
      <c r="AM52" s="81"/>
      <c r="AN52" s="83" t="s">
        <v>55</v>
      </c>
      <c r="AO52" s="81"/>
      <c r="AP52" s="85"/>
      <c r="AQ52" s="86" t="s">
        <v>56</v>
      </c>
      <c r="AR52" s="42"/>
      <c r="AS52" s="87" t="s">
        <v>57</v>
      </c>
      <c r="AT52" s="88" t="s">
        <v>58</v>
      </c>
      <c r="AU52" s="88" t="s">
        <v>59</v>
      </c>
      <c r="AV52" s="88" t="s">
        <v>60</v>
      </c>
      <c r="AW52" s="88" t="s">
        <v>61</v>
      </c>
      <c r="AX52" s="88" t="s">
        <v>62</v>
      </c>
      <c r="AY52" s="88" t="s">
        <v>63</v>
      </c>
      <c r="AZ52" s="88" t="s">
        <v>64</v>
      </c>
      <c r="BA52" s="88" t="s">
        <v>65</v>
      </c>
      <c r="BB52" s="88" t="s">
        <v>66</v>
      </c>
      <c r="BC52" s="88" t="s">
        <v>67</v>
      </c>
      <c r="BD52" s="89" t="s">
        <v>68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69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70</v>
      </c>
      <c r="BT54" s="104" t="s">
        <v>71</v>
      </c>
      <c r="BU54" s="105" t="s">
        <v>72</v>
      </c>
      <c r="BV54" s="104" t="s">
        <v>73</v>
      </c>
      <c r="BW54" s="104" t="s">
        <v>5</v>
      </c>
      <c r="BX54" s="104" t="s">
        <v>74</v>
      </c>
      <c r="CL54" s="104" t="s">
        <v>1</v>
      </c>
    </row>
    <row r="55" s="5" customFormat="1" ht="27" customHeight="1">
      <c r="A55" s="106" t="s">
        <v>75</v>
      </c>
      <c r="B55" s="107"/>
      <c r="C55" s="108"/>
      <c r="D55" s="109" t="s">
        <v>76</v>
      </c>
      <c r="E55" s="109"/>
      <c r="F55" s="109"/>
      <c r="G55" s="109"/>
      <c r="H55" s="109"/>
      <c r="I55" s="110"/>
      <c r="J55" s="109" t="s">
        <v>77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'A - Optické propojení DK-...'!J30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78</v>
      </c>
      <c r="AR55" s="113"/>
      <c r="AS55" s="114">
        <v>0</v>
      </c>
      <c r="AT55" s="115">
        <f>ROUND(SUM(AV55:AW55),2)</f>
        <v>0</v>
      </c>
      <c r="AU55" s="116">
        <f>'A - Optické propojení DK-...'!P90</f>
        <v>0</v>
      </c>
      <c r="AV55" s="115">
        <f>'A - Optické propojení DK-...'!J33</f>
        <v>0</v>
      </c>
      <c r="AW55" s="115">
        <f>'A - Optické propojení DK-...'!J34</f>
        <v>0</v>
      </c>
      <c r="AX55" s="115">
        <f>'A - Optické propojení DK-...'!J35</f>
        <v>0</v>
      </c>
      <c r="AY55" s="115">
        <f>'A - Optické propojení DK-...'!J36</f>
        <v>0</v>
      </c>
      <c r="AZ55" s="115">
        <f>'A - Optické propojení DK-...'!F33</f>
        <v>0</v>
      </c>
      <c r="BA55" s="115">
        <f>'A - Optické propojení DK-...'!F34</f>
        <v>0</v>
      </c>
      <c r="BB55" s="115">
        <f>'A - Optické propojení DK-...'!F35</f>
        <v>0</v>
      </c>
      <c r="BC55" s="115">
        <f>'A - Optické propojení DK-...'!F36</f>
        <v>0</v>
      </c>
      <c r="BD55" s="117">
        <f>'A - Optické propojení DK-...'!F37</f>
        <v>0</v>
      </c>
      <c r="BT55" s="118" t="s">
        <v>79</v>
      </c>
      <c r="BV55" s="118" t="s">
        <v>73</v>
      </c>
      <c r="BW55" s="118" t="s">
        <v>80</v>
      </c>
      <c r="BX55" s="118" t="s">
        <v>5</v>
      </c>
      <c r="CL55" s="118" t="s">
        <v>1</v>
      </c>
      <c r="CM55" s="118" t="s">
        <v>81</v>
      </c>
    </row>
    <row r="56" s="1" customFormat="1" ht="30" customHeigh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2"/>
    </row>
  </sheetData>
  <sheetProtection sheet="1" formatColumns="0" formatRows="0" objects="1" scenarios="1" spinCount="100000" saltValue="z0lWD7jaRqr9HKeKUJUTLhlHwlpbmoexrMxR9ao+O3qMR+YDw+/imutyJ1T4LWPDwZg/VuJA3/OBlDQVVwtPHA==" hashValue="NwnYbgRMb1Cl1fQOFG2ZxNMu8FgBr7mfMvX2CXvx+M5OAAJy1a6Gt6934ThIHV+N6ev0/ECCDmXWUnNaP4vyS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A - Optické propojení DK-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80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9"/>
      <c r="AT3" s="16" t="s">
        <v>81</v>
      </c>
    </row>
    <row r="4" ht="24.96" customHeight="1">
      <c r="B4" s="19"/>
      <c r="D4" s="123" t="s">
        <v>82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4" t="s">
        <v>16</v>
      </c>
      <c r="L6" s="19"/>
    </row>
    <row r="7" ht="16.5" customHeight="1">
      <c r="B7" s="19"/>
      <c r="E7" s="125" t="str">
        <f>'Rekapitulace stavby'!K6</f>
        <v xml:space="preserve">Optický propoj  (DK-komora Masarykova-VS18-VS Stavařov-KB)</v>
      </c>
      <c r="F7" s="124"/>
      <c r="G7" s="124"/>
      <c r="H7" s="124"/>
      <c r="L7" s="19"/>
    </row>
    <row r="8" s="1" customFormat="1" ht="12" customHeight="1">
      <c r="B8" s="42"/>
      <c r="D8" s="124" t="s">
        <v>83</v>
      </c>
      <c r="I8" s="126"/>
      <c r="L8" s="42"/>
    </row>
    <row r="9" s="1" customFormat="1" ht="36.96" customHeight="1">
      <c r="B9" s="42"/>
      <c r="E9" s="127" t="s">
        <v>84</v>
      </c>
      <c r="F9" s="1"/>
      <c r="G9" s="1"/>
      <c r="H9" s="1"/>
      <c r="I9" s="126"/>
      <c r="L9" s="42"/>
    </row>
    <row r="10" s="1" customFormat="1">
      <c r="B10" s="42"/>
      <c r="I10" s="126"/>
      <c r="L10" s="42"/>
    </row>
    <row r="11" s="1" customFormat="1" ht="12" customHeight="1">
      <c r="B11" s="42"/>
      <c r="D11" s="124" t="s">
        <v>18</v>
      </c>
      <c r="F11" s="16" t="s">
        <v>1</v>
      </c>
      <c r="I11" s="128" t="s">
        <v>19</v>
      </c>
      <c r="J11" s="16" t="s">
        <v>1</v>
      </c>
      <c r="L11" s="42"/>
    </row>
    <row r="12" s="1" customFormat="1" ht="12" customHeight="1">
      <c r="B12" s="42"/>
      <c r="D12" s="124" t="s">
        <v>20</v>
      </c>
      <c r="F12" s="16" t="s">
        <v>21</v>
      </c>
      <c r="I12" s="128" t="s">
        <v>22</v>
      </c>
      <c r="J12" s="129" t="str">
        <f>'Rekapitulace stavby'!AN8</f>
        <v>13. 3. 2019</v>
      </c>
      <c r="L12" s="42"/>
    </row>
    <row r="13" s="1" customFormat="1" ht="10.8" customHeight="1">
      <c r="B13" s="42"/>
      <c r="I13" s="126"/>
      <c r="L13" s="42"/>
    </row>
    <row r="14" s="1" customFormat="1" ht="12" customHeight="1">
      <c r="B14" s="42"/>
      <c r="D14" s="124" t="s">
        <v>24</v>
      </c>
      <c r="I14" s="128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28" t="s">
        <v>27</v>
      </c>
      <c r="J15" s="16" t="s">
        <v>1</v>
      </c>
      <c r="L15" s="42"/>
    </row>
    <row r="16" s="1" customFormat="1" ht="6.96" customHeight="1">
      <c r="B16" s="42"/>
      <c r="I16" s="126"/>
      <c r="L16" s="42"/>
    </row>
    <row r="17" s="1" customFormat="1" ht="12" customHeight="1">
      <c r="B17" s="42"/>
      <c r="D17" s="124" t="s">
        <v>28</v>
      </c>
      <c r="I17" s="128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28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6"/>
      <c r="L19" s="42"/>
    </row>
    <row r="20" s="1" customFormat="1" ht="12" customHeight="1">
      <c r="B20" s="42"/>
      <c r="D20" s="124" t="s">
        <v>30</v>
      </c>
      <c r="I20" s="128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28" t="s">
        <v>27</v>
      </c>
      <c r="J21" s="16" t="s">
        <v>1</v>
      </c>
      <c r="L21" s="42"/>
    </row>
    <row r="22" s="1" customFormat="1" ht="6.96" customHeight="1">
      <c r="B22" s="42"/>
      <c r="I22" s="126"/>
      <c r="L22" s="42"/>
    </row>
    <row r="23" s="1" customFormat="1" ht="12" customHeight="1">
      <c r="B23" s="42"/>
      <c r="D23" s="124" t="s">
        <v>33</v>
      </c>
      <c r="I23" s="128" t="s">
        <v>25</v>
      </c>
      <c r="J23" s="16" t="s">
        <v>1</v>
      </c>
      <c r="L23" s="42"/>
    </row>
    <row r="24" s="1" customFormat="1" ht="18" customHeight="1">
      <c r="B24" s="42"/>
      <c r="E24" s="16" t="s">
        <v>85</v>
      </c>
      <c r="I24" s="128" t="s">
        <v>27</v>
      </c>
      <c r="J24" s="16" t="s">
        <v>1</v>
      </c>
      <c r="L24" s="42"/>
    </row>
    <row r="25" s="1" customFormat="1" ht="6.96" customHeight="1">
      <c r="B25" s="42"/>
      <c r="I25" s="126"/>
      <c r="L25" s="42"/>
    </row>
    <row r="26" s="1" customFormat="1" ht="12" customHeight="1">
      <c r="B26" s="42"/>
      <c r="D26" s="124" t="s">
        <v>35</v>
      </c>
      <c r="I26" s="126"/>
      <c r="L26" s="42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42"/>
      <c r="I28" s="126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3"/>
      <c r="J29" s="70"/>
      <c r="K29" s="70"/>
      <c r="L29" s="42"/>
    </row>
    <row r="30" s="1" customFormat="1" ht="25.44" customHeight="1">
      <c r="B30" s="42"/>
      <c r="D30" s="134" t="s">
        <v>37</v>
      </c>
      <c r="I30" s="126"/>
      <c r="J30" s="135">
        <f>ROUND(J90,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3"/>
      <c r="J31" s="70"/>
      <c r="K31" s="70"/>
      <c r="L31" s="42"/>
    </row>
    <row r="32" s="1" customFormat="1" ht="14.4" customHeight="1">
      <c r="B32" s="42"/>
      <c r="F32" s="136" t="s">
        <v>39</v>
      </c>
      <c r="I32" s="137" t="s">
        <v>38</v>
      </c>
      <c r="J32" s="136" t="s">
        <v>40</v>
      </c>
      <c r="L32" s="42"/>
    </row>
    <row r="33" s="1" customFormat="1" ht="14.4" customHeight="1">
      <c r="B33" s="42"/>
      <c r="D33" s="124" t="s">
        <v>41</v>
      </c>
      <c r="E33" s="124" t="s">
        <v>42</v>
      </c>
      <c r="F33" s="138">
        <f>ROUND((SUM(BE90:BE267)),  2)</f>
        <v>0</v>
      </c>
      <c r="I33" s="139">
        <v>0.20999999999999999</v>
      </c>
      <c r="J33" s="138">
        <f>ROUND(((SUM(BE90:BE267))*I33),  2)</f>
        <v>0</v>
      </c>
      <c r="L33" s="42"/>
    </row>
    <row r="34" s="1" customFormat="1" ht="14.4" customHeight="1">
      <c r="B34" s="42"/>
      <c r="E34" s="124" t="s">
        <v>43</v>
      </c>
      <c r="F34" s="138">
        <f>ROUND((SUM(BF90:BF267)),  2)</f>
        <v>0</v>
      </c>
      <c r="I34" s="139">
        <v>0.14999999999999999</v>
      </c>
      <c r="J34" s="138">
        <f>ROUND(((SUM(BF90:BF267))*I34),  2)</f>
        <v>0</v>
      </c>
      <c r="L34" s="42"/>
    </row>
    <row r="35" hidden="1" s="1" customFormat="1" ht="14.4" customHeight="1">
      <c r="B35" s="42"/>
      <c r="E35" s="124" t="s">
        <v>44</v>
      </c>
      <c r="F35" s="138">
        <f>ROUND((SUM(BG90:BG267)),  2)</f>
        <v>0</v>
      </c>
      <c r="I35" s="139">
        <v>0.20999999999999999</v>
      </c>
      <c r="J35" s="138">
        <f>0</f>
        <v>0</v>
      </c>
      <c r="L35" s="42"/>
    </row>
    <row r="36" hidden="1" s="1" customFormat="1" ht="14.4" customHeight="1">
      <c r="B36" s="42"/>
      <c r="E36" s="124" t="s">
        <v>45</v>
      </c>
      <c r="F36" s="138">
        <f>ROUND((SUM(BH90:BH267)),  2)</f>
        <v>0</v>
      </c>
      <c r="I36" s="139">
        <v>0.14999999999999999</v>
      </c>
      <c r="J36" s="138">
        <f>0</f>
        <v>0</v>
      </c>
      <c r="L36" s="42"/>
    </row>
    <row r="37" hidden="1" s="1" customFormat="1" ht="14.4" customHeight="1">
      <c r="B37" s="42"/>
      <c r="E37" s="124" t="s">
        <v>46</v>
      </c>
      <c r="F37" s="138">
        <f>ROUND((SUM(BI90:BI267)),  2)</f>
        <v>0</v>
      </c>
      <c r="I37" s="139">
        <v>0</v>
      </c>
      <c r="J37" s="138">
        <f>0</f>
        <v>0</v>
      </c>
      <c r="L37" s="42"/>
    </row>
    <row r="38" s="1" customFormat="1" ht="6.96" customHeight="1">
      <c r="B38" s="42"/>
      <c r="I38" s="126"/>
      <c r="L38" s="42"/>
    </row>
    <row r="39" s="1" customFormat="1" ht="25.44" customHeight="1">
      <c r="B39" s="42"/>
      <c r="C39" s="140"/>
      <c r="D39" s="141" t="s">
        <v>47</v>
      </c>
      <c r="E39" s="142"/>
      <c r="F39" s="142"/>
      <c r="G39" s="143" t="s">
        <v>48</v>
      </c>
      <c r="H39" s="144" t="s">
        <v>49</v>
      </c>
      <c r="I39" s="145"/>
      <c r="J39" s="146">
        <f>SUM(J30:J37)</f>
        <v>0</v>
      </c>
      <c r="K39" s="147"/>
      <c r="L39" s="42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42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42"/>
    </row>
    <row r="45" s="1" customFormat="1" ht="24.96" customHeight="1">
      <c r="B45" s="37"/>
      <c r="C45" s="22" t="s">
        <v>86</v>
      </c>
      <c r="D45" s="38"/>
      <c r="E45" s="38"/>
      <c r="F45" s="38"/>
      <c r="G45" s="38"/>
      <c r="H45" s="38"/>
      <c r="I45" s="126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6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6"/>
      <c r="J47" s="38"/>
      <c r="K47" s="38"/>
      <c r="L47" s="42"/>
    </row>
    <row r="48" s="1" customFormat="1" ht="16.5" customHeight="1">
      <c r="B48" s="37"/>
      <c r="C48" s="38"/>
      <c r="D48" s="38"/>
      <c r="E48" s="154" t="str">
        <f>E7</f>
        <v xml:space="preserve">Optický propoj  (DK-komora Masarykova-VS18-VS Stavařov-KB)</v>
      </c>
      <c r="F48" s="31"/>
      <c r="G48" s="31"/>
      <c r="H48" s="31"/>
      <c r="I48" s="126"/>
      <c r="J48" s="38"/>
      <c r="K48" s="38"/>
      <c r="L48" s="42"/>
    </row>
    <row r="49" s="1" customFormat="1" ht="12" customHeight="1">
      <c r="B49" s="37"/>
      <c r="C49" s="31" t="s">
        <v>83</v>
      </c>
      <c r="D49" s="38"/>
      <c r="E49" s="38"/>
      <c r="F49" s="38"/>
      <c r="G49" s="38"/>
      <c r="H49" s="38"/>
      <c r="I49" s="126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A - Optické propojení DK-komora Masarykova-VS 18-VS Stavařov-KB 1330 Lidická</v>
      </c>
      <c r="F50" s="38"/>
      <c r="G50" s="38"/>
      <c r="H50" s="38"/>
      <c r="I50" s="126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6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28" t="s">
        <v>22</v>
      </c>
      <c r="J52" s="66" t="str">
        <f>IF(J12="","",J12)</f>
        <v>13. 3. 2019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6"/>
      <c r="J53" s="38"/>
      <c r="K53" s="38"/>
      <c r="L53" s="42"/>
    </row>
    <row r="54" s="1" customFormat="1" ht="24.9" customHeight="1">
      <c r="B54" s="37"/>
      <c r="C54" s="31" t="s">
        <v>24</v>
      </c>
      <c r="D54" s="38"/>
      <c r="E54" s="38"/>
      <c r="F54" s="26" t="str">
        <f>E15</f>
        <v>Město Ostrov</v>
      </c>
      <c r="G54" s="38"/>
      <c r="H54" s="38"/>
      <c r="I54" s="128" t="s">
        <v>30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28" t="s">
        <v>33</v>
      </c>
      <c r="J55" s="35" t="str">
        <f>E24</f>
        <v>Tomanová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6"/>
      <c r="J56" s="38"/>
      <c r="K56" s="38"/>
      <c r="L56" s="42"/>
    </row>
    <row r="57" s="1" customFormat="1" ht="29.28" customHeight="1">
      <c r="B57" s="37"/>
      <c r="C57" s="155" t="s">
        <v>87</v>
      </c>
      <c r="D57" s="156"/>
      <c r="E57" s="156"/>
      <c r="F57" s="156"/>
      <c r="G57" s="156"/>
      <c r="H57" s="156"/>
      <c r="I57" s="157"/>
      <c r="J57" s="158" t="s">
        <v>88</v>
      </c>
      <c r="K57" s="156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6"/>
      <c r="J58" s="38"/>
      <c r="K58" s="38"/>
      <c r="L58" s="42"/>
    </row>
    <row r="59" s="1" customFormat="1" ht="22.8" customHeight="1">
      <c r="B59" s="37"/>
      <c r="C59" s="159" t="s">
        <v>89</v>
      </c>
      <c r="D59" s="38"/>
      <c r="E59" s="38"/>
      <c r="F59" s="38"/>
      <c r="G59" s="38"/>
      <c r="H59" s="38"/>
      <c r="I59" s="126"/>
      <c r="J59" s="97">
        <f>J90</f>
        <v>0</v>
      </c>
      <c r="K59" s="38"/>
      <c r="L59" s="42"/>
      <c r="AU59" s="16" t="s">
        <v>90</v>
      </c>
    </row>
    <row r="60" s="7" customFormat="1" ht="24.96" customHeight="1">
      <c r="B60" s="160"/>
      <c r="C60" s="161"/>
      <c r="D60" s="162" t="s">
        <v>91</v>
      </c>
      <c r="E60" s="163"/>
      <c r="F60" s="163"/>
      <c r="G60" s="163"/>
      <c r="H60" s="163"/>
      <c r="I60" s="164"/>
      <c r="J60" s="165">
        <f>J91</f>
        <v>0</v>
      </c>
      <c r="K60" s="161"/>
      <c r="L60" s="166"/>
    </row>
    <row r="61" s="8" customFormat="1" ht="19.92" customHeight="1">
      <c r="B61" s="167"/>
      <c r="C61" s="168"/>
      <c r="D61" s="169" t="s">
        <v>92</v>
      </c>
      <c r="E61" s="170"/>
      <c r="F61" s="170"/>
      <c r="G61" s="170"/>
      <c r="H61" s="170"/>
      <c r="I61" s="171"/>
      <c r="J61" s="172">
        <f>J92</f>
        <v>0</v>
      </c>
      <c r="K61" s="168"/>
      <c r="L61" s="173"/>
    </row>
    <row r="62" s="8" customFormat="1" ht="19.92" customHeight="1">
      <c r="B62" s="167"/>
      <c r="C62" s="168"/>
      <c r="D62" s="169" t="s">
        <v>93</v>
      </c>
      <c r="E62" s="170"/>
      <c r="F62" s="170"/>
      <c r="G62" s="170"/>
      <c r="H62" s="170"/>
      <c r="I62" s="171"/>
      <c r="J62" s="172">
        <f>J118</f>
        <v>0</v>
      </c>
      <c r="K62" s="168"/>
      <c r="L62" s="173"/>
    </row>
    <row r="63" s="8" customFormat="1" ht="19.92" customHeight="1">
      <c r="B63" s="167"/>
      <c r="C63" s="168"/>
      <c r="D63" s="169" t="s">
        <v>94</v>
      </c>
      <c r="E63" s="170"/>
      <c r="F63" s="170"/>
      <c r="G63" s="170"/>
      <c r="H63" s="170"/>
      <c r="I63" s="171"/>
      <c r="J63" s="172">
        <f>J143</f>
        <v>0</v>
      </c>
      <c r="K63" s="168"/>
      <c r="L63" s="173"/>
    </row>
    <row r="64" s="8" customFormat="1" ht="19.92" customHeight="1">
      <c r="B64" s="167"/>
      <c r="C64" s="168"/>
      <c r="D64" s="169" t="s">
        <v>95</v>
      </c>
      <c r="E64" s="170"/>
      <c r="F64" s="170"/>
      <c r="G64" s="170"/>
      <c r="H64" s="170"/>
      <c r="I64" s="171"/>
      <c r="J64" s="172">
        <f>J163</f>
        <v>0</v>
      </c>
      <c r="K64" s="168"/>
      <c r="L64" s="173"/>
    </row>
    <row r="65" s="8" customFormat="1" ht="19.92" customHeight="1">
      <c r="B65" s="167"/>
      <c r="C65" s="168"/>
      <c r="D65" s="169" t="s">
        <v>96</v>
      </c>
      <c r="E65" s="170"/>
      <c r="F65" s="170"/>
      <c r="G65" s="170"/>
      <c r="H65" s="170"/>
      <c r="I65" s="171"/>
      <c r="J65" s="172">
        <f>J188</f>
        <v>0</v>
      </c>
      <c r="K65" s="168"/>
      <c r="L65" s="173"/>
    </row>
    <row r="66" s="8" customFormat="1" ht="19.92" customHeight="1">
      <c r="B66" s="167"/>
      <c r="C66" s="168"/>
      <c r="D66" s="169" t="s">
        <v>97</v>
      </c>
      <c r="E66" s="170"/>
      <c r="F66" s="170"/>
      <c r="G66" s="170"/>
      <c r="H66" s="170"/>
      <c r="I66" s="171"/>
      <c r="J66" s="172">
        <f>J204</f>
        <v>0</v>
      </c>
      <c r="K66" s="168"/>
      <c r="L66" s="173"/>
    </row>
    <row r="67" s="7" customFormat="1" ht="24.96" customHeight="1">
      <c r="B67" s="160"/>
      <c r="C67" s="161"/>
      <c r="D67" s="162" t="s">
        <v>98</v>
      </c>
      <c r="E67" s="163"/>
      <c r="F67" s="163"/>
      <c r="G67" s="163"/>
      <c r="H67" s="163"/>
      <c r="I67" s="164"/>
      <c r="J67" s="165">
        <f>J206</f>
        <v>0</v>
      </c>
      <c r="K67" s="161"/>
      <c r="L67" s="166"/>
    </row>
    <row r="68" s="8" customFormat="1" ht="19.92" customHeight="1">
      <c r="B68" s="167"/>
      <c r="C68" s="168"/>
      <c r="D68" s="169" t="s">
        <v>99</v>
      </c>
      <c r="E68" s="170"/>
      <c r="F68" s="170"/>
      <c r="G68" s="170"/>
      <c r="H68" s="170"/>
      <c r="I68" s="171"/>
      <c r="J68" s="172">
        <f>J207</f>
        <v>0</v>
      </c>
      <c r="K68" s="168"/>
      <c r="L68" s="173"/>
    </row>
    <row r="69" s="8" customFormat="1" ht="19.92" customHeight="1">
      <c r="B69" s="167"/>
      <c r="C69" s="168"/>
      <c r="D69" s="169" t="s">
        <v>100</v>
      </c>
      <c r="E69" s="170"/>
      <c r="F69" s="170"/>
      <c r="G69" s="170"/>
      <c r="H69" s="170"/>
      <c r="I69" s="171"/>
      <c r="J69" s="172">
        <f>J209</f>
        <v>0</v>
      </c>
      <c r="K69" s="168"/>
      <c r="L69" s="173"/>
    </row>
    <row r="70" s="7" customFormat="1" ht="24.96" customHeight="1">
      <c r="B70" s="160"/>
      <c r="C70" s="161"/>
      <c r="D70" s="162" t="s">
        <v>101</v>
      </c>
      <c r="E70" s="163"/>
      <c r="F70" s="163"/>
      <c r="G70" s="163"/>
      <c r="H70" s="163"/>
      <c r="I70" s="164"/>
      <c r="J70" s="165">
        <f>J257</f>
        <v>0</v>
      </c>
      <c r="K70" s="161"/>
      <c r="L70" s="166"/>
    </row>
    <row r="71" s="1" customFormat="1" ht="21.84" customHeight="1">
      <c r="B71" s="37"/>
      <c r="C71" s="38"/>
      <c r="D71" s="38"/>
      <c r="E71" s="38"/>
      <c r="F71" s="38"/>
      <c r="G71" s="38"/>
      <c r="H71" s="38"/>
      <c r="I71" s="126"/>
      <c r="J71" s="38"/>
      <c r="K71" s="38"/>
      <c r="L71" s="42"/>
    </row>
    <row r="72" s="1" customFormat="1" ht="6.96" customHeight="1">
      <c r="B72" s="56"/>
      <c r="C72" s="57"/>
      <c r="D72" s="57"/>
      <c r="E72" s="57"/>
      <c r="F72" s="57"/>
      <c r="G72" s="57"/>
      <c r="H72" s="57"/>
      <c r="I72" s="150"/>
      <c r="J72" s="57"/>
      <c r="K72" s="57"/>
      <c r="L72" s="42"/>
    </row>
    <row r="76" s="1" customFormat="1" ht="6.96" customHeight="1">
      <c r="B76" s="58"/>
      <c r="C76" s="59"/>
      <c r="D76" s="59"/>
      <c r="E76" s="59"/>
      <c r="F76" s="59"/>
      <c r="G76" s="59"/>
      <c r="H76" s="59"/>
      <c r="I76" s="153"/>
      <c r="J76" s="59"/>
      <c r="K76" s="59"/>
      <c r="L76" s="42"/>
    </row>
    <row r="77" s="1" customFormat="1" ht="24.96" customHeight="1">
      <c r="B77" s="37"/>
      <c r="C77" s="22" t="s">
        <v>102</v>
      </c>
      <c r="D77" s="38"/>
      <c r="E77" s="38"/>
      <c r="F77" s="38"/>
      <c r="G77" s="38"/>
      <c r="H77" s="38"/>
      <c r="I77" s="126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26"/>
      <c r="J78" s="38"/>
      <c r="K78" s="38"/>
      <c r="L78" s="42"/>
    </row>
    <row r="79" s="1" customFormat="1" ht="12" customHeight="1">
      <c r="B79" s="37"/>
      <c r="C79" s="31" t="s">
        <v>16</v>
      </c>
      <c r="D79" s="38"/>
      <c r="E79" s="38"/>
      <c r="F79" s="38"/>
      <c r="G79" s="38"/>
      <c r="H79" s="38"/>
      <c r="I79" s="126"/>
      <c r="J79" s="38"/>
      <c r="K79" s="38"/>
      <c r="L79" s="42"/>
    </row>
    <row r="80" s="1" customFormat="1" ht="16.5" customHeight="1">
      <c r="B80" s="37"/>
      <c r="C80" s="38"/>
      <c r="D80" s="38"/>
      <c r="E80" s="154" t="str">
        <f>E7</f>
        <v xml:space="preserve">Optický propoj  (DK-komora Masarykova-VS18-VS Stavařov-KB)</v>
      </c>
      <c r="F80" s="31"/>
      <c r="G80" s="31"/>
      <c r="H80" s="31"/>
      <c r="I80" s="126"/>
      <c r="J80" s="38"/>
      <c r="K80" s="38"/>
      <c r="L80" s="42"/>
    </row>
    <row r="81" s="1" customFormat="1" ht="12" customHeight="1">
      <c r="B81" s="37"/>
      <c r="C81" s="31" t="s">
        <v>83</v>
      </c>
      <c r="D81" s="38"/>
      <c r="E81" s="38"/>
      <c r="F81" s="38"/>
      <c r="G81" s="38"/>
      <c r="H81" s="38"/>
      <c r="I81" s="126"/>
      <c r="J81" s="38"/>
      <c r="K81" s="38"/>
      <c r="L81" s="42"/>
    </row>
    <row r="82" s="1" customFormat="1" ht="16.5" customHeight="1">
      <c r="B82" s="37"/>
      <c r="C82" s="38"/>
      <c r="D82" s="38"/>
      <c r="E82" s="63" t="str">
        <f>E9</f>
        <v>A - Optické propojení DK-komora Masarykova-VS 18-VS Stavařov-KB 1330 Lidická</v>
      </c>
      <c r="F82" s="38"/>
      <c r="G82" s="38"/>
      <c r="H82" s="38"/>
      <c r="I82" s="126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26"/>
      <c r="J83" s="38"/>
      <c r="K83" s="38"/>
      <c r="L83" s="42"/>
    </row>
    <row r="84" s="1" customFormat="1" ht="12" customHeight="1">
      <c r="B84" s="37"/>
      <c r="C84" s="31" t="s">
        <v>20</v>
      </c>
      <c r="D84" s="38"/>
      <c r="E84" s="38"/>
      <c r="F84" s="26" t="str">
        <f>F12</f>
        <v xml:space="preserve"> </v>
      </c>
      <c r="G84" s="38"/>
      <c r="H84" s="38"/>
      <c r="I84" s="128" t="s">
        <v>22</v>
      </c>
      <c r="J84" s="66" t="str">
        <f>IF(J12="","",J12)</f>
        <v>13. 3. 2019</v>
      </c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26"/>
      <c r="J85" s="38"/>
      <c r="K85" s="38"/>
      <c r="L85" s="42"/>
    </row>
    <row r="86" s="1" customFormat="1" ht="24.9" customHeight="1">
      <c r="B86" s="37"/>
      <c r="C86" s="31" t="s">
        <v>24</v>
      </c>
      <c r="D86" s="38"/>
      <c r="E86" s="38"/>
      <c r="F86" s="26" t="str">
        <f>E15</f>
        <v>Město Ostrov</v>
      </c>
      <c r="G86" s="38"/>
      <c r="H86" s="38"/>
      <c r="I86" s="128" t="s">
        <v>30</v>
      </c>
      <c r="J86" s="35" t="str">
        <f>E21</f>
        <v>BPO spol. s r.o.,Lidická 1239,36317 OSTROV</v>
      </c>
      <c r="K86" s="38"/>
      <c r="L86" s="42"/>
    </row>
    <row r="87" s="1" customFormat="1" ht="13.65" customHeight="1">
      <c r="B87" s="37"/>
      <c r="C87" s="31" t="s">
        <v>28</v>
      </c>
      <c r="D87" s="38"/>
      <c r="E87" s="38"/>
      <c r="F87" s="26" t="str">
        <f>IF(E18="","",E18)</f>
        <v>Vyplň údaj</v>
      </c>
      <c r="G87" s="38"/>
      <c r="H87" s="38"/>
      <c r="I87" s="128" t="s">
        <v>33</v>
      </c>
      <c r="J87" s="35" t="str">
        <f>E24</f>
        <v>Tomanová</v>
      </c>
      <c r="K87" s="38"/>
      <c r="L87" s="42"/>
    </row>
    <row r="88" s="1" customFormat="1" ht="10.32" customHeight="1">
      <c r="B88" s="37"/>
      <c r="C88" s="38"/>
      <c r="D88" s="38"/>
      <c r="E88" s="38"/>
      <c r="F88" s="38"/>
      <c r="G88" s="38"/>
      <c r="H88" s="38"/>
      <c r="I88" s="126"/>
      <c r="J88" s="38"/>
      <c r="K88" s="38"/>
      <c r="L88" s="42"/>
    </row>
    <row r="89" s="9" customFormat="1" ht="29.28" customHeight="1">
      <c r="B89" s="174"/>
      <c r="C89" s="175" t="s">
        <v>103</v>
      </c>
      <c r="D89" s="176" t="s">
        <v>56</v>
      </c>
      <c r="E89" s="176" t="s">
        <v>52</v>
      </c>
      <c r="F89" s="176" t="s">
        <v>53</v>
      </c>
      <c r="G89" s="176" t="s">
        <v>104</v>
      </c>
      <c r="H89" s="176" t="s">
        <v>105</v>
      </c>
      <c r="I89" s="177" t="s">
        <v>106</v>
      </c>
      <c r="J89" s="176" t="s">
        <v>88</v>
      </c>
      <c r="K89" s="178" t="s">
        <v>107</v>
      </c>
      <c r="L89" s="179"/>
      <c r="M89" s="87" t="s">
        <v>1</v>
      </c>
      <c r="N89" s="88" t="s">
        <v>41</v>
      </c>
      <c r="O89" s="88" t="s">
        <v>108</v>
      </c>
      <c r="P89" s="88" t="s">
        <v>109</v>
      </c>
      <c r="Q89" s="88" t="s">
        <v>110</v>
      </c>
      <c r="R89" s="88" t="s">
        <v>111</v>
      </c>
      <c r="S89" s="88" t="s">
        <v>112</v>
      </c>
      <c r="T89" s="89" t="s">
        <v>113</v>
      </c>
    </row>
    <row r="90" s="1" customFormat="1" ht="22.8" customHeight="1">
      <c r="B90" s="37"/>
      <c r="C90" s="94" t="s">
        <v>114</v>
      </c>
      <c r="D90" s="38"/>
      <c r="E90" s="38"/>
      <c r="F90" s="38"/>
      <c r="G90" s="38"/>
      <c r="H90" s="38"/>
      <c r="I90" s="126"/>
      <c r="J90" s="180">
        <f>BK90</f>
        <v>0</v>
      </c>
      <c r="K90" s="38"/>
      <c r="L90" s="42"/>
      <c r="M90" s="90"/>
      <c r="N90" s="91"/>
      <c r="O90" s="91"/>
      <c r="P90" s="181">
        <f>P91+P206+P257</f>
        <v>0</v>
      </c>
      <c r="Q90" s="91"/>
      <c r="R90" s="181">
        <f>R91+R206+R257</f>
        <v>31.728729999999999</v>
      </c>
      <c r="S90" s="91"/>
      <c r="T90" s="182">
        <f>T91+T206+T257</f>
        <v>0.92249999999999999</v>
      </c>
      <c r="AT90" s="16" t="s">
        <v>70</v>
      </c>
      <c r="AU90" s="16" t="s">
        <v>90</v>
      </c>
      <c r="BK90" s="183">
        <f>BK91+BK206+BK257</f>
        <v>0</v>
      </c>
    </row>
    <row r="91" s="10" customFormat="1" ht="25.92" customHeight="1">
      <c r="B91" s="184"/>
      <c r="C91" s="185"/>
      <c r="D91" s="186" t="s">
        <v>70</v>
      </c>
      <c r="E91" s="187" t="s">
        <v>115</v>
      </c>
      <c r="F91" s="187" t="s">
        <v>116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P92+P118+P143+P163+P188+P204</f>
        <v>0</v>
      </c>
      <c r="Q91" s="192"/>
      <c r="R91" s="193">
        <f>R92+R118+R143+R163+R188+R204</f>
        <v>24.272880000000001</v>
      </c>
      <c r="S91" s="192"/>
      <c r="T91" s="194">
        <f>T92+T118+T143+T163+T188+T204</f>
        <v>0.92249999999999999</v>
      </c>
      <c r="AR91" s="195" t="s">
        <v>79</v>
      </c>
      <c r="AT91" s="196" t="s">
        <v>70</v>
      </c>
      <c r="AU91" s="196" t="s">
        <v>71</v>
      </c>
      <c r="AY91" s="195" t="s">
        <v>117</v>
      </c>
      <c r="BK91" s="197">
        <f>BK92+BK118+BK143+BK163+BK188+BK204</f>
        <v>0</v>
      </c>
    </row>
    <row r="92" s="10" customFormat="1" ht="22.8" customHeight="1">
      <c r="B92" s="184"/>
      <c r="C92" s="185"/>
      <c r="D92" s="186" t="s">
        <v>70</v>
      </c>
      <c r="E92" s="198" t="s">
        <v>79</v>
      </c>
      <c r="F92" s="198" t="s">
        <v>118</v>
      </c>
      <c r="G92" s="185"/>
      <c r="H92" s="185"/>
      <c r="I92" s="188"/>
      <c r="J92" s="199">
        <f>BK92</f>
        <v>0</v>
      </c>
      <c r="K92" s="185"/>
      <c r="L92" s="190"/>
      <c r="M92" s="191"/>
      <c r="N92" s="192"/>
      <c r="O92" s="192"/>
      <c r="P92" s="193">
        <f>SUM(P93:P117)</f>
        <v>0</v>
      </c>
      <c r="Q92" s="192"/>
      <c r="R92" s="193">
        <f>SUM(R93:R117)</f>
        <v>0</v>
      </c>
      <c r="S92" s="192"/>
      <c r="T92" s="194">
        <f>SUM(T93:T117)</f>
        <v>0</v>
      </c>
      <c r="AR92" s="195" t="s">
        <v>79</v>
      </c>
      <c r="AT92" s="196" t="s">
        <v>70</v>
      </c>
      <c r="AU92" s="196" t="s">
        <v>79</v>
      </c>
      <c r="AY92" s="195" t="s">
        <v>117</v>
      </c>
      <c r="BK92" s="197">
        <f>SUM(BK93:BK117)</f>
        <v>0</v>
      </c>
    </row>
    <row r="93" s="1" customFormat="1" ht="16.5" customHeight="1">
      <c r="B93" s="37"/>
      <c r="C93" s="200" t="s">
        <v>79</v>
      </c>
      <c r="D93" s="200" t="s">
        <v>119</v>
      </c>
      <c r="E93" s="201" t="s">
        <v>120</v>
      </c>
      <c r="F93" s="202" t="s">
        <v>121</v>
      </c>
      <c r="G93" s="203" t="s">
        <v>122</v>
      </c>
      <c r="H93" s="204">
        <v>0.5</v>
      </c>
      <c r="I93" s="205"/>
      <c r="J93" s="206">
        <f>ROUND(I93*H93,2)</f>
        <v>0</v>
      </c>
      <c r="K93" s="202" t="s">
        <v>123</v>
      </c>
      <c r="L93" s="42"/>
      <c r="M93" s="207" t="s">
        <v>1</v>
      </c>
      <c r="N93" s="208" t="s">
        <v>42</v>
      </c>
      <c r="O93" s="78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AR93" s="16" t="s">
        <v>124</v>
      </c>
      <c r="AT93" s="16" t="s">
        <v>119</v>
      </c>
      <c r="AU93" s="16" t="s">
        <v>81</v>
      </c>
      <c r="AY93" s="16" t="s">
        <v>117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79</v>
      </c>
      <c r="BK93" s="211">
        <f>ROUND(I93*H93,2)</f>
        <v>0</v>
      </c>
      <c r="BL93" s="16" t="s">
        <v>124</v>
      </c>
      <c r="BM93" s="16" t="s">
        <v>125</v>
      </c>
    </row>
    <row r="94" s="11" customFormat="1">
      <c r="B94" s="212"/>
      <c r="C94" s="213"/>
      <c r="D94" s="214" t="s">
        <v>126</v>
      </c>
      <c r="E94" s="215" t="s">
        <v>1</v>
      </c>
      <c r="F94" s="216" t="s">
        <v>127</v>
      </c>
      <c r="G94" s="213"/>
      <c r="H94" s="215" t="s">
        <v>1</v>
      </c>
      <c r="I94" s="217"/>
      <c r="J94" s="213"/>
      <c r="K94" s="213"/>
      <c r="L94" s="218"/>
      <c r="M94" s="219"/>
      <c r="N94" s="220"/>
      <c r="O94" s="220"/>
      <c r="P94" s="220"/>
      <c r="Q94" s="220"/>
      <c r="R94" s="220"/>
      <c r="S94" s="220"/>
      <c r="T94" s="221"/>
      <c r="AT94" s="222" t="s">
        <v>126</v>
      </c>
      <c r="AU94" s="222" t="s">
        <v>81</v>
      </c>
      <c r="AV94" s="11" t="s">
        <v>79</v>
      </c>
      <c r="AW94" s="11" t="s">
        <v>32</v>
      </c>
      <c r="AX94" s="11" t="s">
        <v>71</v>
      </c>
      <c r="AY94" s="222" t="s">
        <v>117</v>
      </c>
    </row>
    <row r="95" s="12" customFormat="1">
      <c r="B95" s="223"/>
      <c r="C95" s="224"/>
      <c r="D95" s="214" t="s">
        <v>126</v>
      </c>
      <c r="E95" s="225" t="s">
        <v>1</v>
      </c>
      <c r="F95" s="226" t="s">
        <v>128</v>
      </c>
      <c r="G95" s="224"/>
      <c r="H95" s="227">
        <v>0.5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AT95" s="233" t="s">
        <v>126</v>
      </c>
      <c r="AU95" s="233" t="s">
        <v>81</v>
      </c>
      <c r="AV95" s="12" t="s">
        <v>81</v>
      </c>
      <c r="AW95" s="12" t="s">
        <v>32</v>
      </c>
      <c r="AX95" s="12" t="s">
        <v>79</v>
      </c>
      <c r="AY95" s="233" t="s">
        <v>117</v>
      </c>
    </row>
    <row r="96" s="1" customFormat="1" ht="16.5" customHeight="1">
      <c r="B96" s="37"/>
      <c r="C96" s="200" t="s">
        <v>81</v>
      </c>
      <c r="D96" s="200" t="s">
        <v>119</v>
      </c>
      <c r="E96" s="201" t="s">
        <v>129</v>
      </c>
      <c r="F96" s="202" t="s">
        <v>130</v>
      </c>
      <c r="G96" s="203" t="s">
        <v>131</v>
      </c>
      <c r="H96" s="204">
        <v>5</v>
      </c>
      <c r="I96" s="205"/>
      <c r="J96" s="206">
        <f>ROUND(I96*H96,2)</f>
        <v>0</v>
      </c>
      <c r="K96" s="202" t="s">
        <v>123</v>
      </c>
      <c r="L96" s="42"/>
      <c r="M96" s="207" t="s">
        <v>1</v>
      </c>
      <c r="N96" s="208" t="s">
        <v>42</v>
      </c>
      <c r="O96" s="78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AR96" s="16" t="s">
        <v>124</v>
      </c>
      <c r="AT96" s="16" t="s">
        <v>119</v>
      </c>
      <c r="AU96" s="16" t="s">
        <v>81</v>
      </c>
      <c r="AY96" s="16" t="s">
        <v>117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79</v>
      </c>
      <c r="BK96" s="211">
        <f>ROUND(I96*H96,2)</f>
        <v>0</v>
      </c>
      <c r="BL96" s="16" t="s">
        <v>124</v>
      </c>
      <c r="BM96" s="16" t="s">
        <v>132</v>
      </c>
    </row>
    <row r="97" s="11" customFormat="1">
      <c r="B97" s="212"/>
      <c r="C97" s="213"/>
      <c r="D97" s="214" t="s">
        <v>126</v>
      </c>
      <c r="E97" s="215" t="s">
        <v>1</v>
      </c>
      <c r="F97" s="216" t="s">
        <v>133</v>
      </c>
      <c r="G97" s="213"/>
      <c r="H97" s="215" t="s">
        <v>1</v>
      </c>
      <c r="I97" s="217"/>
      <c r="J97" s="213"/>
      <c r="K97" s="213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126</v>
      </c>
      <c r="AU97" s="222" t="s">
        <v>81</v>
      </c>
      <c r="AV97" s="11" t="s">
        <v>79</v>
      </c>
      <c r="AW97" s="11" t="s">
        <v>32</v>
      </c>
      <c r="AX97" s="11" t="s">
        <v>71</v>
      </c>
      <c r="AY97" s="222" t="s">
        <v>117</v>
      </c>
    </row>
    <row r="98" s="12" customFormat="1">
      <c r="B98" s="223"/>
      <c r="C98" s="224"/>
      <c r="D98" s="214" t="s">
        <v>126</v>
      </c>
      <c r="E98" s="225" t="s">
        <v>1</v>
      </c>
      <c r="F98" s="226" t="s">
        <v>134</v>
      </c>
      <c r="G98" s="224"/>
      <c r="H98" s="227">
        <v>5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AT98" s="233" t="s">
        <v>126</v>
      </c>
      <c r="AU98" s="233" t="s">
        <v>81</v>
      </c>
      <c r="AV98" s="12" t="s">
        <v>81</v>
      </c>
      <c r="AW98" s="12" t="s">
        <v>32</v>
      </c>
      <c r="AX98" s="12" t="s">
        <v>79</v>
      </c>
      <c r="AY98" s="233" t="s">
        <v>117</v>
      </c>
    </row>
    <row r="99" s="1" customFormat="1" ht="16.5" customHeight="1">
      <c r="B99" s="37"/>
      <c r="C99" s="200" t="s">
        <v>135</v>
      </c>
      <c r="D99" s="200" t="s">
        <v>119</v>
      </c>
      <c r="E99" s="201" t="s">
        <v>136</v>
      </c>
      <c r="F99" s="202" t="s">
        <v>137</v>
      </c>
      <c r="G99" s="203" t="s">
        <v>131</v>
      </c>
      <c r="H99" s="204">
        <v>25</v>
      </c>
      <c r="I99" s="205"/>
      <c r="J99" s="206">
        <f>ROUND(I99*H99,2)</f>
        <v>0</v>
      </c>
      <c r="K99" s="202" t="s">
        <v>123</v>
      </c>
      <c r="L99" s="42"/>
      <c r="M99" s="207" t="s">
        <v>1</v>
      </c>
      <c r="N99" s="208" t="s">
        <v>42</v>
      </c>
      <c r="O99" s="78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16" t="s">
        <v>124</v>
      </c>
      <c r="AT99" s="16" t="s">
        <v>119</v>
      </c>
      <c r="AU99" s="16" t="s">
        <v>81</v>
      </c>
      <c r="AY99" s="16" t="s">
        <v>117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79</v>
      </c>
      <c r="BK99" s="211">
        <f>ROUND(I99*H99,2)</f>
        <v>0</v>
      </c>
      <c r="BL99" s="16" t="s">
        <v>124</v>
      </c>
      <c r="BM99" s="16" t="s">
        <v>138</v>
      </c>
    </row>
    <row r="100" s="11" customFormat="1">
      <c r="B100" s="212"/>
      <c r="C100" s="213"/>
      <c r="D100" s="214" t="s">
        <v>126</v>
      </c>
      <c r="E100" s="215" t="s">
        <v>1</v>
      </c>
      <c r="F100" s="216" t="s">
        <v>139</v>
      </c>
      <c r="G100" s="213"/>
      <c r="H100" s="215" t="s">
        <v>1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126</v>
      </c>
      <c r="AU100" s="222" t="s">
        <v>81</v>
      </c>
      <c r="AV100" s="11" t="s">
        <v>79</v>
      </c>
      <c r="AW100" s="11" t="s">
        <v>32</v>
      </c>
      <c r="AX100" s="11" t="s">
        <v>71</v>
      </c>
      <c r="AY100" s="222" t="s">
        <v>117</v>
      </c>
    </row>
    <row r="101" s="12" customFormat="1">
      <c r="B101" s="223"/>
      <c r="C101" s="224"/>
      <c r="D101" s="214" t="s">
        <v>126</v>
      </c>
      <c r="E101" s="225" t="s">
        <v>1</v>
      </c>
      <c r="F101" s="226" t="s">
        <v>140</v>
      </c>
      <c r="G101" s="224"/>
      <c r="H101" s="227">
        <v>5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AT101" s="233" t="s">
        <v>126</v>
      </c>
      <c r="AU101" s="233" t="s">
        <v>81</v>
      </c>
      <c r="AV101" s="12" t="s">
        <v>81</v>
      </c>
      <c r="AW101" s="12" t="s">
        <v>32</v>
      </c>
      <c r="AX101" s="12" t="s">
        <v>71</v>
      </c>
      <c r="AY101" s="233" t="s">
        <v>117</v>
      </c>
    </row>
    <row r="102" s="11" customFormat="1">
      <c r="B102" s="212"/>
      <c r="C102" s="213"/>
      <c r="D102" s="214" t="s">
        <v>126</v>
      </c>
      <c r="E102" s="215" t="s">
        <v>1</v>
      </c>
      <c r="F102" s="216" t="s">
        <v>141</v>
      </c>
      <c r="G102" s="213"/>
      <c r="H102" s="215" t="s">
        <v>1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126</v>
      </c>
      <c r="AU102" s="222" t="s">
        <v>81</v>
      </c>
      <c r="AV102" s="11" t="s">
        <v>79</v>
      </c>
      <c r="AW102" s="11" t="s">
        <v>32</v>
      </c>
      <c r="AX102" s="11" t="s">
        <v>71</v>
      </c>
      <c r="AY102" s="222" t="s">
        <v>117</v>
      </c>
    </row>
    <row r="103" s="12" customFormat="1">
      <c r="B103" s="223"/>
      <c r="C103" s="224"/>
      <c r="D103" s="214" t="s">
        <v>126</v>
      </c>
      <c r="E103" s="225" t="s">
        <v>1</v>
      </c>
      <c r="F103" s="226" t="s">
        <v>142</v>
      </c>
      <c r="G103" s="224"/>
      <c r="H103" s="227">
        <v>19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AT103" s="233" t="s">
        <v>126</v>
      </c>
      <c r="AU103" s="233" t="s">
        <v>81</v>
      </c>
      <c r="AV103" s="12" t="s">
        <v>81</v>
      </c>
      <c r="AW103" s="12" t="s">
        <v>32</v>
      </c>
      <c r="AX103" s="12" t="s">
        <v>71</v>
      </c>
      <c r="AY103" s="233" t="s">
        <v>117</v>
      </c>
    </row>
    <row r="104" s="11" customFormat="1">
      <c r="B104" s="212"/>
      <c r="C104" s="213"/>
      <c r="D104" s="214" t="s">
        <v>126</v>
      </c>
      <c r="E104" s="215" t="s">
        <v>1</v>
      </c>
      <c r="F104" s="216" t="s">
        <v>143</v>
      </c>
      <c r="G104" s="213"/>
      <c r="H104" s="215" t="s">
        <v>1</v>
      </c>
      <c r="I104" s="217"/>
      <c r="J104" s="213"/>
      <c r="K104" s="213"/>
      <c r="L104" s="218"/>
      <c r="M104" s="219"/>
      <c r="N104" s="220"/>
      <c r="O104" s="220"/>
      <c r="P104" s="220"/>
      <c r="Q104" s="220"/>
      <c r="R104" s="220"/>
      <c r="S104" s="220"/>
      <c r="T104" s="221"/>
      <c r="AT104" s="222" t="s">
        <v>126</v>
      </c>
      <c r="AU104" s="222" t="s">
        <v>81</v>
      </c>
      <c r="AV104" s="11" t="s">
        <v>79</v>
      </c>
      <c r="AW104" s="11" t="s">
        <v>32</v>
      </c>
      <c r="AX104" s="11" t="s">
        <v>71</v>
      </c>
      <c r="AY104" s="222" t="s">
        <v>117</v>
      </c>
    </row>
    <row r="105" s="12" customFormat="1">
      <c r="B105" s="223"/>
      <c r="C105" s="224"/>
      <c r="D105" s="214" t="s">
        <v>126</v>
      </c>
      <c r="E105" s="225" t="s">
        <v>1</v>
      </c>
      <c r="F105" s="226" t="s">
        <v>144</v>
      </c>
      <c r="G105" s="224"/>
      <c r="H105" s="227">
        <v>1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AT105" s="233" t="s">
        <v>126</v>
      </c>
      <c r="AU105" s="233" t="s">
        <v>81</v>
      </c>
      <c r="AV105" s="12" t="s">
        <v>81</v>
      </c>
      <c r="AW105" s="12" t="s">
        <v>32</v>
      </c>
      <c r="AX105" s="12" t="s">
        <v>71</v>
      </c>
      <c r="AY105" s="233" t="s">
        <v>117</v>
      </c>
    </row>
    <row r="106" s="13" customFormat="1">
      <c r="B106" s="234"/>
      <c r="C106" s="235"/>
      <c r="D106" s="214" t="s">
        <v>126</v>
      </c>
      <c r="E106" s="236" t="s">
        <v>1</v>
      </c>
      <c r="F106" s="237" t="s">
        <v>145</v>
      </c>
      <c r="G106" s="235"/>
      <c r="H106" s="238">
        <v>25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126</v>
      </c>
      <c r="AU106" s="244" t="s">
        <v>81</v>
      </c>
      <c r="AV106" s="13" t="s">
        <v>124</v>
      </c>
      <c r="AW106" s="13" t="s">
        <v>32</v>
      </c>
      <c r="AX106" s="13" t="s">
        <v>79</v>
      </c>
      <c r="AY106" s="244" t="s">
        <v>117</v>
      </c>
    </row>
    <row r="107" s="1" customFormat="1" ht="16.5" customHeight="1">
      <c r="B107" s="37"/>
      <c r="C107" s="200" t="s">
        <v>124</v>
      </c>
      <c r="D107" s="200" t="s">
        <v>119</v>
      </c>
      <c r="E107" s="201" t="s">
        <v>146</v>
      </c>
      <c r="F107" s="202" t="s">
        <v>147</v>
      </c>
      <c r="G107" s="203" t="s">
        <v>122</v>
      </c>
      <c r="H107" s="204">
        <v>4.7999999999999998</v>
      </c>
      <c r="I107" s="205"/>
      <c r="J107" s="206">
        <f>ROUND(I107*H107,2)</f>
        <v>0</v>
      </c>
      <c r="K107" s="202" t="s">
        <v>123</v>
      </c>
      <c r="L107" s="42"/>
      <c r="M107" s="207" t="s">
        <v>1</v>
      </c>
      <c r="N107" s="208" t="s">
        <v>42</v>
      </c>
      <c r="O107" s="78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AR107" s="16" t="s">
        <v>124</v>
      </c>
      <c r="AT107" s="16" t="s">
        <v>119</v>
      </c>
      <c r="AU107" s="16" t="s">
        <v>81</v>
      </c>
      <c r="AY107" s="16" t="s">
        <v>117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6" t="s">
        <v>79</v>
      </c>
      <c r="BK107" s="211">
        <f>ROUND(I107*H107,2)</f>
        <v>0</v>
      </c>
      <c r="BL107" s="16" t="s">
        <v>124</v>
      </c>
      <c r="BM107" s="16" t="s">
        <v>148</v>
      </c>
    </row>
    <row r="108" s="11" customFormat="1">
      <c r="B108" s="212"/>
      <c r="C108" s="213"/>
      <c r="D108" s="214" t="s">
        <v>126</v>
      </c>
      <c r="E108" s="215" t="s">
        <v>1</v>
      </c>
      <c r="F108" s="216" t="s">
        <v>149</v>
      </c>
      <c r="G108" s="213"/>
      <c r="H108" s="215" t="s">
        <v>1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126</v>
      </c>
      <c r="AU108" s="222" t="s">
        <v>81</v>
      </c>
      <c r="AV108" s="11" t="s">
        <v>79</v>
      </c>
      <c r="AW108" s="11" t="s">
        <v>32</v>
      </c>
      <c r="AX108" s="11" t="s">
        <v>71</v>
      </c>
      <c r="AY108" s="222" t="s">
        <v>117</v>
      </c>
    </row>
    <row r="109" s="11" customFormat="1">
      <c r="B109" s="212"/>
      <c r="C109" s="213"/>
      <c r="D109" s="214" t="s">
        <v>126</v>
      </c>
      <c r="E109" s="215" t="s">
        <v>1</v>
      </c>
      <c r="F109" s="216" t="s">
        <v>150</v>
      </c>
      <c r="G109" s="213"/>
      <c r="H109" s="215" t="s">
        <v>1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AT109" s="222" t="s">
        <v>126</v>
      </c>
      <c r="AU109" s="222" t="s">
        <v>81</v>
      </c>
      <c r="AV109" s="11" t="s">
        <v>79</v>
      </c>
      <c r="AW109" s="11" t="s">
        <v>32</v>
      </c>
      <c r="AX109" s="11" t="s">
        <v>71</v>
      </c>
      <c r="AY109" s="222" t="s">
        <v>117</v>
      </c>
    </row>
    <row r="110" s="12" customFormat="1">
      <c r="B110" s="223"/>
      <c r="C110" s="224"/>
      <c r="D110" s="214" t="s">
        <v>126</v>
      </c>
      <c r="E110" s="225" t="s">
        <v>1</v>
      </c>
      <c r="F110" s="226" t="s">
        <v>151</v>
      </c>
      <c r="G110" s="224"/>
      <c r="H110" s="227">
        <v>27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AT110" s="233" t="s">
        <v>126</v>
      </c>
      <c r="AU110" s="233" t="s">
        <v>81</v>
      </c>
      <c r="AV110" s="12" t="s">
        <v>81</v>
      </c>
      <c r="AW110" s="12" t="s">
        <v>32</v>
      </c>
      <c r="AX110" s="12" t="s">
        <v>71</v>
      </c>
      <c r="AY110" s="233" t="s">
        <v>117</v>
      </c>
    </row>
    <row r="111" s="11" customFormat="1">
      <c r="B111" s="212"/>
      <c r="C111" s="213"/>
      <c r="D111" s="214" t="s">
        <v>126</v>
      </c>
      <c r="E111" s="215" t="s">
        <v>1</v>
      </c>
      <c r="F111" s="216" t="s">
        <v>152</v>
      </c>
      <c r="G111" s="213"/>
      <c r="H111" s="215" t="s">
        <v>1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126</v>
      </c>
      <c r="AU111" s="222" t="s">
        <v>81</v>
      </c>
      <c r="AV111" s="11" t="s">
        <v>79</v>
      </c>
      <c r="AW111" s="11" t="s">
        <v>32</v>
      </c>
      <c r="AX111" s="11" t="s">
        <v>71</v>
      </c>
      <c r="AY111" s="222" t="s">
        <v>117</v>
      </c>
    </row>
    <row r="112" s="12" customFormat="1">
      <c r="B112" s="223"/>
      <c r="C112" s="224"/>
      <c r="D112" s="214" t="s">
        <v>126</v>
      </c>
      <c r="E112" s="225" t="s">
        <v>1</v>
      </c>
      <c r="F112" s="226" t="s">
        <v>153</v>
      </c>
      <c r="G112" s="224"/>
      <c r="H112" s="227">
        <v>-22.199999999999999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AT112" s="233" t="s">
        <v>126</v>
      </c>
      <c r="AU112" s="233" t="s">
        <v>81</v>
      </c>
      <c r="AV112" s="12" t="s">
        <v>81</v>
      </c>
      <c r="AW112" s="12" t="s">
        <v>32</v>
      </c>
      <c r="AX112" s="12" t="s">
        <v>71</v>
      </c>
      <c r="AY112" s="233" t="s">
        <v>117</v>
      </c>
    </row>
    <row r="113" s="13" customFormat="1">
      <c r="B113" s="234"/>
      <c r="C113" s="235"/>
      <c r="D113" s="214" t="s">
        <v>126</v>
      </c>
      <c r="E113" s="236" t="s">
        <v>1</v>
      </c>
      <c r="F113" s="237" t="s">
        <v>145</v>
      </c>
      <c r="G113" s="235"/>
      <c r="H113" s="238">
        <v>4.8000000000000007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126</v>
      </c>
      <c r="AU113" s="244" t="s">
        <v>81</v>
      </c>
      <c r="AV113" s="13" t="s">
        <v>124</v>
      </c>
      <c r="AW113" s="13" t="s">
        <v>32</v>
      </c>
      <c r="AX113" s="13" t="s">
        <v>79</v>
      </c>
      <c r="AY113" s="244" t="s">
        <v>117</v>
      </c>
    </row>
    <row r="114" s="1" customFormat="1" ht="16.5" customHeight="1">
      <c r="B114" s="37"/>
      <c r="C114" s="200" t="s">
        <v>154</v>
      </c>
      <c r="D114" s="200" t="s">
        <v>119</v>
      </c>
      <c r="E114" s="201" t="s">
        <v>155</v>
      </c>
      <c r="F114" s="202" t="s">
        <v>156</v>
      </c>
      <c r="G114" s="203" t="s">
        <v>122</v>
      </c>
      <c r="H114" s="204">
        <v>4.7999999999999998</v>
      </c>
      <c r="I114" s="205"/>
      <c r="J114" s="206">
        <f>ROUND(I114*H114,2)</f>
        <v>0</v>
      </c>
      <c r="K114" s="202" t="s">
        <v>123</v>
      </c>
      <c r="L114" s="42"/>
      <c r="M114" s="207" t="s">
        <v>1</v>
      </c>
      <c r="N114" s="208" t="s">
        <v>42</v>
      </c>
      <c r="O114" s="78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16" t="s">
        <v>124</v>
      </c>
      <c r="AT114" s="16" t="s">
        <v>119</v>
      </c>
      <c r="AU114" s="16" t="s">
        <v>81</v>
      </c>
      <c r="AY114" s="16" t="s">
        <v>117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79</v>
      </c>
      <c r="BK114" s="211">
        <f>ROUND(I114*H114,2)</f>
        <v>0</v>
      </c>
      <c r="BL114" s="16" t="s">
        <v>124</v>
      </c>
      <c r="BM114" s="16" t="s">
        <v>157</v>
      </c>
    </row>
    <row r="115" s="1" customFormat="1" ht="16.5" customHeight="1">
      <c r="B115" s="37"/>
      <c r="C115" s="200" t="s">
        <v>158</v>
      </c>
      <c r="D115" s="200" t="s">
        <v>119</v>
      </c>
      <c r="E115" s="201" t="s">
        <v>159</v>
      </c>
      <c r="F115" s="202" t="s">
        <v>160</v>
      </c>
      <c r="G115" s="203" t="s">
        <v>122</v>
      </c>
      <c r="H115" s="204">
        <v>4.7999999999999998</v>
      </c>
      <c r="I115" s="205"/>
      <c r="J115" s="206">
        <f>ROUND(I115*H115,2)</f>
        <v>0</v>
      </c>
      <c r="K115" s="202" t="s">
        <v>123</v>
      </c>
      <c r="L115" s="42"/>
      <c r="M115" s="207" t="s">
        <v>1</v>
      </c>
      <c r="N115" s="208" t="s">
        <v>42</v>
      </c>
      <c r="O115" s="78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AR115" s="16" t="s">
        <v>124</v>
      </c>
      <c r="AT115" s="16" t="s">
        <v>119</v>
      </c>
      <c r="AU115" s="16" t="s">
        <v>81</v>
      </c>
      <c r="AY115" s="16" t="s">
        <v>117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79</v>
      </c>
      <c r="BK115" s="211">
        <f>ROUND(I115*H115,2)</f>
        <v>0</v>
      </c>
      <c r="BL115" s="16" t="s">
        <v>124</v>
      </c>
      <c r="BM115" s="16" t="s">
        <v>161</v>
      </c>
    </row>
    <row r="116" s="1" customFormat="1" ht="16.5" customHeight="1">
      <c r="B116" s="37"/>
      <c r="C116" s="200" t="s">
        <v>162</v>
      </c>
      <c r="D116" s="200" t="s">
        <v>119</v>
      </c>
      <c r="E116" s="201" t="s">
        <v>163</v>
      </c>
      <c r="F116" s="202" t="s">
        <v>164</v>
      </c>
      <c r="G116" s="203" t="s">
        <v>165</v>
      </c>
      <c r="H116" s="204">
        <v>7.2000000000000002</v>
      </c>
      <c r="I116" s="205"/>
      <c r="J116" s="206">
        <f>ROUND(I116*H116,2)</f>
        <v>0</v>
      </c>
      <c r="K116" s="202" t="s">
        <v>1</v>
      </c>
      <c r="L116" s="42"/>
      <c r="M116" s="207" t="s">
        <v>1</v>
      </c>
      <c r="N116" s="208" t="s">
        <v>42</v>
      </c>
      <c r="O116" s="78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AR116" s="16" t="s">
        <v>124</v>
      </c>
      <c r="AT116" s="16" t="s">
        <v>119</v>
      </c>
      <c r="AU116" s="16" t="s">
        <v>81</v>
      </c>
      <c r="AY116" s="16" t="s">
        <v>117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79</v>
      </c>
      <c r="BK116" s="211">
        <f>ROUND(I116*H116,2)</f>
        <v>0</v>
      </c>
      <c r="BL116" s="16" t="s">
        <v>124</v>
      </c>
      <c r="BM116" s="16" t="s">
        <v>166</v>
      </c>
    </row>
    <row r="117" s="12" customFormat="1">
      <c r="B117" s="223"/>
      <c r="C117" s="224"/>
      <c r="D117" s="214" t="s">
        <v>126</v>
      </c>
      <c r="E117" s="225" t="s">
        <v>1</v>
      </c>
      <c r="F117" s="226" t="s">
        <v>167</v>
      </c>
      <c r="G117" s="224"/>
      <c r="H117" s="227">
        <v>7.2000000000000002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AT117" s="233" t="s">
        <v>126</v>
      </c>
      <c r="AU117" s="233" t="s">
        <v>81</v>
      </c>
      <c r="AV117" s="12" t="s">
        <v>81</v>
      </c>
      <c r="AW117" s="12" t="s">
        <v>32</v>
      </c>
      <c r="AX117" s="12" t="s">
        <v>79</v>
      </c>
      <c r="AY117" s="233" t="s">
        <v>117</v>
      </c>
    </row>
    <row r="118" s="10" customFormat="1" ht="22.8" customHeight="1">
      <c r="B118" s="184"/>
      <c r="C118" s="185"/>
      <c r="D118" s="186" t="s">
        <v>70</v>
      </c>
      <c r="E118" s="198" t="s">
        <v>168</v>
      </c>
      <c r="F118" s="198" t="s">
        <v>169</v>
      </c>
      <c r="G118" s="185"/>
      <c r="H118" s="185"/>
      <c r="I118" s="188"/>
      <c r="J118" s="199">
        <f>BK118</f>
        <v>0</v>
      </c>
      <c r="K118" s="185"/>
      <c r="L118" s="190"/>
      <c r="M118" s="191"/>
      <c r="N118" s="192"/>
      <c r="O118" s="192"/>
      <c r="P118" s="193">
        <f>SUM(P119:P142)</f>
        <v>0</v>
      </c>
      <c r="Q118" s="192"/>
      <c r="R118" s="193">
        <f>SUM(R119:R142)</f>
        <v>0</v>
      </c>
      <c r="S118" s="192"/>
      <c r="T118" s="194">
        <f>SUM(T119:T142)</f>
        <v>0.92249999999999999</v>
      </c>
      <c r="AR118" s="195" t="s">
        <v>79</v>
      </c>
      <c r="AT118" s="196" t="s">
        <v>70</v>
      </c>
      <c r="AU118" s="196" t="s">
        <v>79</v>
      </c>
      <c r="AY118" s="195" t="s">
        <v>117</v>
      </c>
      <c r="BK118" s="197">
        <f>SUM(BK119:BK142)</f>
        <v>0</v>
      </c>
    </row>
    <row r="119" s="1" customFormat="1" ht="16.5" customHeight="1">
      <c r="B119" s="37"/>
      <c r="C119" s="200" t="s">
        <v>170</v>
      </c>
      <c r="D119" s="200" t="s">
        <v>119</v>
      </c>
      <c r="E119" s="201" t="s">
        <v>171</v>
      </c>
      <c r="F119" s="202" t="s">
        <v>172</v>
      </c>
      <c r="G119" s="203" t="s">
        <v>131</v>
      </c>
      <c r="H119" s="204">
        <v>6</v>
      </c>
      <c r="I119" s="205"/>
      <c r="J119" s="206">
        <f>ROUND(I119*H119,2)</f>
        <v>0</v>
      </c>
      <c r="K119" s="202" t="s">
        <v>123</v>
      </c>
      <c r="L119" s="42"/>
      <c r="M119" s="207" t="s">
        <v>1</v>
      </c>
      <c r="N119" s="208" t="s">
        <v>42</v>
      </c>
      <c r="O119" s="78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AR119" s="16" t="s">
        <v>124</v>
      </c>
      <c r="AT119" s="16" t="s">
        <v>119</v>
      </c>
      <c r="AU119" s="16" t="s">
        <v>81</v>
      </c>
      <c r="AY119" s="16" t="s">
        <v>117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79</v>
      </c>
      <c r="BK119" s="211">
        <f>ROUND(I119*H119,2)</f>
        <v>0</v>
      </c>
      <c r="BL119" s="16" t="s">
        <v>124</v>
      </c>
      <c r="BM119" s="16" t="s">
        <v>173</v>
      </c>
    </row>
    <row r="120" s="11" customFormat="1">
      <c r="B120" s="212"/>
      <c r="C120" s="213"/>
      <c r="D120" s="214" t="s">
        <v>126</v>
      </c>
      <c r="E120" s="215" t="s">
        <v>1</v>
      </c>
      <c r="F120" s="216" t="s">
        <v>174</v>
      </c>
      <c r="G120" s="213"/>
      <c r="H120" s="215" t="s">
        <v>1</v>
      </c>
      <c r="I120" s="217"/>
      <c r="J120" s="213"/>
      <c r="K120" s="213"/>
      <c r="L120" s="218"/>
      <c r="M120" s="219"/>
      <c r="N120" s="220"/>
      <c r="O120" s="220"/>
      <c r="P120" s="220"/>
      <c r="Q120" s="220"/>
      <c r="R120" s="220"/>
      <c r="S120" s="220"/>
      <c r="T120" s="221"/>
      <c r="AT120" s="222" t="s">
        <v>126</v>
      </c>
      <c r="AU120" s="222" t="s">
        <v>81</v>
      </c>
      <c r="AV120" s="11" t="s">
        <v>79</v>
      </c>
      <c r="AW120" s="11" t="s">
        <v>32</v>
      </c>
      <c r="AX120" s="11" t="s">
        <v>71</v>
      </c>
      <c r="AY120" s="222" t="s">
        <v>117</v>
      </c>
    </row>
    <row r="121" s="12" customFormat="1">
      <c r="B121" s="223"/>
      <c r="C121" s="224"/>
      <c r="D121" s="214" t="s">
        <v>126</v>
      </c>
      <c r="E121" s="225" t="s">
        <v>1</v>
      </c>
      <c r="F121" s="226" t="s">
        <v>175</v>
      </c>
      <c r="G121" s="224"/>
      <c r="H121" s="227">
        <v>6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AT121" s="233" t="s">
        <v>126</v>
      </c>
      <c r="AU121" s="233" t="s">
        <v>81</v>
      </c>
      <c r="AV121" s="12" t="s">
        <v>81</v>
      </c>
      <c r="AW121" s="12" t="s">
        <v>32</v>
      </c>
      <c r="AX121" s="12" t="s">
        <v>79</v>
      </c>
      <c r="AY121" s="233" t="s">
        <v>117</v>
      </c>
    </row>
    <row r="122" s="11" customFormat="1">
      <c r="B122" s="212"/>
      <c r="C122" s="213"/>
      <c r="D122" s="214" t="s">
        <v>126</v>
      </c>
      <c r="E122" s="215" t="s">
        <v>1</v>
      </c>
      <c r="F122" s="216" t="s">
        <v>176</v>
      </c>
      <c r="G122" s="213"/>
      <c r="H122" s="215" t="s">
        <v>1</v>
      </c>
      <c r="I122" s="217"/>
      <c r="J122" s="213"/>
      <c r="K122" s="213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126</v>
      </c>
      <c r="AU122" s="222" t="s">
        <v>81</v>
      </c>
      <c r="AV122" s="11" t="s">
        <v>79</v>
      </c>
      <c r="AW122" s="11" t="s">
        <v>32</v>
      </c>
      <c r="AX122" s="11" t="s">
        <v>71</v>
      </c>
      <c r="AY122" s="222" t="s">
        <v>117</v>
      </c>
    </row>
    <row r="123" s="11" customFormat="1">
      <c r="B123" s="212"/>
      <c r="C123" s="213"/>
      <c r="D123" s="214" t="s">
        <v>126</v>
      </c>
      <c r="E123" s="215" t="s">
        <v>1</v>
      </c>
      <c r="F123" s="216" t="s">
        <v>177</v>
      </c>
      <c r="G123" s="213"/>
      <c r="H123" s="215" t="s">
        <v>1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126</v>
      </c>
      <c r="AU123" s="222" t="s">
        <v>81</v>
      </c>
      <c r="AV123" s="11" t="s">
        <v>79</v>
      </c>
      <c r="AW123" s="11" t="s">
        <v>32</v>
      </c>
      <c r="AX123" s="11" t="s">
        <v>71</v>
      </c>
      <c r="AY123" s="222" t="s">
        <v>117</v>
      </c>
    </row>
    <row r="124" s="11" customFormat="1">
      <c r="B124" s="212"/>
      <c r="C124" s="213"/>
      <c r="D124" s="214" t="s">
        <v>126</v>
      </c>
      <c r="E124" s="215" t="s">
        <v>1</v>
      </c>
      <c r="F124" s="216" t="s">
        <v>178</v>
      </c>
      <c r="G124" s="213"/>
      <c r="H124" s="215" t="s">
        <v>1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126</v>
      </c>
      <c r="AU124" s="222" t="s">
        <v>81</v>
      </c>
      <c r="AV124" s="11" t="s">
        <v>79</v>
      </c>
      <c r="AW124" s="11" t="s">
        <v>32</v>
      </c>
      <c r="AX124" s="11" t="s">
        <v>71</v>
      </c>
      <c r="AY124" s="222" t="s">
        <v>117</v>
      </c>
    </row>
    <row r="125" s="11" customFormat="1">
      <c r="B125" s="212"/>
      <c r="C125" s="213"/>
      <c r="D125" s="214" t="s">
        <v>126</v>
      </c>
      <c r="E125" s="215" t="s">
        <v>1</v>
      </c>
      <c r="F125" s="216" t="s">
        <v>179</v>
      </c>
      <c r="G125" s="213"/>
      <c r="H125" s="215" t="s">
        <v>1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126</v>
      </c>
      <c r="AU125" s="222" t="s">
        <v>81</v>
      </c>
      <c r="AV125" s="11" t="s">
        <v>79</v>
      </c>
      <c r="AW125" s="11" t="s">
        <v>32</v>
      </c>
      <c r="AX125" s="11" t="s">
        <v>71</v>
      </c>
      <c r="AY125" s="222" t="s">
        <v>117</v>
      </c>
    </row>
    <row r="126" s="1" customFormat="1" ht="16.5" customHeight="1">
      <c r="B126" s="37"/>
      <c r="C126" s="200" t="s">
        <v>180</v>
      </c>
      <c r="D126" s="200" t="s">
        <v>119</v>
      </c>
      <c r="E126" s="201" t="s">
        <v>181</v>
      </c>
      <c r="F126" s="202" t="s">
        <v>182</v>
      </c>
      <c r="G126" s="203" t="s">
        <v>131</v>
      </c>
      <c r="H126" s="204">
        <v>19</v>
      </c>
      <c r="I126" s="205"/>
      <c r="J126" s="206">
        <f>ROUND(I126*H126,2)</f>
        <v>0</v>
      </c>
      <c r="K126" s="202" t="s">
        <v>123</v>
      </c>
      <c r="L126" s="42"/>
      <c r="M126" s="207" t="s">
        <v>1</v>
      </c>
      <c r="N126" s="208" t="s">
        <v>42</v>
      </c>
      <c r="O126" s="78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AR126" s="16" t="s">
        <v>124</v>
      </c>
      <c r="AT126" s="16" t="s">
        <v>119</v>
      </c>
      <c r="AU126" s="16" t="s">
        <v>81</v>
      </c>
      <c r="AY126" s="16" t="s">
        <v>117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79</v>
      </c>
      <c r="BK126" s="211">
        <f>ROUND(I126*H126,2)</f>
        <v>0</v>
      </c>
      <c r="BL126" s="16" t="s">
        <v>124</v>
      </c>
      <c r="BM126" s="16" t="s">
        <v>183</v>
      </c>
    </row>
    <row r="127" s="11" customFormat="1">
      <c r="B127" s="212"/>
      <c r="C127" s="213"/>
      <c r="D127" s="214" t="s">
        <v>126</v>
      </c>
      <c r="E127" s="215" t="s">
        <v>1</v>
      </c>
      <c r="F127" s="216" t="s">
        <v>184</v>
      </c>
      <c r="G127" s="213"/>
      <c r="H127" s="215" t="s">
        <v>1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126</v>
      </c>
      <c r="AU127" s="222" t="s">
        <v>81</v>
      </c>
      <c r="AV127" s="11" t="s">
        <v>79</v>
      </c>
      <c r="AW127" s="11" t="s">
        <v>32</v>
      </c>
      <c r="AX127" s="11" t="s">
        <v>71</v>
      </c>
      <c r="AY127" s="222" t="s">
        <v>117</v>
      </c>
    </row>
    <row r="128" s="12" customFormat="1">
      <c r="B128" s="223"/>
      <c r="C128" s="224"/>
      <c r="D128" s="214" t="s">
        <v>126</v>
      </c>
      <c r="E128" s="225" t="s">
        <v>1</v>
      </c>
      <c r="F128" s="226" t="s">
        <v>185</v>
      </c>
      <c r="G128" s="224"/>
      <c r="H128" s="227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AT128" s="233" t="s">
        <v>126</v>
      </c>
      <c r="AU128" s="233" t="s">
        <v>81</v>
      </c>
      <c r="AV128" s="12" t="s">
        <v>81</v>
      </c>
      <c r="AW128" s="12" t="s">
        <v>32</v>
      </c>
      <c r="AX128" s="12" t="s">
        <v>79</v>
      </c>
      <c r="AY128" s="233" t="s">
        <v>117</v>
      </c>
    </row>
    <row r="129" s="11" customFormat="1">
      <c r="B129" s="212"/>
      <c r="C129" s="213"/>
      <c r="D129" s="214" t="s">
        <v>126</v>
      </c>
      <c r="E129" s="215" t="s">
        <v>1</v>
      </c>
      <c r="F129" s="216" t="s">
        <v>176</v>
      </c>
      <c r="G129" s="213"/>
      <c r="H129" s="215" t="s">
        <v>1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126</v>
      </c>
      <c r="AU129" s="222" t="s">
        <v>81</v>
      </c>
      <c r="AV129" s="11" t="s">
        <v>79</v>
      </c>
      <c r="AW129" s="11" t="s">
        <v>32</v>
      </c>
      <c r="AX129" s="11" t="s">
        <v>71</v>
      </c>
      <c r="AY129" s="222" t="s">
        <v>117</v>
      </c>
    </row>
    <row r="130" s="11" customFormat="1">
      <c r="B130" s="212"/>
      <c r="C130" s="213"/>
      <c r="D130" s="214" t="s">
        <v>126</v>
      </c>
      <c r="E130" s="215" t="s">
        <v>1</v>
      </c>
      <c r="F130" s="216" t="s">
        <v>177</v>
      </c>
      <c r="G130" s="213"/>
      <c r="H130" s="215" t="s">
        <v>1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126</v>
      </c>
      <c r="AU130" s="222" t="s">
        <v>81</v>
      </c>
      <c r="AV130" s="11" t="s">
        <v>79</v>
      </c>
      <c r="AW130" s="11" t="s">
        <v>32</v>
      </c>
      <c r="AX130" s="11" t="s">
        <v>71</v>
      </c>
      <c r="AY130" s="222" t="s">
        <v>117</v>
      </c>
    </row>
    <row r="131" s="11" customFormat="1">
      <c r="B131" s="212"/>
      <c r="C131" s="213"/>
      <c r="D131" s="214" t="s">
        <v>126</v>
      </c>
      <c r="E131" s="215" t="s">
        <v>1</v>
      </c>
      <c r="F131" s="216" t="s">
        <v>178</v>
      </c>
      <c r="G131" s="213"/>
      <c r="H131" s="215" t="s">
        <v>1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126</v>
      </c>
      <c r="AU131" s="222" t="s">
        <v>81</v>
      </c>
      <c r="AV131" s="11" t="s">
        <v>79</v>
      </c>
      <c r="AW131" s="11" t="s">
        <v>32</v>
      </c>
      <c r="AX131" s="11" t="s">
        <v>71</v>
      </c>
      <c r="AY131" s="222" t="s">
        <v>117</v>
      </c>
    </row>
    <row r="132" s="11" customFormat="1">
      <c r="B132" s="212"/>
      <c r="C132" s="213"/>
      <c r="D132" s="214" t="s">
        <v>126</v>
      </c>
      <c r="E132" s="215" t="s">
        <v>1</v>
      </c>
      <c r="F132" s="216" t="s">
        <v>179</v>
      </c>
      <c r="G132" s="213"/>
      <c r="H132" s="215" t="s">
        <v>1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126</v>
      </c>
      <c r="AU132" s="222" t="s">
        <v>81</v>
      </c>
      <c r="AV132" s="11" t="s">
        <v>79</v>
      </c>
      <c r="AW132" s="11" t="s">
        <v>32</v>
      </c>
      <c r="AX132" s="11" t="s">
        <v>71</v>
      </c>
      <c r="AY132" s="222" t="s">
        <v>117</v>
      </c>
    </row>
    <row r="133" s="1" customFormat="1" ht="16.5" customHeight="1">
      <c r="B133" s="37"/>
      <c r="C133" s="200" t="s">
        <v>186</v>
      </c>
      <c r="D133" s="200" t="s">
        <v>119</v>
      </c>
      <c r="E133" s="201" t="s">
        <v>187</v>
      </c>
      <c r="F133" s="202" t="s">
        <v>188</v>
      </c>
      <c r="G133" s="203" t="s">
        <v>189</v>
      </c>
      <c r="H133" s="204">
        <v>4.5</v>
      </c>
      <c r="I133" s="205"/>
      <c r="J133" s="206">
        <f>ROUND(I133*H133,2)</f>
        <v>0</v>
      </c>
      <c r="K133" s="202" t="s">
        <v>123</v>
      </c>
      <c r="L133" s="42"/>
      <c r="M133" s="207" t="s">
        <v>1</v>
      </c>
      <c r="N133" s="208" t="s">
        <v>42</v>
      </c>
      <c r="O133" s="78"/>
      <c r="P133" s="209">
        <f>O133*H133</f>
        <v>0</v>
      </c>
      <c r="Q133" s="209">
        <v>0</v>
      </c>
      <c r="R133" s="209">
        <f>Q133*H133</f>
        <v>0</v>
      </c>
      <c r="S133" s="209">
        <v>0.20499999999999999</v>
      </c>
      <c r="T133" s="210">
        <f>S133*H133</f>
        <v>0.92249999999999999</v>
      </c>
      <c r="AR133" s="16" t="s">
        <v>124</v>
      </c>
      <c r="AT133" s="16" t="s">
        <v>119</v>
      </c>
      <c r="AU133" s="16" t="s">
        <v>81</v>
      </c>
      <c r="AY133" s="16" t="s">
        <v>117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79</v>
      </c>
      <c r="BK133" s="211">
        <f>ROUND(I133*H133,2)</f>
        <v>0</v>
      </c>
      <c r="BL133" s="16" t="s">
        <v>124</v>
      </c>
      <c r="BM133" s="16" t="s">
        <v>190</v>
      </c>
    </row>
    <row r="134" s="11" customFormat="1">
      <c r="B134" s="212"/>
      <c r="C134" s="213"/>
      <c r="D134" s="214" t="s">
        <v>126</v>
      </c>
      <c r="E134" s="215" t="s">
        <v>1</v>
      </c>
      <c r="F134" s="216" t="s">
        <v>191</v>
      </c>
      <c r="G134" s="213"/>
      <c r="H134" s="215" t="s">
        <v>1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126</v>
      </c>
      <c r="AU134" s="222" t="s">
        <v>81</v>
      </c>
      <c r="AV134" s="11" t="s">
        <v>79</v>
      </c>
      <c r="AW134" s="11" t="s">
        <v>32</v>
      </c>
      <c r="AX134" s="11" t="s">
        <v>71</v>
      </c>
      <c r="AY134" s="222" t="s">
        <v>117</v>
      </c>
    </row>
    <row r="135" s="11" customFormat="1">
      <c r="B135" s="212"/>
      <c r="C135" s="213"/>
      <c r="D135" s="214" t="s">
        <v>126</v>
      </c>
      <c r="E135" s="215" t="s">
        <v>1</v>
      </c>
      <c r="F135" s="216" t="s">
        <v>192</v>
      </c>
      <c r="G135" s="213"/>
      <c r="H135" s="215" t="s">
        <v>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126</v>
      </c>
      <c r="AU135" s="222" t="s">
        <v>81</v>
      </c>
      <c r="AV135" s="11" t="s">
        <v>79</v>
      </c>
      <c r="AW135" s="11" t="s">
        <v>32</v>
      </c>
      <c r="AX135" s="11" t="s">
        <v>71</v>
      </c>
      <c r="AY135" s="222" t="s">
        <v>117</v>
      </c>
    </row>
    <row r="136" s="12" customFormat="1">
      <c r="B136" s="223"/>
      <c r="C136" s="224"/>
      <c r="D136" s="214" t="s">
        <v>126</v>
      </c>
      <c r="E136" s="225" t="s">
        <v>1</v>
      </c>
      <c r="F136" s="226" t="s">
        <v>193</v>
      </c>
      <c r="G136" s="224"/>
      <c r="H136" s="227">
        <v>1.5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AT136" s="233" t="s">
        <v>126</v>
      </c>
      <c r="AU136" s="233" t="s">
        <v>81</v>
      </c>
      <c r="AV136" s="12" t="s">
        <v>81</v>
      </c>
      <c r="AW136" s="12" t="s">
        <v>32</v>
      </c>
      <c r="AX136" s="12" t="s">
        <v>71</v>
      </c>
      <c r="AY136" s="233" t="s">
        <v>117</v>
      </c>
    </row>
    <row r="137" s="14" customFormat="1">
      <c r="B137" s="245"/>
      <c r="C137" s="246"/>
      <c r="D137" s="214" t="s">
        <v>126</v>
      </c>
      <c r="E137" s="247" t="s">
        <v>1</v>
      </c>
      <c r="F137" s="248" t="s">
        <v>194</v>
      </c>
      <c r="G137" s="246"/>
      <c r="H137" s="249">
        <v>1.5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126</v>
      </c>
      <c r="AU137" s="255" t="s">
        <v>81</v>
      </c>
      <c r="AV137" s="14" t="s">
        <v>135</v>
      </c>
      <c r="AW137" s="14" t="s">
        <v>32</v>
      </c>
      <c r="AX137" s="14" t="s">
        <v>71</v>
      </c>
      <c r="AY137" s="255" t="s">
        <v>117</v>
      </c>
    </row>
    <row r="138" s="11" customFormat="1">
      <c r="B138" s="212"/>
      <c r="C138" s="213"/>
      <c r="D138" s="214" t="s">
        <v>126</v>
      </c>
      <c r="E138" s="215" t="s">
        <v>1</v>
      </c>
      <c r="F138" s="216" t="s">
        <v>195</v>
      </c>
      <c r="G138" s="213"/>
      <c r="H138" s="215" t="s">
        <v>1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126</v>
      </c>
      <c r="AU138" s="222" t="s">
        <v>81</v>
      </c>
      <c r="AV138" s="11" t="s">
        <v>79</v>
      </c>
      <c r="AW138" s="11" t="s">
        <v>32</v>
      </c>
      <c r="AX138" s="11" t="s">
        <v>71</v>
      </c>
      <c r="AY138" s="222" t="s">
        <v>117</v>
      </c>
    </row>
    <row r="139" s="12" customFormat="1">
      <c r="B139" s="223"/>
      <c r="C139" s="224"/>
      <c r="D139" s="214" t="s">
        <v>126</v>
      </c>
      <c r="E139" s="225" t="s">
        <v>1</v>
      </c>
      <c r="F139" s="226" t="s">
        <v>196</v>
      </c>
      <c r="G139" s="224"/>
      <c r="H139" s="227">
        <v>3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AT139" s="233" t="s">
        <v>126</v>
      </c>
      <c r="AU139" s="233" t="s">
        <v>81</v>
      </c>
      <c r="AV139" s="12" t="s">
        <v>81</v>
      </c>
      <c r="AW139" s="12" t="s">
        <v>32</v>
      </c>
      <c r="AX139" s="12" t="s">
        <v>71</v>
      </c>
      <c r="AY139" s="233" t="s">
        <v>117</v>
      </c>
    </row>
    <row r="140" s="14" customFormat="1">
      <c r="B140" s="245"/>
      <c r="C140" s="246"/>
      <c r="D140" s="214" t="s">
        <v>126</v>
      </c>
      <c r="E140" s="247" t="s">
        <v>1</v>
      </c>
      <c r="F140" s="248" t="s">
        <v>197</v>
      </c>
      <c r="G140" s="246"/>
      <c r="H140" s="249">
        <v>3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AT140" s="255" t="s">
        <v>126</v>
      </c>
      <c r="AU140" s="255" t="s">
        <v>81</v>
      </c>
      <c r="AV140" s="14" t="s">
        <v>135</v>
      </c>
      <c r="AW140" s="14" t="s">
        <v>32</v>
      </c>
      <c r="AX140" s="14" t="s">
        <v>71</v>
      </c>
      <c r="AY140" s="255" t="s">
        <v>117</v>
      </c>
    </row>
    <row r="141" s="13" customFormat="1">
      <c r="B141" s="234"/>
      <c r="C141" s="235"/>
      <c r="D141" s="214" t="s">
        <v>126</v>
      </c>
      <c r="E141" s="236" t="s">
        <v>1</v>
      </c>
      <c r="F141" s="237" t="s">
        <v>145</v>
      </c>
      <c r="G141" s="235"/>
      <c r="H141" s="238">
        <v>4.5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AT141" s="244" t="s">
        <v>126</v>
      </c>
      <c r="AU141" s="244" t="s">
        <v>81</v>
      </c>
      <c r="AV141" s="13" t="s">
        <v>124</v>
      </c>
      <c r="AW141" s="13" t="s">
        <v>32</v>
      </c>
      <c r="AX141" s="13" t="s">
        <v>79</v>
      </c>
      <c r="AY141" s="244" t="s">
        <v>117</v>
      </c>
    </row>
    <row r="142" s="11" customFormat="1">
      <c r="B142" s="212"/>
      <c r="C142" s="213"/>
      <c r="D142" s="214" t="s">
        <v>126</v>
      </c>
      <c r="E142" s="215" t="s">
        <v>1</v>
      </c>
      <c r="F142" s="216" t="s">
        <v>198</v>
      </c>
      <c r="G142" s="213"/>
      <c r="H142" s="215" t="s">
        <v>1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126</v>
      </c>
      <c r="AU142" s="222" t="s">
        <v>81</v>
      </c>
      <c r="AV142" s="11" t="s">
        <v>79</v>
      </c>
      <c r="AW142" s="11" t="s">
        <v>32</v>
      </c>
      <c r="AX142" s="11" t="s">
        <v>71</v>
      </c>
      <c r="AY142" s="222" t="s">
        <v>117</v>
      </c>
    </row>
    <row r="143" s="10" customFormat="1" ht="22.8" customHeight="1">
      <c r="B143" s="184"/>
      <c r="C143" s="185"/>
      <c r="D143" s="186" t="s">
        <v>70</v>
      </c>
      <c r="E143" s="198" t="s">
        <v>154</v>
      </c>
      <c r="F143" s="198" t="s">
        <v>199</v>
      </c>
      <c r="G143" s="185"/>
      <c r="H143" s="185"/>
      <c r="I143" s="188"/>
      <c r="J143" s="199">
        <f>BK143</f>
        <v>0</v>
      </c>
      <c r="K143" s="185"/>
      <c r="L143" s="190"/>
      <c r="M143" s="191"/>
      <c r="N143" s="192"/>
      <c r="O143" s="192"/>
      <c r="P143" s="193">
        <f>SUM(P144:P162)</f>
        <v>0</v>
      </c>
      <c r="Q143" s="192"/>
      <c r="R143" s="193">
        <f>SUM(R144:R162)</f>
        <v>23.14443</v>
      </c>
      <c r="S143" s="192"/>
      <c r="T143" s="194">
        <f>SUM(T144:T162)</f>
        <v>0</v>
      </c>
      <c r="AR143" s="195" t="s">
        <v>79</v>
      </c>
      <c r="AT143" s="196" t="s">
        <v>70</v>
      </c>
      <c r="AU143" s="196" t="s">
        <v>79</v>
      </c>
      <c r="AY143" s="195" t="s">
        <v>117</v>
      </c>
      <c r="BK143" s="197">
        <f>SUM(BK144:BK162)</f>
        <v>0</v>
      </c>
    </row>
    <row r="144" s="1" customFormat="1" ht="16.5" customHeight="1">
      <c r="B144" s="37"/>
      <c r="C144" s="200" t="s">
        <v>168</v>
      </c>
      <c r="D144" s="200" t="s">
        <v>119</v>
      </c>
      <c r="E144" s="201" t="s">
        <v>200</v>
      </c>
      <c r="F144" s="202" t="s">
        <v>201</v>
      </c>
      <c r="G144" s="203" t="s">
        <v>131</v>
      </c>
      <c r="H144" s="204">
        <v>6</v>
      </c>
      <c r="I144" s="205"/>
      <c r="J144" s="206">
        <f>ROUND(I144*H144,2)</f>
        <v>0</v>
      </c>
      <c r="K144" s="202" t="s">
        <v>123</v>
      </c>
      <c r="L144" s="42"/>
      <c r="M144" s="207" t="s">
        <v>1</v>
      </c>
      <c r="N144" s="208" t="s">
        <v>42</v>
      </c>
      <c r="O144" s="78"/>
      <c r="P144" s="209">
        <f>O144*H144</f>
        <v>0</v>
      </c>
      <c r="Q144" s="209">
        <v>0.30360999999999999</v>
      </c>
      <c r="R144" s="209">
        <f>Q144*H144</f>
        <v>1.8216600000000001</v>
      </c>
      <c r="S144" s="209">
        <v>0</v>
      </c>
      <c r="T144" s="210">
        <f>S144*H144</f>
        <v>0</v>
      </c>
      <c r="AR144" s="16" t="s">
        <v>124</v>
      </c>
      <c r="AT144" s="16" t="s">
        <v>119</v>
      </c>
      <c r="AU144" s="16" t="s">
        <v>81</v>
      </c>
      <c r="AY144" s="16" t="s">
        <v>117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79</v>
      </c>
      <c r="BK144" s="211">
        <f>ROUND(I144*H144,2)</f>
        <v>0</v>
      </c>
      <c r="BL144" s="16" t="s">
        <v>124</v>
      </c>
      <c r="BM144" s="16" t="s">
        <v>202</v>
      </c>
    </row>
    <row r="145" s="11" customFormat="1">
      <c r="B145" s="212"/>
      <c r="C145" s="213"/>
      <c r="D145" s="214" t="s">
        <v>126</v>
      </c>
      <c r="E145" s="215" t="s">
        <v>1</v>
      </c>
      <c r="F145" s="216" t="s">
        <v>203</v>
      </c>
      <c r="G145" s="213"/>
      <c r="H145" s="215" t="s">
        <v>1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126</v>
      </c>
      <c r="AU145" s="222" t="s">
        <v>81</v>
      </c>
      <c r="AV145" s="11" t="s">
        <v>79</v>
      </c>
      <c r="AW145" s="11" t="s">
        <v>32</v>
      </c>
      <c r="AX145" s="11" t="s">
        <v>71</v>
      </c>
      <c r="AY145" s="222" t="s">
        <v>117</v>
      </c>
    </row>
    <row r="146" s="12" customFormat="1">
      <c r="B146" s="223"/>
      <c r="C146" s="224"/>
      <c r="D146" s="214" t="s">
        <v>126</v>
      </c>
      <c r="E146" s="225" t="s">
        <v>1</v>
      </c>
      <c r="F146" s="226" t="s">
        <v>175</v>
      </c>
      <c r="G146" s="224"/>
      <c r="H146" s="227">
        <v>6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126</v>
      </c>
      <c r="AU146" s="233" t="s">
        <v>81</v>
      </c>
      <c r="AV146" s="12" t="s">
        <v>81</v>
      </c>
      <c r="AW146" s="12" t="s">
        <v>32</v>
      </c>
      <c r="AX146" s="12" t="s">
        <v>79</v>
      </c>
      <c r="AY146" s="233" t="s">
        <v>117</v>
      </c>
    </row>
    <row r="147" s="1" customFormat="1" ht="16.5" customHeight="1">
      <c r="B147" s="37"/>
      <c r="C147" s="200" t="s">
        <v>204</v>
      </c>
      <c r="D147" s="200" t="s">
        <v>119</v>
      </c>
      <c r="E147" s="201" t="s">
        <v>205</v>
      </c>
      <c r="F147" s="202" t="s">
        <v>206</v>
      </c>
      <c r="G147" s="203" t="s">
        <v>131</v>
      </c>
      <c r="H147" s="204">
        <v>19</v>
      </c>
      <c r="I147" s="205"/>
      <c r="J147" s="206">
        <f>ROUND(I147*H147,2)</f>
        <v>0</v>
      </c>
      <c r="K147" s="202" t="s">
        <v>123</v>
      </c>
      <c r="L147" s="42"/>
      <c r="M147" s="207" t="s">
        <v>1</v>
      </c>
      <c r="N147" s="208" t="s">
        <v>42</v>
      </c>
      <c r="O147" s="78"/>
      <c r="P147" s="209">
        <f>O147*H147</f>
        <v>0</v>
      </c>
      <c r="Q147" s="209">
        <v>0.40481</v>
      </c>
      <c r="R147" s="209">
        <f>Q147*H147</f>
        <v>7.6913900000000002</v>
      </c>
      <c r="S147" s="209">
        <v>0</v>
      </c>
      <c r="T147" s="210">
        <f>S147*H147</f>
        <v>0</v>
      </c>
      <c r="AR147" s="16" t="s">
        <v>124</v>
      </c>
      <c r="AT147" s="16" t="s">
        <v>119</v>
      </c>
      <c r="AU147" s="16" t="s">
        <v>81</v>
      </c>
      <c r="AY147" s="16" t="s">
        <v>117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79</v>
      </c>
      <c r="BK147" s="211">
        <f>ROUND(I147*H147,2)</f>
        <v>0</v>
      </c>
      <c r="BL147" s="16" t="s">
        <v>124</v>
      </c>
      <c r="BM147" s="16" t="s">
        <v>207</v>
      </c>
    </row>
    <row r="148" s="11" customFormat="1">
      <c r="B148" s="212"/>
      <c r="C148" s="213"/>
      <c r="D148" s="214" t="s">
        <v>126</v>
      </c>
      <c r="E148" s="215" t="s">
        <v>1</v>
      </c>
      <c r="F148" s="216" t="s">
        <v>208</v>
      </c>
      <c r="G148" s="213"/>
      <c r="H148" s="215" t="s">
        <v>1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126</v>
      </c>
      <c r="AU148" s="222" t="s">
        <v>81</v>
      </c>
      <c r="AV148" s="11" t="s">
        <v>79</v>
      </c>
      <c r="AW148" s="11" t="s">
        <v>32</v>
      </c>
      <c r="AX148" s="11" t="s">
        <v>71</v>
      </c>
      <c r="AY148" s="222" t="s">
        <v>117</v>
      </c>
    </row>
    <row r="149" s="12" customFormat="1">
      <c r="B149" s="223"/>
      <c r="C149" s="224"/>
      <c r="D149" s="214" t="s">
        <v>126</v>
      </c>
      <c r="E149" s="225" t="s">
        <v>1</v>
      </c>
      <c r="F149" s="226" t="s">
        <v>185</v>
      </c>
      <c r="G149" s="224"/>
      <c r="H149" s="227">
        <v>19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126</v>
      </c>
      <c r="AU149" s="233" t="s">
        <v>81</v>
      </c>
      <c r="AV149" s="12" t="s">
        <v>81</v>
      </c>
      <c r="AW149" s="12" t="s">
        <v>32</v>
      </c>
      <c r="AX149" s="12" t="s">
        <v>79</v>
      </c>
      <c r="AY149" s="233" t="s">
        <v>117</v>
      </c>
    </row>
    <row r="150" s="1" customFormat="1" ht="22.5" customHeight="1">
      <c r="B150" s="37"/>
      <c r="C150" s="200" t="s">
        <v>209</v>
      </c>
      <c r="D150" s="200" t="s">
        <v>119</v>
      </c>
      <c r="E150" s="201" t="s">
        <v>210</v>
      </c>
      <c r="F150" s="202" t="s">
        <v>211</v>
      </c>
      <c r="G150" s="203" t="s">
        <v>131</v>
      </c>
      <c r="H150" s="204">
        <v>19</v>
      </c>
      <c r="I150" s="205"/>
      <c r="J150" s="206">
        <f>ROUND(I150*H150,2)</f>
        <v>0</v>
      </c>
      <c r="K150" s="202" t="s">
        <v>1</v>
      </c>
      <c r="L150" s="42"/>
      <c r="M150" s="207" t="s">
        <v>1</v>
      </c>
      <c r="N150" s="208" t="s">
        <v>42</v>
      </c>
      <c r="O150" s="78"/>
      <c r="P150" s="209">
        <f>O150*H150</f>
        <v>0</v>
      </c>
      <c r="Q150" s="209">
        <v>0.28089999999999998</v>
      </c>
      <c r="R150" s="209">
        <f>Q150*H150</f>
        <v>5.3370999999999995</v>
      </c>
      <c r="S150" s="209">
        <v>0</v>
      </c>
      <c r="T150" s="210">
        <f>S150*H150</f>
        <v>0</v>
      </c>
      <c r="AR150" s="16" t="s">
        <v>124</v>
      </c>
      <c r="AT150" s="16" t="s">
        <v>119</v>
      </c>
      <c r="AU150" s="16" t="s">
        <v>81</v>
      </c>
      <c r="AY150" s="16" t="s">
        <v>117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6" t="s">
        <v>79</v>
      </c>
      <c r="BK150" s="211">
        <f>ROUND(I150*H150,2)</f>
        <v>0</v>
      </c>
      <c r="BL150" s="16" t="s">
        <v>124</v>
      </c>
      <c r="BM150" s="16" t="s">
        <v>212</v>
      </c>
    </row>
    <row r="151" s="11" customFormat="1">
      <c r="B151" s="212"/>
      <c r="C151" s="213"/>
      <c r="D151" s="214" t="s">
        <v>126</v>
      </c>
      <c r="E151" s="215" t="s">
        <v>1</v>
      </c>
      <c r="F151" s="216" t="s">
        <v>213</v>
      </c>
      <c r="G151" s="213"/>
      <c r="H151" s="215" t="s">
        <v>1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126</v>
      </c>
      <c r="AU151" s="222" t="s">
        <v>81</v>
      </c>
      <c r="AV151" s="11" t="s">
        <v>79</v>
      </c>
      <c r="AW151" s="11" t="s">
        <v>32</v>
      </c>
      <c r="AX151" s="11" t="s">
        <v>71</v>
      </c>
      <c r="AY151" s="222" t="s">
        <v>117</v>
      </c>
    </row>
    <row r="152" s="11" customFormat="1">
      <c r="B152" s="212"/>
      <c r="C152" s="213"/>
      <c r="D152" s="214" t="s">
        <v>126</v>
      </c>
      <c r="E152" s="215" t="s">
        <v>1</v>
      </c>
      <c r="F152" s="216" t="s">
        <v>214</v>
      </c>
      <c r="G152" s="213"/>
      <c r="H152" s="215" t="s">
        <v>1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126</v>
      </c>
      <c r="AU152" s="222" t="s">
        <v>81</v>
      </c>
      <c r="AV152" s="11" t="s">
        <v>79</v>
      </c>
      <c r="AW152" s="11" t="s">
        <v>32</v>
      </c>
      <c r="AX152" s="11" t="s">
        <v>71</v>
      </c>
      <c r="AY152" s="222" t="s">
        <v>117</v>
      </c>
    </row>
    <row r="153" s="12" customFormat="1">
      <c r="B153" s="223"/>
      <c r="C153" s="224"/>
      <c r="D153" s="214" t="s">
        <v>126</v>
      </c>
      <c r="E153" s="225" t="s">
        <v>1</v>
      </c>
      <c r="F153" s="226" t="s">
        <v>185</v>
      </c>
      <c r="G153" s="224"/>
      <c r="H153" s="227">
        <v>19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126</v>
      </c>
      <c r="AU153" s="233" t="s">
        <v>81</v>
      </c>
      <c r="AV153" s="12" t="s">
        <v>81</v>
      </c>
      <c r="AW153" s="12" t="s">
        <v>32</v>
      </c>
      <c r="AX153" s="12" t="s">
        <v>79</v>
      </c>
      <c r="AY153" s="233" t="s">
        <v>117</v>
      </c>
    </row>
    <row r="154" s="1" customFormat="1" ht="16.5" customHeight="1">
      <c r="B154" s="37"/>
      <c r="C154" s="200" t="s">
        <v>215</v>
      </c>
      <c r="D154" s="200" t="s">
        <v>119</v>
      </c>
      <c r="E154" s="201" t="s">
        <v>216</v>
      </c>
      <c r="F154" s="202" t="s">
        <v>217</v>
      </c>
      <c r="G154" s="203" t="s">
        <v>131</v>
      </c>
      <c r="H154" s="204">
        <v>6</v>
      </c>
      <c r="I154" s="205"/>
      <c r="J154" s="206">
        <f>ROUND(I154*H154,2)</f>
        <v>0</v>
      </c>
      <c r="K154" s="202" t="s">
        <v>123</v>
      </c>
      <c r="L154" s="42"/>
      <c r="M154" s="207" t="s">
        <v>1</v>
      </c>
      <c r="N154" s="208" t="s">
        <v>42</v>
      </c>
      <c r="O154" s="78"/>
      <c r="P154" s="209">
        <f>O154*H154</f>
        <v>0</v>
      </c>
      <c r="Q154" s="209">
        <v>0.29425000000000001</v>
      </c>
      <c r="R154" s="209">
        <f>Q154*H154</f>
        <v>1.7655000000000001</v>
      </c>
      <c r="S154" s="209">
        <v>0</v>
      </c>
      <c r="T154" s="210">
        <f>S154*H154</f>
        <v>0</v>
      </c>
      <c r="AR154" s="16" t="s">
        <v>124</v>
      </c>
      <c r="AT154" s="16" t="s">
        <v>119</v>
      </c>
      <c r="AU154" s="16" t="s">
        <v>81</v>
      </c>
      <c r="AY154" s="16" t="s">
        <v>117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79</v>
      </c>
      <c r="BK154" s="211">
        <f>ROUND(I154*H154,2)</f>
        <v>0</v>
      </c>
      <c r="BL154" s="16" t="s">
        <v>124</v>
      </c>
      <c r="BM154" s="16" t="s">
        <v>218</v>
      </c>
    </row>
    <row r="155" s="11" customFormat="1">
      <c r="B155" s="212"/>
      <c r="C155" s="213"/>
      <c r="D155" s="214" t="s">
        <v>126</v>
      </c>
      <c r="E155" s="215" t="s">
        <v>1</v>
      </c>
      <c r="F155" s="216" t="s">
        <v>219</v>
      </c>
      <c r="G155" s="213"/>
      <c r="H155" s="215" t="s">
        <v>1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126</v>
      </c>
      <c r="AU155" s="222" t="s">
        <v>81</v>
      </c>
      <c r="AV155" s="11" t="s">
        <v>79</v>
      </c>
      <c r="AW155" s="11" t="s">
        <v>32</v>
      </c>
      <c r="AX155" s="11" t="s">
        <v>71</v>
      </c>
      <c r="AY155" s="222" t="s">
        <v>117</v>
      </c>
    </row>
    <row r="156" s="12" customFormat="1">
      <c r="B156" s="223"/>
      <c r="C156" s="224"/>
      <c r="D156" s="214" t="s">
        <v>126</v>
      </c>
      <c r="E156" s="225" t="s">
        <v>1</v>
      </c>
      <c r="F156" s="226" t="s">
        <v>175</v>
      </c>
      <c r="G156" s="224"/>
      <c r="H156" s="227">
        <v>6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126</v>
      </c>
      <c r="AU156" s="233" t="s">
        <v>81</v>
      </c>
      <c r="AV156" s="12" t="s">
        <v>81</v>
      </c>
      <c r="AW156" s="12" t="s">
        <v>32</v>
      </c>
      <c r="AX156" s="12" t="s">
        <v>79</v>
      </c>
      <c r="AY156" s="233" t="s">
        <v>117</v>
      </c>
    </row>
    <row r="157" s="1" customFormat="1" ht="16.5" customHeight="1">
      <c r="B157" s="37"/>
      <c r="C157" s="200" t="s">
        <v>8</v>
      </c>
      <c r="D157" s="200" t="s">
        <v>119</v>
      </c>
      <c r="E157" s="201" t="s">
        <v>220</v>
      </c>
      <c r="F157" s="202" t="s">
        <v>221</v>
      </c>
      <c r="G157" s="203" t="s">
        <v>131</v>
      </c>
      <c r="H157" s="204">
        <v>19</v>
      </c>
      <c r="I157" s="205"/>
      <c r="J157" s="206">
        <f>ROUND(I157*H157,2)</f>
        <v>0</v>
      </c>
      <c r="K157" s="202" t="s">
        <v>123</v>
      </c>
      <c r="L157" s="42"/>
      <c r="M157" s="207" t="s">
        <v>1</v>
      </c>
      <c r="N157" s="208" t="s">
        <v>42</v>
      </c>
      <c r="O157" s="78"/>
      <c r="P157" s="209">
        <f>O157*H157</f>
        <v>0</v>
      </c>
      <c r="Q157" s="209">
        <v>0.34361999999999998</v>
      </c>
      <c r="R157" s="209">
        <f>Q157*H157</f>
        <v>6.5287799999999994</v>
      </c>
      <c r="S157" s="209">
        <v>0</v>
      </c>
      <c r="T157" s="210">
        <f>S157*H157</f>
        <v>0</v>
      </c>
      <c r="AR157" s="16" t="s">
        <v>124</v>
      </c>
      <c r="AT157" s="16" t="s">
        <v>119</v>
      </c>
      <c r="AU157" s="16" t="s">
        <v>81</v>
      </c>
      <c r="AY157" s="16" t="s">
        <v>117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79</v>
      </c>
      <c r="BK157" s="211">
        <f>ROUND(I157*H157,2)</f>
        <v>0</v>
      </c>
      <c r="BL157" s="16" t="s">
        <v>124</v>
      </c>
      <c r="BM157" s="16" t="s">
        <v>222</v>
      </c>
    </row>
    <row r="158" s="11" customFormat="1">
      <c r="B158" s="212"/>
      <c r="C158" s="213"/>
      <c r="D158" s="214" t="s">
        <v>126</v>
      </c>
      <c r="E158" s="215" t="s">
        <v>1</v>
      </c>
      <c r="F158" s="216" t="s">
        <v>223</v>
      </c>
      <c r="G158" s="213"/>
      <c r="H158" s="215" t="s">
        <v>1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126</v>
      </c>
      <c r="AU158" s="222" t="s">
        <v>81</v>
      </c>
      <c r="AV158" s="11" t="s">
        <v>79</v>
      </c>
      <c r="AW158" s="11" t="s">
        <v>32</v>
      </c>
      <c r="AX158" s="11" t="s">
        <v>71</v>
      </c>
      <c r="AY158" s="222" t="s">
        <v>117</v>
      </c>
    </row>
    <row r="159" s="12" customFormat="1">
      <c r="B159" s="223"/>
      <c r="C159" s="224"/>
      <c r="D159" s="214" t="s">
        <v>126</v>
      </c>
      <c r="E159" s="225" t="s">
        <v>1</v>
      </c>
      <c r="F159" s="226" t="s">
        <v>185</v>
      </c>
      <c r="G159" s="224"/>
      <c r="H159" s="227">
        <v>19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126</v>
      </c>
      <c r="AU159" s="233" t="s">
        <v>81</v>
      </c>
      <c r="AV159" s="12" t="s">
        <v>81</v>
      </c>
      <c r="AW159" s="12" t="s">
        <v>32</v>
      </c>
      <c r="AX159" s="12" t="s">
        <v>79</v>
      </c>
      <c r="AY159" s="233" t="s">
        <v>117</v>
      </c>
    </row>
    <row r="160" s="1" customFormat="1" ht="16.5" customHeight="1">
      <c r="B160" s="37"/>
      <c r="C160" s="200" t="s">
        <v>224</v>
      </c>
      <c r="D160" s="200" t="s">
        <v>119</v>
      </c>
      <c r="E160" s="201" t="s">
        <v>225</v>
      </c>
      <c r="F160" s="202" t="s">
        <v>226</v>
      </c>
      <c r="G160" s="203" t="s">
        <v>131</v>
      </c>
      <c r="H160" s="204">
        <v>1</v>
      </c>
      <c r="I160" s="205"/>
      <c r="J160" s="206">
        <f>ROUND(I160*H160,2)</f>
        <v>0</v>
      </c>
      <c r="K160" s="202" t="s">
        <v>123</v>
      </c>
      <c r="L160" s="42"/>
      <c r="M160" s="207" t="s">
        <v>1</v>
      </c>
      <c r="N160" s="208" t="s">
        <v>42</v>
      </c>
      <c r="O160" s="78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AR160" s="16" t="s">
        <v>124</v>
      </c>
      <c r="AT160" s="16" t="s">
        <v>119</v>
      </c>
      <c r="AU160" s="16" t="s">
        <v>81</v>
      </c>
      <c r="AY160" s="16" t="s">
        <v>117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79</v>
      </c>
      <c r="BK160" s="211">
        <f>ROUND(I160*H160,2)</f>
        <v>0</v>
      </c>
      <c r="BL160" s="16" t="s">
        <v>124</v>
      </c>
      <c r="BM160" s="16" t="s">
        <v>227</v>
      </c>
    </row>
    <row r="161" s="11" customFormat="1">
      <c r="B161" s="212"/>
      <c r="C161" s="213"/>
      <c r="D161" s="214" t="s">
        <v>126</v>
      </c>
      <c r="E161" s="215" t="s">
        <v>1</v>
      </c>
      <c r="F161" s="216" t="s">
        <v>228</v>
      </c>
      <c r="G161" s="213"/>
      <c r="H161" s="215" t="s">
        <v>1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126</v>
      </c>
      <c r="AU161" s="222" t="s">
        <v>81</v>
      </c>
      <c r="AV161" s="11" t="s">
        <v>79</v>
      </c>
      <c r="AW161" s="11" t="s">
        <v>32</v>
      </c>
      <c r="AX161" s="11" t="s">
        <v>71</v>
      </c>
      <c r="AY161" s="222" t="s">
        <v>117</v>
      </c>
    </row>
    <row r="162" s="12" customFormat="1">
      <c r="B162" s="223"/>
      <c r="C162" s="224"/>
      <c r="D162" s="214" t="s">
        <v>126</v>
      </c>
      <c r="E162" s="225" t="s">
        <v>1</v>
      </c>
      <c r="F162" s="226" t="s">
        <v>229</v>
      </c>
      <c r="G162" s="224"/>
      <c r="H162" s="227">
        <v>1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126</v>
      </c>
      <c r="AU162" s="233" t="s">
        <v>81</v>
      </c>
      <c r="AV162" s="12" t="s">
        <v>81</v>
      </c>
      <c r="AW162" s="12" t="s">
        <v>32</v>
      </c>
      <c r="AX162" s="12" t="s">
        <v>79</v>
      </c>
      <c r="AY162" s="233" t="s">
        <v>117</v>
      </c>
    </row>
    <row r="163" s="10" customFormat="1" ht="22.8" customHeight="1">
      <c r="B163" s="184"/>
      <c r="C163" s="185"/>
      <c r="D163" s="186" t="s">
        <v>70</v>
      </c>
      <c r="E163" s="198" t="s">
        <v>180</v>
      </c>
      <c r="F163" s="198" t="s">
        <v>230</v>
      </c>
      <c r="G163" s="185"/>
      <c r="H163" s="185"/>
      <c r="I163" s="188"/>
      <c r="J163" s="199">
        <f>BK163</f>
        <v>0</v>
      </c>
      <c r="K163" s="185"/>
      <c r="L163" s="190"/>
      <c r="M163" s="191"/>
      <c r="N163" s="192"/>
      <c r="O163" s="192"/>
      <c r="P163" s="193">
        <f>SUM(P164:P187)</f>
        <v>0</v>
      </c>
      <c r="Q163" s="192"/>
      <c r="R163" s="193">
        <f>SUM(R164:R187)</f>
        <v>1.12845</v>
      </c>
      <c r="S163" s="192"/>
      <c r="T163" s="194">
        <f>SUM(T164:T187)</f>
        <v>0</v>
      </c>
      <c r="AR163" s="195" t="s">
        <v>79</v>
      </c>
      <c r="AT163" s="196" t="s">
        <v>70</v>
      </c>
      <c r="AU163" s="196" t="s">
        <v>79</v>
      </c>
      <c r="AY163" s="195" t="s">
        <v>117</v>
      </c>
      <c r="BK163" s="197">
        <f>SUM(BK164:BK187)</f>
        <v>0</v>
      </c>
    </row>
    <row r="164" s="1" customFormat="1" ht="16.5" customHeight="1">
      <c r="B164" s="37"/>
      <c r="C164" s="200" t="s">
        <v>231</v>
      </c>
      <c r="D164" s="200" t="s">
        <v>119</v>
      </c>
      <c r="E164" s="201" t="s">
        <v>232</v>
      </c>
      <c r="F164" s="202" t="s">
        <v>233</v>
      </c>
      <c r="G164" s="203" t="s">
        <v>189</v>
      </c>
      <c r="H164" s="204">
        <v>3</v>
      </c>
      <c r="I164" s="205"/>
      <c r="J164" s="206">
        <f>ROUND(I164*H164,2)</f>
        <v>0</v>
      </c>
      <c r="K164" s="202" t="s">
        <v>123</v>
      </c>
      <c r="L164" s="42"/>
      <c r="M164" s="207" t="s">
        <v>1</v>
      </c>
      <c r="N164" s="208" t="s">
        <v>42</v>
      </c>
      <c r="O164" s="78"/>
      <c r="P164" s="209">
        <f>O164*H164</f>
        <v>0</v>
      </c>
      <c r="Q164" s="209">
        <v>0.15540000000000001</v>
      </c>
      <c r="R164" s="209">
        <f>Q164*H164</f>
        <v>0.46620000000000006</v>
      </c>
      <c r="S164" s="209">
        <v>0</v>
      </c>
      <c r="T164" s="210">
        <f>S164*H164</f>
        <v>0</v>
      </c>
      <c r="AR164" s="16" t="s">
        <v>124</v>
      </c>
      <c r="AT164" s="16" t="s">
        <v>119</v>
      </c>
      <c r="AU164" s="16" t="s">
        <v>81</v>
      </c>
      <c r="AY164" s="16" t="s">
        <v>117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79</v>
      </c>
      <c r="BK164" s="211">
        <f>ROUND(I164*H164,2)</f>
        <v>0</v>
      </c>
      <c r="BL164" s="16" t="s">
        <v>124</v>
      </c>
      <c r="BM164" s="16" t="s">
        <v>234</v>
      </c>
    </row>
    <row r="165" s="11" customFormat="1">
      <c r="B165" s="212"/>
      <c r="C165" s="213"/>
      <c r="D165" s="214" t="s">
        <v>126</v>
      </c>
      <c r="E165" s="215" t="s">
        <v>1</v>
      </c>
      <c r="F165" s="216" t="s">
        <v>235</v>
      </c>
      <c r="G165" s="213"/>
      <c r="H165" s="215" t="s">
        <v>1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126</v>
      </c>
      <c r="AU165" s="222" t="s">
        <v>81</v>
      </c>
      <c r="AV165" s="11" t="s">
        <v>79</v>
      </c>
      <c r="AW165" s="11" t="s">
        <v>32</v>
      </c>
      <c r="AX165" s="11" t="s">
        <v>71</v>
      </c>
      <c r="AY165" s="222" t="s">
        <v>117</v>
      </c>
    </row>
    <row r="166" s="12" customFormat="1">
      <c r="B166" s="223"/>
      <c r="C166" s="224"/>
      <c r="D166" s="214" t="s">
        <v>126</v>
      </c>
      <c r="E166" s="225" t="s">
        <v>1</v>
      </c>
      <c r="F166" s="226" t="s">
        <v>236</v>
      </c>
      <c r="G166" s="224"/>
      <c r="H166" s="227">
        <v>3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126</v>
      </c>
      <c r="AU166" s="233" t="s">
        <v>81</v>
      </c>
      <c r="AV166" s="12" t="s">
        <v>81</v>
      </c>
      <c r="AW166" s="12" t="s">
        <v>32</v>
      </c>
      <c r="AX166" s="12" t="s">
        <v>79</v>
      </c>
      <c r="AY166" s="233" t="s">
        <v>117</v>
      </c>
    </row>
    <row r="167" s="1" customFormat="1" ht="16.5" customHeight="1">
      <c r="B167" s="37"/>
      <c r="C167" s="256" t="s">
        <v>237</v>
      </c>
      <c r="D167" s="256" t="s">
        <v>238</v>
      </c>
      <c r="E167" s="257" t="s">
        <v>239</v>
      </c>
      <c r="F167" s="258" t="s">
        <v>240</v>
      </c>
      <c r="G167" s="259" t="s">
        <v>189</v>
      </c>
      <c r="H167" s="260">
        <v>3</v>
      </c>
      <c r="I167" s="261"/>
      <c r="J167" s="262">
        <f>ROUND(I167*H167,2)</f>
        <v>0</v>
      </c>
      <c r="K167" s="258" t="s">
        <v>1</v>
      </c>
      <c r="L167" s="263"/>
      <c r="M167" s="264" t="s">
        <v>1</v>
      </c>
      <c r="N167" s="265" t="s">
        <v>42</v>
      </c>
      <c r="O167" s="78"/>
      <c r="P167" s="209">
        <f>O167*H167</f>
        <v>0</v>
      </c>
      <c r="Q167" s="209">
        <v>0.10199999999999999</v>
      </c>
      <c r="R167" s="209">
        <f>Q167*H167</f>
        <v>0.30599999999999999</v>
      </c>
      <c r="S167" s="209">
        <v>0</v>
      </c>
      <c r="T167" s="210">
        <f>S167*H167</f>
        <v>0</v>
      </c>
      <c r="AR167" s="16" t="s">
        <v>170</v>
      </c>
      <c r="AT167" s="16" t="s">
        <v>238</v>
      </c>
      <c r="AU167" s="16" t="s">
        <v>81</v>
      </c>
      <c r="AY167" s="16" t="s">
        <v>117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6" t="s">
        <v>79</v>
      </c>
      <c r="BK167" s="211">
        <f>ROUND(I167*H167,2)</f>
        <v>0</v>
      </c>
      <c r="BL167" s="16" t="s">
        <v>124</v>
      </c>
      <c r="BM167" s="16" t="s">
        <v>241</v>
      </c>
    </row>
    <row r="168" s="11" customFormat="1">
      <c r="B168" s="212"/>
      <c r="C168" s="213"/>
      <c r="D168" s="214" t="s">
        <v>126</v>
      </c>
      <c r="E168" s="215" t="s">
        <v>1</v>
      </c>
      <c r="F168" s="216" t="s">
        <v>242</v>
      </c>
      <c r="G168" s="213"/>
      <c r="H168" s="215" t="s">
        <v>1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126</v>
      </c>
      <c r="AU168" s="222" t="s">
        <v>81</v>
      </c>
      <c r="AV168" s="11" t="s">
        <v>79</v>
      </c>
      <c r="AW168" s="11" t="s">
        <v>32</v>
      </c>
      <c r="AX168" s="11" t="s">
        <v>71</v>
      </c>
      <c r="AY168" s="222" t="s">
        <v>117</v>
      </c>
    </row>
    <row r="169" s="12" customFormat="1">
      <c r="B169" s="223"/>
      <c r="C169" s="224"/>
      <c r="D169" s="214" t="s">
        <v>126</v>
      </c>
      <c r="E169" s="225" t="s">
        <v>1</v>
      </c>
      <c r="F169" s="226" t="s">
        <v>236</v>
      </c>
      <c r="G169" s="224"/>
      <c r="H169" s="227">
        <v>3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126</v>
      </c>
      <c r="AU169" s="233" t="s">
        <v>81</v>
      </c>
      <c r="AV169" s="12" t="s">
        <v>81</v>
      </c>
      <c r="AW169" s="12" t="s">
        <v>32</v>
      </c>
      <c r="AX169" s="12" t="s">
        <v>79</v>
      </c>
      <c r="AY169" s="233" t="s">
        <v>117</v>
      </c>
    </row>
    <row r="170" s="1" customFormat="1" ht="16.5" customHeight="1">
      <c r="B170" s="37"/>
      <c r="C170" s="200" t="s">
        <v>243</v>
      </c>
      <c r="D170" s="200" t="s">
        <v>119</v>
      </c>
      <c r="E170" s="201" t="s">
        <v>244</v>
      </c>
      <c r="F170" s="202" t="s">
        <v>245</v>
      </c>
      <c r="G170" s="203" t="s">
        <v>189</v>
      </c>
      <c r="H170" s="204">
        <v>1.5</v>
      </c>
      <c r="I170" s="205"/>
      <c r="J170" s="206">
        <f>ROUND(I170*H170,2)</f>
        <v>0</v>
      </c>
      <c r="K170" s="202" t="s">
        <v>123</v>
      </c>
      <c r="L170" s="42"/>
      <c r="M170" s="207" t="s">
        <v>1</v>
      </c>
      <c r="N170" s="208" t="s">
        <v>42</v>
      </c>
      <c r="O170" s="78"/>
      <c r="P170" s="209">
        <f>O170*H170</f>
        <v>0</v>
      </c>
      <c r="Q170" s="209">
        <v>0.1295</v>
      </c>
      <c r="R170" s="209">
        <f>Q170*H170</f>
        <v>0.19425000000000001</v>
      </c>
      <c r="S170" s="209">
        <v>0</v>
      </c>
      <c r="T170" s="210">
        <f>S170*H170</f>
        <v>0</v>
      </c>
      <c r="AR170" s="16" t="s">
        <v>124</v>
      </c>
      <c r="AT170" s="16" t="s">
        <v>119</v>
      </c>
      <c r="AU170" s="16" t="s">
        <v>81</v>
      </c>
      <c r="AY170" s="16" t="s">
        <v>117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6" t="s">
        <v>79</v>
      </c>
      <c r="BK170" s="211">
        <f>ROUND(I170*H170,2)</f>
        <v>0</v>
      </c>
      <c r="BL170" s="16" t="s">
        <v>124</v>
      </c>
      <c r="BM170" s="16" t="s">
        <v>246</v>
      </c>
    </row>
    <row r="171" s="11" customFormat="1">
      <c r="B171" s="212"/>
      <c r="C171" s="213"/>
      <c r="D171" s="214" t="s">
        <v>126</v>
      </c>
      <c r="E171" s="215" t="s">
        <v>1</v>
      </c>
      <c r="F171" s="216" t="s">
        <v>247</v>
      </c>
      <c r="G171" s="213"/>
      <c r="H171" s="215" t="s">
        <v>1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126</v>
      </c>
      <c r="AU171" s="222" t="s">
        <v>81</v>
      </c>
      <c r="AV171" s="11" t="s">
        <v>79</v>
      </c>
      <c r="AW171" s="11" t="s">
        <v>32</v>
      </c>
      <c r="AX171" s="11" t="s">
        <v>71</v>
      </c>
      <c r="AY171" s="222" t="s">
        <v>117</v>
      </c>
    </row>
    <row r="172" s="12" customFormat="1">
      <c r="B172" s="223"/>
      <c r="C172" s="224"/>
      <c r="D172" s="214" t="s">
        <v>126</v>
      </c>
      <c r="E172" s="225" t="s">
        <v>1</v>
      </c>
      <c r="F172" s="226" t="s">
        <v>193</v>
      </c>
      <c r="G172" s="224"/>
      <c r="H172" s="227">
        <v>1.5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126</v>
      </c>
      <c r="AU172" s="233" t="s">
        <v>81</v>
      </c>
      <c r="AV172" s="12" t="s">
        <v>81</v>
      </c>
      <c r="AW172" s="12" t="s">
        <v>32</v>
      </c>
      <c r="AX172" s="12" t="s">
        <v>79</v>
      </c>
      <c r="AY172" s="233" t="s">
        <v>117</v>
      </c>
    </row>
    <row r="173" s="1" customFormat="1" ht="16.5" customHeight="1">
      <c r="B173" s="37"/>
      <c r="C173" s="256" t="s">
        <v>248</v>
      </c>
      <c r="D173" s="256" t="s">
        <v>238</v>
      </c>
      <c r="E173" s="257" t="s">
        <v>249</v>
      </c>
      <c r="F173" s="258" t="s">
        <v>250</v>
      </c>
      <c r="G173" s="259" t="s">
        <v>189</v>
      </c>
      <c r="H173" s="260">
        <v>1.5</v>
      </c>
      <c r="I173" s="261"/>
      <c r="J173" s="262">
        <f>ROUND(I173*H173,2)</f>
        <v>0</v>
      </c>
      <c r="K173" s="258" t="s">
        <v>1</v>
      </c>
      <c r="L173" s="263"/>
      <c r="M173" s="264" t="s">
        <v>1</v>
      </c>
      <c r="N173" s="265" t="s">
        <v>42</v>
      </c>
      <c r="O173" s="78"/>
      <c r="P173" s="209">
        <f>O173*H173</f>
        <v>0</v>
      </c>
      <c r="Q173" s="209">
        <v>0.108</v>
      </c>
      <c r="R173" s="209">
        <f>Q173*H173</f>
        <v>0.16200000000000001</v>
      </c>
      <c r="S173" s="209">
        <v>0</v>
      </c>
      <c r="T173" s="210">
        <f>S173*H173</f>
        <v>0</v>
      </c>
      <c r="AR173" s="16" t="s">
        <v>170</v>
      </c>
      <c r="AT173" s="16" t="s">
        <v>238</v>
      </c>
      <c r="AU173" s="16" t="s">
        <v>81</v>
      </c>
      <c r="AY173" s="16" t="s">
        <v>117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6" t="s">
        <v>79</v>
      </c>
      <c r="BK173" s="211">
        <f>ROUND(I173*H173,2)</f>
        <v>0</v>
      </c>
      <c r="BL173" s="16" t="s">
        <v>124</v>
      </c>
      <c r="BM173" s="16" t="s">
        <v>251</v>
      </c>
    </row>
    <row r="174" s="11" customFormat="1">
      <c r="B174" s="212"/>
      <c r="C174" s="213"/>
      <c r="D174" s="214" t="s">
        <v>126</v>
      </c>
      <c r="E174" s="215" t="s">
        <v>1</v>
      </c>
      <c r="F174" s="216" t="s">
        <v>252</v>
      </c>
      <c r="G174" s="213"/>
      <c r="H174" s="215" t="s">
        <v>1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126</v>
      </c>
      <c r="AU174" s="222" t="s">
        <v>81</v>
      </c>
      <c r="AV174" s="11" t="s">
        <v>79</v>
      </c>
      <c r="AW174" s="11" t="s">
        <v>32</v>
      </c>
      <c r="AX174" s="11" t="s">
        <v>71</v>
      </c>
      <c r="AY174" s="222" t="s">
        <v>117</v>
      </c>
    </row>
    <row r="175" s="12" customFormat="1">
      <c r="B175" s="223"/>
      <c r="C175" s="224"/>
      <c r="D175" s="214" t="s">
        <v>126</v>
      </c>
      <c r="E175" s="225" t="s">
        <v>1</v>
      </c>
      <c r="F175" s="226" t="s">
        <v>193</v>
      </c>
      <c r="G175" s="224"/>
      <c r="H175" s="227">
        <v>1.5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126</v>
      </c>
      <c r="AU175" s="233" t="s">
        <v>81</v>
      </c>
      <c r="AV175" s="12" t="s">
        <v>81</v>
      </c>
      <c r="AW175" s="12" t="s">
        <v>32</v>
      </c>
      <c r="AX175" s="12" t="s">
        <v>79</v>
      </c>
      <c r="AY175" s="233" t="s">
        <v>117</v>
      </c>
    </row>
    <row r="176" s="1" customFormat="1" ht="16.5" customHeight="1">
      <c r="B176" s="37"/>
      <c r="C176" s="200" t="s">
        <v>7</v>
      </c>
      <c r="D176" s="200" t="s">
        <v>119</v>
      </c>
      <c r="E176" s="201" t="s">
        <v>253</v>
      </c>
      <c r="F176" s="202" t="s">
        <v>254</v>
      </c>
      <c r="G176" s="203" t="s">
        <v>255</v>
      </c>
      <c r="H176" s="204">
        <v>2</v>
      </c>
      <c r="I176" s="205"/>
      <c r="J176" s="206">
        <f>ROUND(I176*H176,2)</f>
        <v>0</v>
      </c>
      <c r="K176" s="202" t="s">
        <v>1</v>
      </c>
      <c r="L176" s="42"/>
      <c r="M176" s="207" t="s">
        <v>1</v>
      </c>
      <c r="N176" s="208" t="s">
        <v>42</v>
      </c>
      <c r="O176" s="78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AR176" s="16" t="s">
        <v>124</v>
      </c>
      <c r="AT176" s="16" t="s">
        <v>119</v>
      </c>
      <c r="AU176" s="16" t="s">
        <v>81</v>
      </c>
      <c r="AY176" s="16" t="s">
        <v>117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6" t="s">
        <v>79</v>
      </c>
      <c r="BK176" s="211">
        <f>ROUND(I176*H176,2)</f>
        <v>0</v>
      </c>
      <c r="BL176" s="16" t="s">
        <v>124</v>
      </c>
      <c r="BM176" s="16" t="s">
        <v>256</v>
      </c>
    </row>
    <row r="177" s="11" customFormat="1">
      <c r="B177" s="212"/>
      <c r="C177" s="213"/>
      <c r="D177" s="214" t="s">
        <v>126</v>
      </c>
      <c r="E177" s="215" t="s">
        <v>1</v>
      </c>
      <c r="F177" s="216" t="s">
        <v>257</v>
      </c>
      <c r="G177" s="213"/>
      <c r="H177" s="215" t="s">
        <v>1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126</v>
      </c>
      <c r="AU177" s="222" t="s">
        <v>81</v>
      </c>
      <c r="AV177" s="11" t="s">
        <v>79</v>
      </c>
      <c r="AW177" s="11" t="s">
        <v>32</v>
      </c>
      <c r="AX177" s="11" t="s">
        <v>71</v>
      </c>
      <c r="AY177" s="222" t="s">
        <v>117</v>
      </c>
    </row>
    <row r="178" s="12" customFormat="1">
      <c r="B178" s="223"/>
      <c r="C178" s="224"/>
      <c r="D178" s="214" t="s">
        <v>126</v>
      </c>
      <c r="E178" s="225" t="s">
        <v>1</v>
      </c>
      <c r="F178" s="226" t="s">
        <v>79</v>
      </c>
      <c r="G178" s="224"/>
      <c r="H178" s="227">
        <v>1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AT178" s="233" t="s">
        <v>126</v>
      </c>
      <c r="AU178" s="233" t="s">
        <v>81</v>
      </c>
      <c r="AV178" s="12" t="s">
        <v>81</v>
      </c>
      <c r="AW178" s="12" t="s">
        <v>32</v>
      </c>
      <c r="AX178" s="12" t="s">
        <v>71</v>
      </c>
      <c r="AY178" s="233" t="s">
        <v>117</v>
      </c>
    </row>
    <row r="179" s="11" customFormat="1">
      <c r="B179" s="212"/>
      <c r="C179" s="213"/>
      <c r="D179" s="214" t="s">
        <v>126</v>
      </c>
      <c r="E179" s="215" t="s">
        <v>1</v>
      </c>
      <c r="F179" s="216" t="s">
        <v>258</v>
      </c>
      <c r="G179" s="213"/>
      <c r="H179" s="215" t="s">
        <v>1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126</v>
      </c>
      <c r="AU179" s="222" t="s">
        <v>81</v>
      </c>
      <c r="AV179" s="11" t="s">
        <v>79</v>
      </c>
      <c r="AW179" s="11" t="s">
        <v>32</v>
      </c>
      <c r="AX179" s="11" t="s">
        <v>71</v>
      </c>
      <c r="AY179" s="222" t="s">
        <v>117</v>
      </c>
    </row>
    <row r="180" s="12" customFormat="1">
      <c r="B180" s="223"/>
      <c r="C180" s="224"/>
      <c r="D180" s="214" t="s">
        <v>126</v>
      </c>
      <c r="E180" s="225" t="s">
        <v>1</v>
      </c>
      <c r="F180" s="226" t="s">
        <v>79</v>
      </c>
      <c r="G180" s="224"/>
      <c r="H180" s="227">
        <v>1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AT180" s="233" t="s">
        <v>126</v>
      </c>
      <c r="AU180" s="233" t="s">
        <v>81</v>
      </c>
      <c r="AV180" s="12" t="s">
        <v>81</v>
      </c>
      <c r="AW180" s="12" t="s">
        <v>32</v>
      </c>
      <c r="AX180" s="12" t="s">
        <v>71</v>
      </c>
      <c r="AY180" s="233" t="s">
        <v>117</v>
      </c>
    </row>
    <row r="181" s="13" customFormat="1">
      <c r="B181" s="234"/>
      <c r="C181" s="235"/>
      <c r="D181" s="214" t="s">
        <v>126</v>
      </c>
      <c r="E181" s="236" t="s">
        <v>1</v>
      </c>
      <c r="F181" s="237" t="s">
        <v>145</v>
      </c>
      <c r="G181" s="235"/>
      <c r="H181" s="238">
        <v>2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AT181" s="244" t="s">
        <v>126</v>
      </c>
      <c r="AU181" s="244" t="s">
        <v>81</v>
      </c>
      <c r="AV181" s="13" t="s">
        <v>124</v>
      </c>
      <c r="AW181" s="13" t="s">
        <v>32</v>
      </c>
      <c r="AX181" s="13" t="s">
        <v>79</v>
      </c>
      <c r="AY181" s="244" t="s">
        <v>117</v>
      </c>
    </row>
    <row r="182" s="1" customFormat="1" ht="16.5" customHeight="1">
      <c r="B182" s="37"/>
      <c r="C182" s="200" t="s">
        <v>259</v>
      </c>
      <c r="D182" s="200" t="s">
        <v>119</v>
      </c>
      <c r="E182" s="201" t="s">
        <v>260</v>
      </c>
      <c r="F182" s="202" t="s">
        <v>261</v>
      </c>
      <c r="G182" s="203" t="s">
        <v>255</v>
      </c>
      <c r="H182" s="204">
        <v>2</v>
      </c>
      <c r="I182" s="205"/>
      <c r="J182" s="206">
        <f>ROUND(I182*H182,2)</f>
        <v>0</v>
      </c>
      <c r="K182" s="202" t="s">
        <v>1</v>
      </c>
      <c r="L182" s="42"/>
      <c r="M182" s="207" t="s">
        <v>1</v>
      </c>
      <c r="N182" s="208" t="s">
        <v>42</v>
      </c>
      <c r="O182" s="78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AR182" s="16" t="s">
        <v>124</v>
      </c>
      <c r="AT182" s="16" t="s">
        <v>119</v>
      </c>
      <c r="AU182" s="16" t="s">
        <v>81</v>
      </c>
      <c r="AY182" s="16" t="s">
        <v>117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6" t="s">
        <v>79</v>
      </c>
      <c r="BK182" s="211">
        <f>ROUND(I182*H182,2)</f>
        <v>0</v>
      </c>
      <c r="BL182" s="16" t="s">
        <v>124</v>
      </c>
      <c r="BM182" s="16" t="s">
        <v>262</v>
      </c>
    </row>
    <row r="183" s="11" customFormat="1">
      <c r="B183" s="212"/>
      <c r="C183" s="213"/>
      <c r="D183" s="214" t="s">
        <v>126</v>
      </c>
      <c r="E183" s="215" t="s">
        <v>1</v>
      </c>
      <c r="F183" s="216" t="s">
        <v>263</v>
      </c>
      <c r="G183" s="213"/>
      <c r="H183" s="215" t="s">
        <v>1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126</v>
      </c>
      <c r="AU183" s="222" t="s">
        <v>81</v>
      </c>
      <c r="AV183" s="11" t="s">
        <v>79</v>
      </c>
      <c r="AW183" s="11" t="s">
        <v>32</v>
      </c>
      <c r="AX183" s="11" t="s">
        <v>71</v>
      </c>
      <c r="AY183" s="222" t="s">
        <v>117</v>
      </c>
    </row>
    <row r="184" s="12" customFormat="1">
      <c r="B184" s="223"/>
      <c r="C184" s="224"/>
      <c r="D184" s="214" t="s">
        <v>126</v>
      </c>
      <c r="E184" s="225" t="s">
        <v>1</v>
      </c>
      <c r="F184" s="226" t="s">
        <v>79</v>
      </c>
      <c r="G184" s="224"/>
      <c r="H184" s="227">
        <v>1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AT184" s="233" t="s">
        <v>126</v>
      </c>
      <c r="AU184" s="233" t="s">
        <v>81</v>
      </c>
      <c r="AV184" s="12" t="s">
        <v>81</v>
      </c>
      <c r="AW184" s="12" t="s">
        <v>32</v>
      </c>
      <c r="AX184" s="12" t="s">
        <v>71</v>
      </c>
      <c r="AY184" s="233" t="s">
        <v>117</v>
      </c>
    </row>
    <row r="185" s="11" customFormat="1">
      <c r="B185" s="212"/>
      <c r="C185" s="213"/>
      <c r="D185" s="214" t="s">
        <v>126</v>
      </c>
      <c r="E185" s="215" t="s">
        <v>1</v>
      </c>
      <c r="F185" s="216" t="s">
        <v>264</v>
      </c>
      <c r="G185" s="213"/>
      <c r="H185" s="215" t="s">
        <v>1</v>
      </c>
      <c r="I185" s="217"/>
      <c r="J185" s="213"/>
      <c r="K185" s="213"/>
      <c r="L185" s="218"/>
      <c r="M185" s="219"/>
      <c r="N185" s="220"/>
      <c r="O185" s="220"/>
      <c r="P185" s="220"/>
      <c r="Q185" s="220"/>
      <c r="R185" s="220"/>
      <c r="S185" s="220"/>
      <c r="T185" s="221"/>
      <c r="AT185" s="222" t="s">
        <v>126</v>
      </c>
      <c r="AU185" s="222" t="s">
        <v>81</v>
      </c>
      <c r="AV185" s="11" t="s">
        <v>79</v>
      </c>
      <c r="AW185" s="11" t="s">
        <v>32</v>
      </c>
      <c r="AX185" s="11" t="s">
        <v>71</v>
      </c>
      <c r="AY185" s="222" t="s">
        <v>117</v>
      </c>
    </row>
    <row r="186" s="12" customFormat="1">
      <c r="B186" s="223"/>
      <c r="C186" s="224"/>
      <c r="D186" s="214" t="s">
        <v>126</v>
      </c>
      <c r="E186" s="225" t="s">
        <v>1</v>
      </c>
      <c r="F186" s="226" t="s">
        <v>79</v>
      </c>
      <c r="G186" s="224"/>
      <c r="H186" s="227">
        <v>1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AT186" s="233" t="s">
        <v>126</v>
      </c>
      <c r="AU186" s="233" t="s">
        <v>81</v>
      </c>
      <c r="AV186" s="12" t="s">
        <v>81</v>
      </c>
      <c r="AW186" s="12" t="s">
        <v>32</v>
      </c>
      <c r="AX186" s="12" t="s">
        <v>71</v>
      </c>
      <c r="AY186" s="233" t="s">
        <v>117</v>
      </c>
    </row>
    <row r="187" s="13" customFormat="1">
      <c r="B187" s="234"/>
      <c r="C187" s="235"/>
      <c r="D187" s="214" t="s">
        <v>126</v>
      </c>
      <c r="E187" s="236" t="s">
        <v>1</v>
      </c>
      <c r="F187" s="237" t="s">
        <v>145</v>
      </c>
      <c r="G187" s="235"/>
      <c r="H187" s="238">
        <v>2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126</v>
      </c>
      <c r="AU187" s="244" t="s">
        <v>81</v>
      </c>
      <c r="AV187" s="13" t="s">
        <v>124</v>
      </c>
      <c r="AW187" s="13" t="s">
        <v>32</v>
      </c>
      <c r="AX187" s="13" t="s">
        <v>79</v>
      </c>
      <c r="AY187" s="244" t="s">
        <v>117</v>
      </c>
    </row>
    <row r="188" s="10" customFormat="1" ht="22.8" customHeight="1">
      <c r="B188" s="184"/>
      <c r="C188" s="185"/>
      <c r="D188" s="186" t="s">
        <v>70</v>
      </c>
      <c r="E188" s="198" t="s">
        <v>265</v>
      </c>
      <c r="F188" s="198" t="s">
        <v>266</v>
      </c>
      <c r="G188" s="185"/>
      <c r="H188" s="185"/>
      <c r="I188" s="188"/>
      <c r="J188" s="199">
        <f>BK188</f>
        <v>0</v>
      </c>
      <c r="K188" s="185"/>
      <c r="L188" s="190"/>
      <c r="M188" s="191"/>
      <c r="N188" s="192"/>
      <c r="O188" s="192"/>
      <c r="P188" s="193">
        <f>SUM(P189:P203)</f>
        <v>0</v>
      </c>
      <c r="Q188" s="192"/>
      <c r="R188" s="193">
        <f>SUM(R189:R203)</f>
        <v>0</v>
      </c>
      <c r="S188" s="192"/>
      <c r="T188" s="194">
        <f>SUM(T189:T203)</f>
        <v>0</v>
      </c>
      <c r="AR188" s="195" t="s">
        <v>79</v>
      </c>
      <c r="AT188" s="196" t="s">
        <v>70</v>
      </c>
      <c r="AU188" s="196" t="s">
        <v>79</v>
      </c>
      <c r="AY188" s="195" t="s">
        <v>117</v>
      </c>
      <c r="BK188" s="197">
        <f>SUM(BK189:BK203)</f>
        <v>0</v>
      </c>
    </row>
    <row r="189" s="1" customFormat="1" ht="16.5" customHeight="1">
      <c r="B189" s="37"/>
      <c r="C189" s="200" t="s">
        <v>267</v>
      </c>
      <c r="D189" s="200" t="s">
        <v>119</v>
      </c>
      <c r="E189" s="201" t="s">
        <v>268</v>
      </c>
      <c r="F189" s="202" t="s">
        <v>269</v>
      </c>
      <c r="G189" s="203" t="s">
        <v>131</v>
      </c>
      <c r="H189" s="204">
        <v>25</v>
      </c>
      <c r="I189" s="205"/>
      <c r="J189" s="206">
        <f>ROUND(I189*H189,2)</f>
        <v>0</v>
      </c>
      <c r="K189" s="202" t="s">
        <v>123</v>
      </c>
      <c r="L189" s="42"/>
      <c r="M189" s="207" t="s">
        <v>1</v>
      </c>
      <c r="N189" s="208" t="s">
        <v>42</v>
      </c>
      <c r="O189" s="78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AR189" s="16" t="s">
        <v>124</v>
      </c>
      <c r="AT189" s="16" t="s">
        <v>119</v>
      </c>
      <c r="AU189" s="16" t="s">
        <v>81</v>
      </c>
      <c r="AY189" s="16" t="s">
        <v>117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6" t="s">
        <v>79</v>
      </c>
      <c r="BK189" s="211">
        <f>ROUND(I189*H189,2)</f>
        <v>0</v>
      </c>
      <c r="BL189" s="16" t="s">
        <v>124</v>
      </c>
      <c r="BM189" s="16" t="s">
        <v>270</v>
      </c>
    </row>
    <row r="190" s="11" customFormat="1">
      <c r="B190" s="212"/>
      <c r="C190" s="213"/>
      <c r="D190" s="214" t="s">
        <v>126</v>
      </c>
      <c r="E190" s="215" t="s">
        <v>1</v>
      </c>
      <c r="F190" s="216" t="s">
        <v>271</v>
      </c>
      <c r="G190" s="213"/>
      <c r="H190" s="215" t="s">
        <v>1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126</v>
      </c>
      <c r="AU190" s="222" t="s">
        <v>81</v>
      </c>
      <c r="AV190" s="11" t="s">
        <v>79</v>
      </c>
      <c r="AW190" s="11" t="s">
        <v>32</v>
      </c>
      <c r="AX190" s="11" t="s">
        <v>71</v>
      </c>
      <c r="AY190" s="222" t="s">
        <v>117</v>
      </c>
    </row>
    <row r="191" s="12" customFormat="1">
      <c r="B191" s="223"/>
      <c r="C191" s="224"/>
      <c r="D191" s="214" t="s">
        <v>126</v>
      </c>
      <c r="E191" s="225" t="s">
        <v>1</v>
      </c>
      <c r="F191" s="226" t="s">
        <v>272</v>
      </c>
      <c r="G191" s="224"/>
      <c r="H191" s="227">
        <v>6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AT191" s="233" t="s">
        <v>126</v>
      </c>
      <c r="AU191" s="233" t="s">
        <v>81</v>
      </c>
      <c r="AV191" s="12" t="s">
        <v>81</v>
      </c>
      <c r="AW191" s="12" t="s">
        <v>32</v>
      </c>
      <c r="AX191" s="12" t="s">
        <v>71</v>
      </c>
      <c r="AY191" s="233" t="s">
        <v>117</v>
      </c>
    </row>
    <row r="192" s="11" customFormat="1">
      <c r="B192" s="212"/>
      <c r="C192" s="213"/>
      <c r="D192" s="214" t="s">
        <v>126</v>
      </c>
      <c r="E192" s="215" t="s">
        <v>1</v>
      </c>
      <c r="F192" s="216" t="s">
        <v>273</v>
      </c>
      <c r="G192" s="213"/>
      <c r="H192" s="215" t="s">
        <v>1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126</v>
      </c>
      <c r="AU192" s="222" t="s">
        <v>81</v>
      </c>
      <c r="AV192" s="11" t="s">
        <v>79</v>
      </c>
      <c r="AW192" s="11" t="s">
        <v>32</v>
      </c>
      <c r="AX192" s="11" t="s">
        <v>71</v>
      </c>
      <c r="AY192" s="222" t="s">
        <v>117</v>
      </c>
    </row>
    <row r="193" s="12" customFormat="1">
      <c r="B193" s="223"/>
      <c r="C193" s="224"/>
      <c r="D193" s="214" t="s">
        <v>126</v>
      </c>
      <c r="E193" s="225" t="s">
        <v>1</v>
      </c>
      <c r="F193" s="226" t="s">
        <v>274</v>
      </c>
      <c r="G193" s="224"/>
      <c r="H193" s="227">
        <v>19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AT193" s="233" t="s">
        <v>126</v>
      </c>
      <c r="AU193" s="233" t="s">
        <v>81</v>
      </c>
      <c r="AV193" s="12" t="s">
        <v>81</v>
      </c>
      <c r="AW193" s="12" t="s">
        <v>32</v>
      </c>
      <c r="AX193" s="12" t="s">
        <v>71</v>
      </c>
      <c r="AY193" s="233" t="s">
        <v>117</v>
      </c>
    </row>
    <row r="194" s="13" customFormat="1">
      <c r="B194" s="234"/>
      <c r="C194" s="235"/>
      <c r="D194" s="214" t="s">
        <v>126</v>
      </c>
      <c r="E194" s="236" t="s">
        <v>1</v>
      </c>
      <c r="F194" s="237" t="s">
        <v>145</v>
      </c>
      <c r="G194" s="235"/>
      <c r="H194" s="238">
        <v>25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126</v>
      </c>
      <c r="AU194" s="244" t="s">
        <v>81</v>
      </c>
      <c r="AV194" s="13" t="s">
        <v>124</v>
      </c>
      <c r="AW194" s="13" t="s">
        <v>32</v>
      </c>
      <c r="AX194" s="13" t="s">
        <v>79</v>
      </c>
      <c r="AY194" s="244" t="s">
        <v>117</v>
      </c>
    </row>
    <row r="195" s="1" customFormat="1" ht="16.5" customHeight="1">
      <c r="B195" s="37"/>
      <c r="C195" s="200" t="s">
        <v>275</v>
      </c>
      <c r="D195" s="200" t="s">
        <v>119</v>
      </c>
      <c r="E195" s="201" t="s">
        <v>276</v>
      </c>
      <c r="F195" s="202" t="s">
        <v>277</v>
      </c>
      <c r="G195" s="203" t="s">
        <v>165</v>
      </c>
      <c r="H195" s="204">
        <v>0.92300000000000004</v>
      </c>
      <c r="I195" s="205"/>
      <c r="J195" s="206">
        <f>ROUND(I195*H195,2)</f>
        <v>0</v>
      </c>
      <c r="K195" s="202" t="s">
        <v>123</v>
      </c>
      <c r="L195" s="42"/>
      <c r="M195" s="207" t="s">
        <v>1</v>
      </c>
      <c r="N195" s="208" t="s">
        <v>42</v>
      </c>
      <c r="O195" s="78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AR195" s="16" t="s">
        <v>124</v>
      </c>
      <c r="AT195" s="16" t="s">
        <v>119</v>
      </c>
      <c r="AU195" s="16" t="s">
        <v>81</v>
      </c>
      <c r="AY195" s="16" t="s">
        <v>117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6" t="s">
        <v>79</v>
      </c>
      <c r="BK195" s="211">
        <f>ROUND(I195*H195,2)</f>
        <v>0</v>
      </c>
      <c r="BL195" s="16" t="s">
        <v>124</v>
      </c>
      <c r="BM195" s="16" t="s">
        <v>278</v>
      </c>
    </row>
    <row r="196" s="11" customFormat="1">
      <c r="B196" s="212"/>
      <c r="C196" s="213"/>
      <c r="D196" s="214" t="s">
        <v>126</v>
      </c>
      <c r="E196" s="215" t="s">
        <v>1</v>
      </c>
      <c r="F196" s="216" t="s">
        <v>279</v>
      </c>
      <c r="G196" s="213"/>
      <c r="H196" s="215" t="s">
        <v>1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126</v>
      </c>
      <c r="AU196" s="222" t="s">
        <v>81</v>
      </c>
      <c r="AV196" s="11" t="s">
        <v>79</v>
      </c>
      <c r="AW196" s="11" t="s">
        <v>32</v>
      </c>
      <c r="AX196" s="11" t="s">
        <v>71</v>
      </c>
      <c r="AY196" s="222" t="s">
        <v>117</v>
      </c>
    </row>
    <row r="197" s="12" customFormat="1">
      <c r="B197" s="223"/>
      <c r="C197" s="224"/>
      <c r="D197" s="214" t="s">
        <v>126</v>
      </c>
      <c r="E197" s="225" t="s">
        <v>1</v>
      </c>
      <c r="F197" s="226" t="s">
        <v>280</v>
      </c>
      <c r="G197" s="224"/>
      <c r="H197" s="227">
        <v>0.92300000000000004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126</v>
      </c>
      <c r="AU197" s="233" t="s">
        <v>81</v>
      </c>
      <c r="AV197" s="12" t="s">
        <v>81</v>
      </c>
      <c r="AW197" s="12" t="s">
        <v>32</v>
      </c>
      <c r="AX197" s="12" t="s">
        <v>79</v>
      </c>
      <c r="AY197" s="233" t="s">
        <v>117</v>
      </c>
    </row>
    <row r="198" s="1" customFormat="1" ht="16.5" customHeight="1">
      <c r="B198" s="37"/>
      <c r="C198" s="200" t="s">
        <v>281</v>
      </c>
      <c r="D198" s="200" t="s">
        <v>119</v>
      </c>
      <c r="E198" s="201" t="s">
        <v>282</v>
      </c>
      <c r="F198" s="202" t="s">
        <v>283</v>
      </c>
      <c r="G198" s="203" t="s">
        <v>165</v>
      </c>
      <c r="H198" s="204">
        <v>8.3070000000000004</v>
      </c>
      <c r="I198" s="205"/>
      <c r="J198" s="206">
        <f>ROUND(I198*H198,2)</f>
        <v>0</v>
      </c>
      <c r="K198" s="202" t="s">
        <v>123</v>
      </c>
      <c r="L198" s="42"/>
      <c r="M198" s="207" t="s">
        <v>1</v>
      </c>
      <c r="N198" s="208" t="s">
        <v>42</v>
      </c>
      <c r="O198" s="78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AR198" s="16" t="s">
        <v>124</v>
      </c>
      <c r="AT198" s="16" t="s">
        <v>119</v>
      </c>
      <c r="AU198" s="16" t="s">
        <v>81</v>
      </c>
      <c r="AY198" s="16" t="s">
        <v>117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6" t="s">
        <v>79</v>
      </c>
      <c r="BK198" s="211">
        <f>ROUND(I198*H198,2)</f>
        <v>0</v>
      </c>
      <c r="BL198" s="16" t="s">
        <v>124</v>
      </c>
      <c r="BM198" s="16" t="s">
        <v>284</v>
      </c>
    </row>
    <row r="199" s="11" customFormat="1">
      <c r="B199" s="212"/>
      <c r="C199" s="213"/>
      <c r="D199" s="214" t="s">
        <v>126</v>
      </c>
      <c r="E199" s="215" t="s">
        <v>1</v>
      </c>
      <c r="F199" s="216" t="s">
        <v>285</v>
      </c>
      <c r="G199" s="213"/>
      <c r="H199" s="215" t="s">
        <v>1</v>
      </c>
      <c r="I199" s="217"/>
      <c r="J199" s="213"/>
      <c r="K199" s="213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126</v>
      </c>
      <c r="AU199" s="222" t="s">
        <v>81</v>
      </c>
      <c r="AV199" s="11" t="s">
        <v>79</v>
      </c>
      <c r="AW199" s="11" t="s">
        <v>32</v>
      </c>
      <c r="AX199" s="11" t="s">
        <v>71</v>
      </c>
      <c r="AY199" s="222" t="s">
        <v>117</v>
      </c>
    </row>
    <row r="200" s="12" customFormat="1">
      <c r="B200" s="223"/>
      <c r="C200" s="224"/>
      <c r="D200" s="214" t="s">
        <v>126</v>
      </c>
      <c r="E200" s="225" t="s">
        <v>1</v>
      </c>
      <c r="F200" s="226" t="s">
        <v>286</v>
      </c>
      <c r="G200" s="224"/>
      <c r="H200" s="227">
        <v>8.3070000000000004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AT200" s="233" t="s">
        <v>126</v>
      </c>
      <c r="AU200" s="233" t="s">
        <v>81</v>
      </c>
      <c r="AV200" s="12" t="s">
        <v>81</v>
      </c>
      <c r="AW200" s="12" t="s">
        <v>32</v>
      </c>
      <c r="AX200" s="12" t="s">
        <v>79</v>
      </c>
      <c r="AY200" s="233" t="s">
        <v>117</v>
      </c>
    </row>
    <row r="201" s="1" customFormat="1" ht="16.5" customHeight="1">
      <c r="B201" s="37"/>
      <c r="C201" s="200" t="s">
        <v>287</v>
      </c>
      <c r="D201" s="200" t="s">
        <v>119</v>
      </c>
      <c r="E201" s="201" t="s">
        <v>288</v>
      </c>
      <c r="F201" s="202" t="s">
        <v>289</v>
      </c>
      <c r="G201" s="203" t="s">
        <v>165</v>
      </c>
      <c r="H201" s="204">
        <v>0.92300000000000004</v>
      </c>
      <c r="I201" s="205"/>
      <c r="J201" s="206">
        <f>ROUND(I201*H201,2)</f>
        <v>0</v>
      </c>
      <c r="K201" s="202" t="s">
        <v>123</v>
      </c>
      <c r="L201" s="42"/>
      <c r="M201" s="207" t="s">
        <v>1</v>
      </c>
      <c r="N201" s="208" t="s">
        <v>42</v>
      </c>
      <c r="O201" s="78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AR201" s="16" t="s">
        <v>124</v>
      </c>
      <c r="AT201" s="16" t="s">
        <v>119</v>
      </c>
      <c r="AU201" s="16" t="s">
        <v>81</v>
      </c>
      <c r="AY201" s="16" t="s">
        <v>117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6" t="s">
        <v>79</v>
      </c>
      <c r="BK201" s="211">
        <f>ROUND(I201*H201,2)</f>
        <v>0</v>
      </c>
      <c r="BL201" s="16" t="s">
        <v>124</v>
      </c>
      <c r="BM201" s="16" t="s">
        <v>290</v>
      </c>
    </row>
    <row r="202" s="11" customFormat="1">
      <c r="B202" s="212"/>
      <c r="C202" s="213"/>
      <c r="D202" s="214" t="s">
        <v>126</v>
      </c>
      <c r="E202" s="215" t="s">
        <v>1</v>
      </c>
      <c r="F202" s="216" t="s">
        <v>291</v>
      </c>
      <c r="G202" s="213"/>
      <c r="H202" s="215" t="s">
        <v>1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1"/>
      <c r="AT202" s="222" t="s">
        <v>126</v>
      </c>
      <c r="AU202" s="222" t="s">
        <v>81</v>
      </c>
      <c r="AV202" s="11" t="s">
        <v>79</v>
      </c>
      <c r="AW202" s="11" t="s">
        <v>32</v>
      </c>
      <c r="AX202" s="11" t="s">
        <v>71</v>
      </c>
      <c r="AY202" s="222" t="s">
        <v>117</v>
      </c>
    </row>
    <row r="203" s="12" customFormat="1">
      <c r="B203" s="223"/>
      <c r="C203" s="224"/>
      <c r="D203" s="214" t="s">
        <v>126</v>
      </c>
      <c r="E203" s="225" t="s">
        <v>1</v>
      </c>
      <c r="F203" s="226" t="s">
        <v>280</v>
      </c>
      <c r="G203" s="224"/>
      <c r="H203" s="227">
        <v>0.92300000000000004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126</v>
      </c>
      <c r="AU203" s="233" t="s">
        <v>81</v>
      </c>
      <c r="AV203" s="12" t="s">
        <v>81</v>
      </c>
      <c r="AW203" s="12" t="s">
        <v>32</v>
      </c>
      <c r="AX203" s="12" t="s">
        <v>79</v>
      </c>
      <c r="AY203" s="233" t="s">
        <v>117</v>
      </c>
    </row>
    <row r="204" s="10" customFormat="1" ht="22.8" customHeight="1">
      <c r="B204" s="184"/>
      <c r="C204" s="185"/>
      <c r="D204" s="186" t="s">
        <v>70</v>
      </c>
      <c r="E204" s="198" t="s">
        <v>292</v>
      </c>
      <c r="F204" s="198" t="s">
        <v>293</v>
      </c>
      <c r="G204" s="185"/>
      <c r="H204" s="185"/>
      <c r="I204" s="188"/>
      <c r="J204" s="199">
        <f>BK204</f>
        <v>0</v>
      </c>
      <c r="K204" s="185"/>
      <c r="L204" s="190"/>
      <c r="M204" s="191"/>
      <c r="N204" s="192"/>
      <c r="O204" s="192"/>
      <c r="P204" s="193">
        <f>P205</f>
        <v>0</v>
      </c>
      <c r="Q204" s="192"/>
      <c r="R204" s="193">
        <f>R205</f>
        <v>0</v>
      </c>
      <c r="S204" s="192"/>
      <c r="T204" s="194">
        <f>T205</f>
        <v>0</v>
      </c>
      <c r="AR204" s="195" t="s">
        <v>79</v>
      </c>
      <c r="AT204" s="196" t="s">
        <v>70</v>
      </c>
      <c r="AU204" s="196" t="s">
        <v>79</v>
      </c>
      <c r="AY204" s="195" t="s">
        <v>117</v>
      </c>
      <c r="BK204" s="197">
        <f>BK205</f>
        <v>0</v>
      </c>
    </row>
    <row r="205" s="1" customFormat="1" ht="16.5" customHeight="1">
      <c r="B205" s="37"/>
      <c r="C205" s="200" t="s">
        <v>294</v>
      </c>
      <c r="D205" s="200" t="s">
        <v>119</v>
      </c>
      <c r="E205" s="201" t="s">
        <v>295</v>
      </c>
      <c r="F205" s="202" t="s">
        <v>296</v>
      </c>
      <c r="G205" s="203" t="s">
        <v>165</v>
      </c>
      <c r="H205" s="204">
        <v>24.277000000000001</v>
      </c>
      <c r="I205" s="205"/>
      <c r="J205" s="206">
        <f>ROUND(I205*H205,2)</f>
        <v>0</v>
      </c>
      <c r="K205" s="202" t="s">
        <v>123</v>
      </c>
      <c r="L205" s="42"/>
      <c r="M205" s="207" t="s">
        <v>1</v>
      </c>
      <c r="N205" s="208" t="s">
        <v>42</v>
      </c>
      <c r="O205" s="78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AR205" s="16" t="s">
        <v>124</v>
      </c>
      <c r="AT205" s="16" t="s">
        <v>119</v>
      </c>
      <c r="AU205" s="16" t="s">
        <v>81</v>
      </c>
      <c r="AY205" s="16" t="s">
        <v>117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6" t="s">
        <v>79</v>
      </c>
      <c r="BK205" s="211">
        <f>ROUND(I205*H205,2)</f>
        <v>0</v>
      </c>
      <c r="BL205" s="16" t="s">
        <v>124</v>
      </c>
      <c r="BM205" s="16" t="s">
        <v>297</v>
      </c>
    </row>
    <row r="206" s="10" customFormat="1" ht="25.92" customHeight="1">
      <c r="B206" s="184"/>
      <c r="C206" s="185"/>
      <c r="D206" s="186" t="s">
        <v>70</v>
      </c>
      <c r="E206" s="187" t="s">
        <v>238</v>
      </c>
      <c r="F206" s="187" t="s">
        <v>298</v>
      </c>
      <c r="G206" s="185"/>
      <c r="H206" s="185"/>
      <c r="I206" s="188"/>
      <c r="J206" s="189">
        <f>BK206</f>
        <v>0</v>
      </c>
      <c r="K206" s="185"/>
      <c r="L206" s="190"/>
      <c r="M206" s="191"/>
      <c r="N206" s="192"/>
      <c r="O206" s="192"/>
      <c r="P206" s="193">
        <f>P207+P209</f>
        <v>0</v>
      </c>
      <c r="Q206" s="192"/>
      <c r="R206" s="193">
        <f>R207+R209</f>
        <v>7.4558499999999999</v>
      </c>
      <c r="S206" s="192"/>
      <c r="T206" s="194">
        <f>T207+T209</f>
        <v>0</v>
      </c>
      <c r="AR206" s="195" t="s">
        <v>135</v>
      </c>
      <c r="AT206" s="196" t="s">
        <v>70</v>
      </c>
      <c r="AU206" s="196" t="s">
        <v>71</v>
      </c>
      <c r="AY206" s="195" t="s">
        <v>117</v>
      </c>
      <c r="BK206" s="197">
        <f>BK207+BK209</f>
        <v>0</v>
      </c>
    </row>
    <row r="207" s="10" customFormat="1" ht="22.8" customHeight="1">
      <c r="B207" s="184"/>
      <c r="C207" s="185"/>
      <c r="D207" s="186" t="s">
        <v>70</v>
      </c>
      <c r="E207" s="198" t="s">
        <v>299</v>
      </c>
      <c r="F207" s="198" t="s">
        <v>300</v>
      </c>
      <c r="G207" s="185"/>
      <c r="H207" s="185"/>
      <c r="I207" s="188"/>
      <c r="J207" s="199">
        <f>BK207</f>
        <v>0</v>
      </c>
      <c r="K207" s="185"/>
      <c r="L207" s="190"/>
      <c r="M207" s="191"/>
      <c r="N207" s="192"/>
      <c r="O207" s="192"/>
      <c r="P207" s="193">
        <f>P208</f>
        <v>0</v>
      </c>
      <c r="Q207" s="192"/>
      <c r="R207" s="193">
        <f>R208</f>
        <v>0</v>
      </c>
      <c r="S207" s="192"/>
      <c r="T207" s="194">
        <f>T208</f>
        <v>0</v>
      </c>
      <c r="AR207" s="195" t="s">
        <v>135</v>
      </c>
      <c r="AT207" s="196" t="s">
        <v>70</v>
      </c>
      <c r="AU207" s="196" t="s">
        <v>79</v>
      </c>
      <c r="AY207" s="195" t="s">
        <v>117</v>
      </c>
      <c r="BK207" s="197">
        <f>BK208</f>
        <v>0</v>
      </c>
    </row>
    <row r="208" s="1" customFormat="1" ht="16.5" customHeight="1">
      <c r="B208" s="37"/>
      <c r="C208" s="200" t="s">
        <v>301</v>
      </c>
      <c r="D208" s="200" t="s">
        <v>119</v>
      </c>
      <c r="E208" s="201" t="s">
        <v>302</v>
      </c>
      <c r="F208" s="202" t="s">
        <v>303</v>
      </c>
      <c r="G208" s="203" t="s">
        <v>304</v>
      </c>
      <c r="H208" s="204">
        <v>1</v>
      </c>
      <c r="I208" s="205"/>
      <c r="J208" s="206">
        <f>ROUND(I208*H208,2)</f>
        <v>0</v>
      </c>
      <c r="K208" s="202" t="s">
        <v>1</v>
      </c>
      <c r="L208" s="42"/>
      <c r="M208" s="207" t="s">
        <v>1</v>
      </c>
      <c r="N208" s="208" t="s">
        <v>42</v>
      </c>
      <c r="O208" s="78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AR208" s="16" t="s">
        <v>305</v>
      </c>
      <c r="AT208" s="16" t="s">
        <v>119</v>
      </c>
      <c r="AU208" s="16" t="s">
        <v>81</v>
      </c>
      <c r="AY208" s="16" t="s">
        <v>117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6" t="s">
        <v>79</v>
      </c>
      <c r="BK208" s="211">
        <f>ROUND(I208*H208,2)</f>
        <v>0</v>
      </c>
      <c r="BL208" s="16" t="s">
        <v>305</v>
      </c>
      <c r="BM208" s="16" t="s">
        <v>306</v>
      </c>
    </row>
    <row r="209" s="10" customFormat="1" ht="22.8" customHeight="1">
      <c r="B209" s="184"/>
      <c r="C209" s="185"/>
      <c r="D209" s="186" t="s">
        <v>70</v>
      </c>
      <c r="E209" s="198" t="s">
        <v>307</v>
      </c>
      <c r="F209" s="198" t="s">
        <v>308</v>
      </c>
      <c r="G209" s="185"/>
      <c r="H209" s="185"/>
      <c r="I209" s="188"/>
      <c r="J209" s="199">
        <f>BK209</f>
        <v>0</v>
      </c>
      <c r="K209" s="185"/>
      <c r="L209" s="190"/>
      <c r="M209" s="191"/>
      <c r="N209" s="192"/>
      <c r="O209" s="192"/>
      <c r="P209" s="193">
        <f>SUM(P210:P256)</f>
        <v>0</v>
      </c>
      <c r="Q209" s="192"/>
      <c r="R209" s="193">
        <f>SUM(R210:R256)</f>
        <v>7.4558499999999999</v>
      </c>
      <c r="S209" s="192"/>
      <c r="T209" s="194">
        <f>SUM(T210:T256)</f>
        <v>0</v>
      </c>
      <c r="AR209" s="195" t="s">
        <v>135</v>
      </c>
      <c r="AT209" s="196" t="s">
        <v>70</v>
      </c>
      <c r="AU209" s="196" t="s">
        <v>79</v>
      </c>
      <c r="AY209" s="195" t="s">
        <v>117</v>
      </c>
      <c r="BK209" s="197">
        <f>SUM(BK210:BK256)</f>
        <v>0</v>
      </c>
    </row>
    <row r="210" s="1" customFormat="1" ht="16.5" customHeight="1">
      <c r="B210" s="37"/>
      <c r="C210" s="200" t="s">
        <v>309</v>
      </c>
      <c r="D210" s="200" t="s">
        <v>119</v>
      </c>
      <c r="E210" s="201" t="s">
        <v>310</v>
      </c>
      <c r="F210" s="202" t="s">
        <v>311</v>
      </c>
      <c r="G210" s="203" t="s">
        <v>122</v>
      </c>
      <c r="H210" s="204">
        <v>21</v>
      </c>
      <c r="I210" s="205"/>
      <c r="J210" s="206">
        <f>ROUND(I210*H210,2)</f>
        <v>0</v>
      </c>
      <c r="K210" s="202" t="s">
        <v>123</v>
      </c>
      <c r="L210" s="42"/>
      <c r="M210" s="207" t="s">
        <v>1</v>
      </c>
      <c r="N210" s="208" t="s">
        <v>42</v>
      </c>
      <c r="O210" s="78"/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AR210" s="16" t="s">
        <v>305</v>
      </c>
      <c r="AT210" s="16" t="s">
        <v>119</v>
      </c>
      <c r="AU210" s="16" t="s">
        <v>81</v>
      </c>
      <c r="AY210" s="16" t="s">
        <v>117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6" t="s">
        <v>79</v>
      </c>
      <c r="BK210" s="211">
        <f>ROUND(I210*H210,2)</f>
        <v>0</v>
      </c>
      <c r="BL210" s="16" t="s">
        <v>305</v>
      </c>
      <c r="BM210" s="16" t="s">
        <v>312</v>
      </c>
    </row>
    <row r="211" s="11" customFormat="1">
      <c r="B211" s="212"/>
      <c r="C211" s="213"/>
      <c r="D211" s="214" t="s">
        <v>126</v>
      </c>
      <c r="E211" s="215" t="s">
        <v>1</v>
      </c>
      <c r="F211" s="216" t="s">
        <v>313</v>
      </c>
      <c r="G211" s="213"/>
      <c r="H211" s="215" t="s">
        <v>1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126</v>
      </c>
      <c r="AU211" s="222" t="s">
        <v>81</v>
      </c>
      <c r="AV211" s="11" t="s">
        <v>79</v>
      </c>
      <c r="AW211" s="11" t="s">
        <v>32</v>
      </c>
      <c r="AX211" s="11" t="s">
        <v>71</v>
      </c>
      <c r="AY211" s="222" t="s">
        <v>117</v>
      </c>
    </row>
    <row r="212" s="12" customFormat="1">
      <c r="B212" s="223"/>
      <c r="C212" s="224"/>
      <c r="D212" s="214" t="s">
        <v>126</v>
      </c>
      <c r="E212" s="225" t="s">
        <v>1</v>
      </c>
      <c r="F212" s="226" t="s">
        <v>314</v>
      </c>
      <c r="G212" s="224"/>
      <c r="H212" s="227">
        <v>2.7999999999999998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AT212" s="233" t="s">
        <v>126</v>
      </c>
      <c r="AU212" s="233" t="s">
        <v>81</v>
      </c>
      <c r="AV212" s="12" t="s">
        <v>81</v>
      </c>
      <c r="AW212" s="12" t="s">
        <v>32</v>
      </c>
      <c r="AX212" s="12" t="s">
        <v>71</v>
      </c>
      <c r="AY212" s="233" t="s">
        <v>117</v>
      </c>
    </row>
    <row r="213" s="11" customFormat="1">
      <c r="B213" s="212"/>
      <c r="C213" s="213"/>
      <c r="D213" s="214" t="s">
        <v>126</v>
      </c>
      <c r="E213" s="215" t="s">
        <v>1</v>
      </c>
      <c r="F213" s="216" t="s">
        <v>315</v>
      </c>
      <c r="G213" s="213"/>
      <c r="H213" s="215" t="s">
        <v>1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126</v>
      </c>
      <c r="AU213" s="222" t="s">
        <v>81</v>
      </c>
      <c r="AV213" s="11" t="s">
        <v>79</v>
      </c>
      <c r="AW213" s="11" t="s">
        <v>32</v>
      </c>
      <c r="AX213" s="11" t="s">
        <v>71</v>
      </c>
      <c r="AY213" s="222" t="s">
        <v>117</v>
      </c>
    </row>
    <row r="214" s="12" customFormat="1">
      <c r="B214" s="223"/>
      <c r="C214" s="224"/>
      <c r="D214" s="214" t="s">
        <v>126</v>
      </c>
      <c r="E214" s="225" t="s">
        <v>1</v>
      </c>
      <c r="F214" s="226" t="s">
        <v>316</v>
      </c>
      <c r="G214" s="224"/>
      <c r="H214" s="227">
        <v>2.3999999999999999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126</v>
      </c>
      <c r="AU214" s="233" t="s">
        <v>81</v>
      </c>
      <c r="AV214" s="12" t="s">
        <v>81</v>
      </c>
      <c r="AW214" s="12" t="s">
        <v>32</v>
      </c>
      <c r="AX214" s="12" t="s">
        <v>71</v>
      </c>
      <c r="AY214" s="233" t="s">
        <v>117</v>
      </c>
    </row>
    <row r="215" s="11" customFormat="1">
      <c r="B215" s="212"/>
      <c r="C215" s="213"/>
      <c r="D215" s="214" t="s">
        <v>126</v>
      </c>
      <c r="E215" s="215" t="s">
        <v>1</v>
      </c>
      <c r="F215" s="216" t="s">
        <v>317</v>
      </c>
      <c r="G215" s="213"/>
      <c r="H215" s="215" t="s">
        <v>1</v>
      </c>
      <c r="I215" s="217"/>
      <c r="J215" s="213"/>
      <c r="K215" s="213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126</v>
      </c>
      <c r="AU215" s="222" t="s">
        <v>81</v>
      </c>
      <c r="AV215" s="11" t="s">
        <v>79</v>
      </c>
      <c r="AW215" s="11" t="s">
        <v>32</v>
      </c>
      <c r="AX215" s="11" t="s">
        <v>71</v>
      </c>
      <c r="AY215" s="222" t="s">
        <v>117</v>
      </c>
    </row>
    <row r="216" s="12" customFormat="1">
      <c r="B216" s="223"/>
      <c r="C216" s="224"/>
      <c r="D216" s="214" t="s">
        <v>126</v>
      </c>
      <c r="E216" s="225" t="s">
        <v>1</v>
      </c>
      <c r="F216" s="226" t="s">
        <v>318</v>
      </c>
      <c r="G216" s="224"/>
      <c r="H216" s="227">
        <v>21.280000000000001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126</v>
      </c>
      <c r="AU216" s="233" t="s">
        <v>81</v>
      </c>
      <c r="AV216" s="12" t="s">
        <v>81</v>
      </c>
      <c r="AW216" s="12" t="s">
        <v>32</v>
      </c>
      <c r="AX216" s="12" t="s">
        <v>71</v>
      </c>
      <c r="AY216" s="233" t="s">
        <v>117</v>
      </c>
    </row>
    <row r="217" s="11" customFormat="1">
      <c r="B217" s="212"/>
      <c r="C217" s="213"/>
      <c r="D217" s="214" t="s">
        <v>126</v>
      </c>
      <c r="E217" s="215" t="s">
        <v>1</v>
      </c>
      <c r="F217" s="216" t="s">
        <v>319</v>
      </c>
      <c r="G217" s="213"/>
      <c r="H217" s="215" t="s">
        <v>1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126</v>
      </c>
      <c r="AU217" s="222" t="s">
        <v>81</v>
      </c>
      <c r="AV217" s="11" t="s">
        <v>79</v>
      </c>
      <c r="AW217" s="11" t="s">
        <v>32</v>
      </c>
      <c r="AX217" s="11" t="s">
        <v>71</v>
      </c>
      <c r="AY217" s="222" t="s">
        <v>117</v>
      </c>
    </row>
    <row r="218" s="12" customFormat="1">
      <c r="B218" s="223"/>
      <c r="C218" s="224"/>
      <c r="D218" s="214" t="s">
        <v>126</v>
      </c>
      <c r="E218" s="225" t="s">
        <v>1</v>
      </c>
      <c r="F218" s="226" t="s">
        <v>320</v>
      </c>
      <c r="G218" s="224"/>
      <c r="H218" s="227">
        <v>0.47999999999999998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AT218" s="233" t="s">
        <v>126</v>
      </c>
      <c r="AU218" s="233" t="s">
        <v>81</v>
      </c>
      <c r="AV218" s="12" t="s">
        <v>81</v>
      </c>
      <c r="AW218" s="12" t="s">
        <v>32</v>
      </c>
      <c r="AX218" s="12" t="s">
        <v>71</v>
      </c>
      <c r="AY218" s="233" t="s">
        <v>117</v>
      </c>
    </row>
    <row r="219" s="12" customFormat="1">
      <c r="B219" s="223"/>
      <c r="C219" s="224"/>
      <c r="D219" s="214" t="s">
        <v>126</v>
      </c>
      <c r="E219" s="225" t="s">
        <v>1</v>
      </c>
      <c r="F219" s="226" t="s">
        <v>321</v>
      </c>
      <c r="G219" s="224"/>
      <c r="H219" s="227">
        <v>0.040000000000000001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126</v>
      </c>
      <c r="AU219" s="233" t="s">
        <v>81</v>
      </c>
      <c r="AV219" s="12" t="s">
        <v>81</v>
      </c>
      <c r="AW219" s="12" t="s">
        <v>32</v>
      </c>
      <c r="AX219" s="12" t="s">
        <v>71</v>
      </c>
      <c r="AY219" s="233" t="s">
        <v>117</v>
      </c>
    </row>
    <row r="220" s="14" customFormat="1">
      <c r="B220" s="245"/>
      <c r="C220" s="246"/>
      <c r="D220" s="214" t="s">
        <v>126</v>
      </c>
      <c r="E220" s="247" t="s">
        <v>1</v>
      </c>
      <c r="F220" s="248" t="s">
        <v>194</v>
      </c>
      <c r="G220" s="246"/>
      <c r="H220" s="249">
        <v>27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126</v>
      </c>
      <c r="AU220" s="255" t="s">
        <v>81</v>
      </c>
      <c r="AV220" s="14" t="s">
        <v>135</v>
      </c>
      <c r="AW220" s="14" t="s">
        <v>32</v>
      </c>
      <c r="AX220" s="14" t="s">
        <v>71</v>
      </c>
      <c r="AY220" s="255" t="s">
        <v>117</v>
      </c>
    </row>
    <row r="221" s="11" customFormat="1">
      <c r="B221" s="212"/>
      <c r="C221" s="213"/>
      <c r="D221" s="214" t="s">
        <v>126</v>
      </c>
      <c r="E221" s="215" t="s">
        <v>1</v>
      </c>
      <c r="F221" s="216" t="s">
        <v>322</v>
      </c>
      <c r="G221" s="213"/>
      <c r="H221" s="215" t="s">
        <v>1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126</v>
      </c>
      <c r="AU221" s="222" t="s">
        <v>81</v>
      </c>
      <c r="AV221" s="11" t="s">
        <v>79</v>
      </c>
      <c r="AW221" s="11" t="s">
        <v>32</v>
      </c>
      <c r="AX221" s="11" t="s">
        <v>71</v>
      </c>
      <c r="AY221" s="222" t="s">
        <v>117</v>
      </c>
    </row>
    <row r="222" s="12" customFormat="1">
      <c r="B222" s="223"/>
      <c r="C222" s="224"/>
      <c r="D222" s="214" t="s">
        <v>126</v>
      </c>
      <c r="E222" s="225" t="s">
        <v>1</v>
      </c>
      <c r="F222" s="226" t="s">
        <v>323</v>
      </c>
      <c r="G222" s="224"/>
      <c r="H222" s="227">
        <v>-6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126</v>
      </c>
      <c r="AU222" s="233" t="s">
        <v>81</v>
      </c>
      <c r="AV222" s="12" t="s">
        <v>81</v>
      </c>
      <c r="AW222" s="12" t="s">
        <v>32</v>
      </c>
      <c r="AX222" s="12" t="s">
        <v>71</v>
      </c>
      <c r="AY222" s="233" t="s">
        <v>117</v>
      </c>
    </row>
    <row r="223" s="13" customFormat="1">
      <c r="B223" s="234"/>
      <c r="C223" s="235"/>
      <c r="D223" s="214" t="s">
        <v>126</v>
      </c>
      <c r="E223" s="236" t="s">
        <v>1</v>
      </c>
      <c r="F223" s="237" t="s">
        <v>145</v>
      </c>
      <c r="G223" s="235"/>
      <c r="H223" s="238">
        <v>21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AT223" s="244" t="s">
        <v>126</v>
      </c>
      <c r="AU223" s="244" t="s">
        <v>81</v>
      </c>
      <c r="AV223" s="13" t="s">
        <v>124</v>
      </c>
      <c r="AW223" s="13" t="s">
        <v>32</v>
      </c>
      <c r="AX223" s="13" t="s">
        <v>79</v>
      </c>
      <c r="AY223" s="244" t="s">
        <v>117</v>
      </c>
    </row>
    <row r="224" s="1" customFormat="1" ht="16.5" customHeight="1">
      <c r="B224" s="37"/>
      <c r="C224" s="200" t="s">
        <v>324</v>
      </c>
      <c r="D224" s="200" t="s">
        <v>119</v>
      </c>
      <c r="E224" s="201" t="s">
        <v>325</v>
      </c>
      <c r="F224" s="202" t="s">
        <v>326</v>
      </c>
      <c r="G224" s="203" t="s">
        <v>189</v>
      </c>
      <c r="H224" s="204">
        <v>5</v>
      </c>
      <c r="I224" s="205"/>
      <c r="J224" s="206">
        <f>ROUND(I224*H224,2)</f>
        <v>0</v>
      </c>
      <c r="K224" s="202" t="s">
        <v>123</v>
      </c>
      <c r="L224" s="42"/>
      <c r="M224" s="207" t="s">
        <v>1</v>
      </c>
      <c r="N224" s="208" t="s">
        <v>42</v>
      </c>
      <c r="O224" s="78"/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AR224" s="16" t="s">
        <v>305</v>
      </c>
      <c r="AT224" s="16" t="s">
        <v>119</v>
      </c>
      <c r="AU224" s="16" t="s">
        <v>81</v>
      </c>
      <c r="AY224" s="16" t="s">
        <v>117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6" t="s">
        <v>79</v>
      </c>
      <c r="BK224" s="211">
        <f>ROUND(I224*H224,2)</f>
        <v>0</v>
      </c>
      <c r="BL224" s="16" t="s">
        <v>305</v>
      </c>
      <c r="BM224" s="16" t="s">
        <v>327</v>
      </c>
    </row>
    <row r="225" s="11" customFormat="1">
      <c r="B225" s="212"/>
      <c r="C225" s="213"/>
      <c r="D225" s="214" t="s">
        <v>126</v>
      </c>
      <c r="E225" s="215" t="s">
        <v>1</v>
      </c>
      <c r="F225" s="216" t="s">
        <v>328</v>
      </c>
      <c r="G225" s="213"/>
      <c r="H225" s="215" t="s">
        <v>1</v>
      </c>
      <c r="I225" s="217"/>
      <c r="J225" s="213"/>
      <c r="K225" s="213"/>
      <c r="L225" s="218"/>
      <c r="M225" s="219"/>
      <c r="N225" s="220"/>
      <c r="O225" s="220"/>
      <c r="P225" s="220"/>
      <c r="Q225" s="220"/>
      <c r="R225" s="220"/>
      <c r="S225" s="220"/>
      <c r="T225" s="221"/>
      <c r="AT225" s="222" t="s">
        <v>126</v>
      </c>
      <c r="AU225" s="222" t="s">
        <v>81</v>
      </c>
      <c r="AV225" s="11" t="s">
        <v>79</v>
      </c>
      <c r="AW225" s="11" t="s">
        <v>32</v>
      </c>
      <c r="AX225" s="11" t="s">
        <v>71</v>
      </c>
      <c r="AY225" s="222" t="s">
        <v>117</v>
      </c>
    </row>
    <row r="226" s="11" customFormat="1">
      <c r="B226" s="212"/>
      <c r="C226" s="213"/>
      <c r="D226" s="214" t="s">
        <v>126</v>
      </c>
      <c r="E226" s="215" t="s">
        <v>1</v>
      </c>
      <c r="F226" s="216" t="s">
        <v>329</v>
      </c>
      <c r="G226" s="213"/>
      <c r="H226" s="215" t="s">
        <v>1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126</v>
      </c>
      <c r="AU226" s="222" t="s">
        <v>81</v>
      </c>
      <c r="AV226" s="11" t="s">
        <v>79</v>
      </c>
      <c r="AW226" s="11" t="s">
        <v>32</v>
      </c>
      <c r="AX226" s="11" t="s">
        <v>71</v>
      </c>
      <c r="AY226" s="222" t="s">
        <v>117</v>
      </c>
    </row>
    <row r="227" s="12" customFormat="1">
      <c r="B227" s="223"/>
      <c r="C227" s="224"/>
      <c r="D227" s="214" t="s">
        <v>126</v>
      </c>
      <c r="E227" s="225" t="s">
        <v>1</v>
      </c>
      <c r="F227" s="226" t="s">
        <v>330</v>
      </c>
      <c r="G227" s="224"/>
      <c r="H227" s="227">
        <v>5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AT227" s="233" t="s">
        <v>126</v>
      </c>
      <c r="AU227" s="233" t="s">
        <v>81</v>
      </c>
      <c r="AV227" s="12" t="s">
        <v>81</v>
      </c>
      <c r="AW227" s="12" t="s">
        <v>32</v>
      </c>
      <c r="AX227" s="12" t="s">
        <v>79</v>
      </c>
      <c r="AY227" s="233" t="s">
        <v>117</v>
      </c>
    </row>
    <row r="228" s="1" customFormat="1" ht="16.5" customHeight="1">
      <c r="B228" s="37"/>
      <c r="C228" s="200" t="s">
        <v>331</v>
      </c>
      <c r="D228" s="200" t="s">
        <v>119</v>
      </c>
      <c r="E228" s="201" t="s">
        <v>332</v>
      </c>
      <c r="F228" s="202" t="s">
        <v>333</v>
      </c>
      <c r="G228" s="203" t="s">
        <v>189</v>
      </c>
      <c r="H228" s="204">
        <v>30</v>
      </c>
      <c r="I228" s="205"/>
      <c r="J228" s="206">
        <f>ROUND(I228*H228,2)</f>
        <v>0</v>
      </c>
      <c r="K228" s="202" t="s">
        <v>123</v>
      </c>
      <c r="L228" s="42"/>
      <c r="M228" s="207" t="s">
        <v>1</v>
      </c>
      <c r="N228" s="208" t="s">
        <v>42</v>
      </c>
      <c r="O228" s="78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AR228" s="16" t="s">
        <v>305</v>
      </c>
      <c r="AT228" s="16" t="s">
        <v>119</v>
      </c>
      <c r="AU228" s="16" t="s">
        <v>81</v>
      </c>
      <c r="AY228" s="16" t="s">
        <v>117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6" t="s">
        <v>79</v>
      </c>
      <c r="BK228" s="211">
        <f>ROUND(I228*H228,2)</f>
        <v>0</v>
      </c>
      <c r="BL228" s="16" t="s">
        <v>305</v>
      </c>
      <c r="BM228" s="16" t="s">
        <v>334</v>
      </c>
    </row>
    <row r="229" s="11" customFormat="1">
      <c r="B229" s="212"/>
      <c r="C229" s="213"/>
      <c r="D229" s="214" t="s">
        <v>126</v>
      </c>
      <c r="E229" s="215" t="s">
        <v>1</v>
      </c>
      <c r="F229" s="216" t="s">
        <v>313</v>
      </c>
      <c r="G229" s="213"/>
      <c r="H229" s="215" t="s">
        <v>1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126</v>
      </c>
      <c r="AU229" s="222" t="s">
        <v>81</v>
      </c>
      <c r="AV229" s="11" t="s">
        <v>79</v>
      </c>
      <c r="AW229" s="11" t="s">
        <v>32</v>
      </c>
      <c r="AX229" s="11" t="s">
        <v>71</v>
      </c>
      <c r="AY229" s="222" t="s">
        <v>117</v>
      </c>
    </row>
    <row r="230" s="12" customFormat="1">
      <c r="B230" s="223"/>
      <c r="C230" s="224"/>
      <c r="D230" s="214" t="s">
        <v>126</v>
      </c>
      <c r="E230" s="225" t="s">
        <v>1</v>
      </c>
      <c r="F230" s="226" t="s">
        <v>330</v>
      </c>
      <c r="G230" s="224"/>
      <c r="H230" s="227">
        <v>5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126</v>
      </c>
      <c r="AU230" s="233" t="s">
        <v>81</v>
      </c>
      <c r="AV230" s="12" t="s">
        <v>81</v>
      </c>
      <c r="AW230" s="12" t="s">
        <v>32</v>
      </c>
      <c r="AX230" s="12" t="s">
        <v>71</v>
      </c>
      <c r="AY230" s="233" t="s">
        <v>117</v>
      </c>
    </row>
    <row r="231" s="11" customFormat="1">
      <c r="B231" s="212"/>
      <c r="C231" s="213"/>
      <c r="D231" s="214" t="s">
        <v>126</v>
      </c>
      <c r="E231" s="215" t="s">
        <v>1</v>
      </c>
      <c r="F231" s="216" t="s">
        <v>315</v>
      </c>
      <c r="G231" s="213"/>
      <c r="H231" s="215" t="s">
        <v>1</v>
      </c>
      <c r="I231" s="217"/>
      <c r="J231" s="213"/>
      <c r="K231" s="213"/>
      <c r="L231" s="218"/>
      <c r="M231" s="219"/>
      <c r="N231" s="220"/>
      <c r="O231" s="220"/>
      <c r="P231" s="220"/>
      <c r="Q231" s="220"/>
      <c r="R231" s="220"/>
      <c r="S231" s="220"/>
      <c r="T231" s="221"/>
      <c r="AT231" s="222" t="s">
        <v>126</v>
      </c>
      <c r="AU231" s="222" t="s">
        <v>81</v>
      </c>
      <c r="AV231" s="11" t="s">
        <v>79</v>
      </c>
      <c r="AW231" s="11" t="s">
        <v>32</v>
      </c>
      <c r="AX231" s="11" t="s">
        <v>71</v>
      </c>
      <c r="AY231" s="222" t="s">
        <v>117</v>
      </c>
    </row>
    <row r="232" s="12" customFormat="1">
      <c r="B232" s="223"/>
      <c r="C232" s="224"/>
      <c r="D232" s="214" t="s">
        <v>126</v>
      </c>
      <c r="E232" s="225" t="s">
        <v>1</v>
      </c>
      <c r="F232" s="226" t="s">
        <v>330</v>
      </c>
      <c r="G232" s="224"/>
      <c r="H232" s="227">
        <v>5</v>
      </c>
      <c r="I232" s="228"/>
      <c r="J232" s="224"/>
      <c r="K232" s="224"/>
      <c r="L232" s="229"/>
      <c r="M232" s="230"/>
      <c r="N232" s="231"/>
      <c r="O232" s="231"/>
      <c r="P232" s="231"/>
      <c r="Q232" s="231"/>
      <c r="R232" s="231"/>
      <c r="S232" s="231"/>
      <c r="T232" s="232"/>
      <c r="AT232" s="233" t="s">
        <v>126</v>
      </c>
      <c r="AU232" s="233" t="s">
        <v>81</v>
      </c>
      <c r="AV232" s="12" t="s">
        <v>81</v>
      </c>
      <c r="AW232" s="12" t="s">
        <v>32</v>
      </c>
      <c r="AX232" s="12" t="s">
        <v>71</v>
      </c>
      <c r="AY232" s="233" t="s">
        <v>117</v>
      </c>
    </row>
    <row r="233" s="11" customFormat="1">
      <c r="B233" s="212"/>
      <c r="C233" s="213"/>
      <c r="D233" s="214" t="s">
        <v>126</v>
      </c>
      <c r="E233" s="215" t="s">
        <v>1</v>
      </c>
      <c r="F233" s="216" t="s">
        <v>317</v>
      </c>
      <c r="G233" s="213"/>
      <c r="H233" s="215" t="s">
        <v>1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126</v>
      </c>
      <c r="AU233" s="222" t="s">
        <v>81</v>
      </c>
      <c r="AV233" s="11" t="s">
        <v>79</v>
      </c>
      <c r="AW233" s="11" t="s">
        <v>32</v>
      </c>
      <c r="AX233" s="11" t="s">
        <v>71</v>
      </c>
      <c r="AY233" s="222" t="s">
        <v>117</v>
      </c>
    </row>
    <row r="234" s="12" customFormat="1">
      <c r="B234" s="223"/>
      <c r="C234" s="224"/>
      <c r="D234" s="214" t="s">
        <v>126</v>
      </c>
      <c r="E234" s="225" t="s">
        <v>1</v>
      </c>
      <c r="F234" s="226" t="s">
        <v>274</v>
      </c>
      <c r="G234" s="224"/>
      <c r="H234" s="227">
        <v>19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126</v>
      </c>
      <c r="AU234" s="233" t="s">
        <v>81</v>
      </c>
      <c r="AV234" s="12" t="s">
        <v>81</v>
      </c>
      <c r="AW234" s="12" t="s">
        <v>32</v>
      </c>
      <c r="AX234" s="12" t="s">
        <v>71</v>
      </c>
      <c r="AY234" s="233" t="s">
        <v>117</v>
      </c>
    </row>
    <row r="235" s="11" customFormat="1">
      <c r="B235" s="212"/>
      <c r="C235" s="213"/>
      <c r="D235" s="214" t="s">
        <v>126</v>
      </c>
      <c r="E235" s="215" t="s">
        <v>1</v>
      </c>
      <c r="F235" s="216" t="s">
        <v>319</v>
      </c>
      <c r="G235" s="213"/>
      <c r="H235" s="215" t="s">
        <v>1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1"/>
      <c r="AT235" s="222" t="s">
        <v>126</v>
      </c>
      <c r="AU235" s="222" t="s">
        <v>81</v>
      </c>
      <c r="AV235" s="11" t="s">
        <v>79</v>
      </c>
      <c r="AW235" s="11" t="s">
        <v>32</v>
      </c>
      <c r="AX235" s="11" t="s">
        <v>71</v>
      </c>
      <c r="AY235" s="222" t="s">
        <v>117</v>
      </c>
    </row>
    <row r="236" s="12" customFormat="1">
      <c r="B236" s="223"/>
      <c r="C236" s="224"/>
      <c r="D236" s="214" t="s">
        <v>126</v>
      </c>
      <c r="E236" s="225" t="s">
        <v>1</v>
      </c>
      <c r="F236" s="226" t="s">
        <v>229</v>
      </c>
      <c r="G236" s="224"/>
      <c r="H236" s="227">
        <v>1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AT236" s="233" t="s">
        <v>126</v>
      </c>
      <c r="AU236" s="233" t="s">
        <v>81</v>
      </c>
      <c r="AV236" s="12" t="s">
        <v>81</v>
      </c>
      <c r="AW236" s="12" t="s">
        <v>32</v>
      </c>
      <c r="AX236" s="12" t="s">
        <v>71</v>
      </c>
      <c r="AY236" s="233" t="s">
        <v>117</v>
      </c>
    </row>
    <row r="237" s="13" customFormat="1">
      <c r="B237" s="234"/>
      <c r="C237" s="235"/>
      <c r="D237" s="214" t="s">
        <v>126</v>
      </c>
      <c r="E237" s="236" t="s">
        <v>1</v>
      </c>
      <c r="F237" s="237" t="s">
        <v>145</v>
      </c>
      <c r="G237" s="235"/>
      <c r="H237" s="238">
        <v>30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AT237" s="244" t="s">
        <v>126</v>
      </c>
      <c r="AU237" s="244" t="s">
        <v>81</v>
      </c>
      <c r="AV237" s="13" t="s">
        <v>124</v>
      </c>
      <c r="AW237" s="13" t="s">
        <v>32</v>
      </c>
      <c r="AX237" s="13" t="s">
        <v>79</v>
      </c>
      <c r="AY237" s="244" t="s">
        <v>117</v>
      </c>
    </row>
    <row r="238" s="1" customFormat="1" ht="16.5" customHeight="1">
      <c r="B238" s="37"/>
      <c r="C238" s="200" t="s">
        <v>335</v>
      </c>
      <c r="D238" s="200" t="s">
        <v>119</v>
      </c>
      <c r="E238" s="201" t="s">
        <v>336</v>
      </c>
      <c r="F238" s="202" t="s">
        <v>337</v>
      </c>
      <c r="G238" s="203" t="s">
        <v>255</v>
      </c>
      <c r="H238" s="204">
        <v>5</v>
      </c>
      <c r="I238" s="205"/>
      <c r="J238" s="206">
        <f>ROUND(I238*H238,2)</f>
        <v>0</v>
      </c>
      <c r="K238" s="202" t="s">
        <v>123</v>
      </c>
      <c r="L238" s="42"/>
      <c r="M238" s="207" t="s">
        <v>1</v>
      </c>
      <c r="N238" s="208" t="s">
        <v>42</v>
      </c>
      <c r="O238" s="78"/>
      <c r="P238" s="209">
        <f>O238*H238</f>
        <v>0</v>
      </c>
      <c r="Q238" s="209">
        <v>0.0038</v>
      </c>
      <c r="R238" s="209">
        <f>Q238*H238</f>
        <v>0.019</v>
      </c>
      <c r="S238" s="209">
        <v>0</v>
      </c>
      <c r="T238" s="210">
        <f>S238*H238</f>
        <v>0</v>
      </c>
      <c r="AR238" s="16" t="s">
        <v>305</v>
      </c>
      <c r="AT238" s="16" t="s">
        <v>119</v>
      </c>
      <c r="AU238" s="16" t="s">
        <v>81</v>
      </c>
      <c r="AY238" s="16" t="s">
        <v>117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6" t="s">
        <v>79</v>
      </c>
      <c r="BK238" s="211">
        <f>ROUND(I238*H238,2)</f>
        <v>0</v>
      </c>
      <c r="BL238" s="16" t="s">
        <v>305</v>
      </c>
      <c r="BM238" s="16" t="s">
        <v>338</v>
      </c>
    </row>
    <row r="239" s="1" customFormat="1" ht="16.5" customHeight="1">
      <c r="B239" s="37"/>
      <c r="C239" s="200" t="s">
        <v>339</v>
      </c>
      <c r="D239" s="200" t="s">
        <v>119</v>
      </c>
      <c r="E239" s="201" t="s">
        <v>340</v>
      </c>
      <c r="F239" s="202" t="s">
        <v>341</v>
      </c>
      <c r="G239" s="203" t="s">
        <v>255</v>
      </c>
      <c r="H239" s="204">
        <v>3</v>
      </c>
      <c r="I239" s="205"/>
      <c r="J239" s="206">
        <f>ROUND(I239*H239,2)</f>
        <v>0</v>
      </c>
      <c r="K239" s="202" t="s">
        <v>123</v>
      </c>
      <c r="L239" s="42"/>
      <c r="M239" s="207" t="s">
        <v>1</v>
      </c>
      <c r="N239" s="208" t="s">
        <v>42</v>
      </c>
      <c r="O239" s="78"/>
      <c r="P239" s="209">
        <f>O239*H239</f>
        <v>0</v>
      </c>
      <c r="Q239" s="209">
        <v>0.0076</v>
      </c>
      <c r="R239" s="209">
        <f>Q239*H239</f>
        <v>0.022800000000000001</v>
      </c>
      <c r="S239" s="209">
        <v>0</v>
      </c>
      <c r="T239" s="210">
        <f>S239*H239</f>
        <v>0</v>
      </c>
      <c r="AR239" s="16" t="s">
        <v>305</v>
      </c>
      <c r="AT239" s="16" t="s">
        <v>119</v>
      </c>
      <c r="AU239" s="16" t="s">
        <v>81</v>
      </c>
      <c r="AY239" s="16" t="s">
        <v>117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6" t="s">
        <v>79</v>
      </c>
      <c r="BK239" s="211">
        <f>ROUND(I239*H239,2)</f>
        <v>0</v>
      </c>
      <c r="BL239" s="16" t="s">
        <v>305</v>
      </c>
      <c r="BM239" s="16" t="s">
        <v>342</v>
      </c>
    </row>
    <row r="240" s="1" customFormat="1" ht="16.5" customHeight="1">
      <c r="B240" s="37"/>
      <c r="C240" s="200" t="s">
        <v>343</v>
      </c>
      <c r="D240" s="200" t="s">
        <v>119</v>
      </c>
      <c r="E240" s="201" t="s">
        <v>344</v>
      </c>
      <c r="F240" s="202" t="s">
        <v>345</v>
      </c>
      <c r="G240" s="203" t="s">
        <v>189</v>
      </c>
      <c r="H240" s="204">
        <v>30</v>
      </c>
      <c r="I240" s="205"/>
      <c r="J240" s="206">
        <f>ROUND(I240*H240,2)</f>
        <v>0</v>
      </c>
      <c r="K240" s="202" t="s">
        <v>1</v>
      </c>
      <c r="L240" s="42"/>
      <c r="M240" s="207" t="s">
        <v>1</v>
      </c>
      <c r="N240" s="208" t="s">
        <v>42</v>
      </c>
      <c r="O240" s="78"/>
      <c r="P240" s="209">
        <f>O240*H240</f>
        <v>0</v>
      </c>
      <c r="Q240" s="209">
        <v>0.247</v>
      </c>
      <c r="R240" s="209">
        <f>Q240*H240</f>
        <v>7.4100000000000001</v>
      </c>
      <c r="S240" s="209">
        <v>0</v>
      </c>
      <c r="T240" s="210">
        <f>S240*H240</f>
        <v>0</v>
      </c>
      <c r="AR240" s="16" t="s">
        <v>305</v>
      </c>
      <c r="AT240" s="16" t="s">
        <v>119</v>
      </c>
      <c r="AU240" s="16" t="s">
        <v>81</v>
      </c>
      <c r="AY240" s="16" t="s">
        <v>117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6" t="s">
        <v>79</v>
      </c>
      <c r="BK240" s="211">
        <f>ROUND(I240*H240,2)</f>
        <v>0</v>
      </c>
      <c r="BL240" s="16" t="s">
        <v>305</v>
      </c>
      <c r="BM240" s="16" t="s">
        <v>346</v>
      </c>
    </row>
    <row r="241" s="12" customFormat="1">
      <c r="B241" s="223"/>
      <c r="C241" s="224"/>
      <c r="D241" s="214" t="s">
        <v>126</v>
      </c>
      <c r="E241" s="225" t="s">
        <v>1</v>
      </c>
      <c r="F241" s="226" t="s">
        <v>347</v>
      </c>
      <c r="G241" s="224"/>
      <c r="H241" s="227">
        <v>30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AT241" s="233" t="s">
        <v>126</v>
      </c>
      <c r="AU241" s="233" t="s">
        <v>81</v>
      </c>
      <c r="AV241" s="12" t="s">
        <v>81</v>
      </c>
      <c r="AW241" s="12" t="s">
        <v>32</v>
      </c>
      <c r="AX241" s="12" t="s">
        <v>79</v>
      </c>
      <c r="AY241" s="233" t="s">
        <v>117</v>
      </c>
    </row>
    <row r="242" s="1" customFormat="1" ht="16.5" customHeight="1">
      <c r="B242" s="37"/>
      <c r="C242" s="256" t="s">
        <v>348</v>
      </c>
      <c r="D242" s="256" t="s">
        <v>238</v>
      </c>
      <c r="E242" s="257" t="s">
        <v>349</v>
      </c>
      <c r="F242" s="258" t="s">
        <v>350</v>
      </c>
      <c r="G242" s="259" t="s">
        <v>189</v>
      </c>
      <c r="H242" s="260">
        <v>30</v>
      </c>
      <c r="I242" s="261"/>
      <c r="J242" s="262">
        <f>ROUND(I242*H242,2)</f>
        <v>0</v>
      </c>
      <c r="K242" s="258" t="s">
        <v>1</v>
      </c>
      <c r="L242" s="263"/>
      <c r="M242" s="264" t="s">
        <v>1</v>
      </c>
      <c r="N242" s="265" t="s">
        <v>42</v>
      </c>
      <c r="O242" s="78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AR242" s="16" t="s">
        <v>351</v>
      </c>
      <c r="AT242" s="16" t="s">
        <v>238</v>
      </c>
      <c r="AU242" s="16" t="s">
        <v>81</v>
      </c>
      <c r="AY242" s="16" t="s">
        <v>117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6" t="s">
        <v>79</v>
      </c>
      <c r="BK242" s="211">
        <f>ROUND(I242*H242,2)</f>
        <v>0</v>
      </c>
      <c r="BL242" s="16" t="s">
        <v>305</v>
      </c>
      <c r="BM242" s="16" t="s">
        <v>352</v>
      </c>
    </row>
    <row r="243" s="11" customFormat="1">
      <c r="B243" s="212"/>
      <c r="C243" s="213"/>
      <c r="D243" s="214" t="s">
        <v>126</v>
      </c>
      <c r="E243" s="215" t="s">
        <v>1</v>
      </c>
      <c r="F243" s="216" t="s">
        <v>353</v>
      </c>
      <c r="G243" s="213"/>
      <c r="H243" s="215" t="s">
        <v>1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AT243" s="222" t="s">
        <v>126</v>
      </c>
      <c r="AU243" s="222" t="s">
        <v>81</v>
      </c>
      <c r="AV243" s="11" t="s">
        <v>79</v>
      </c>
      <c r="AW243" s="11" t="s">
        <v>32</v>
      </c>
      <c r="AX243" s="11" t="s">
        <v>71</v>
      </c>
      <c r="AY243" s="222" t="s">
        <v>117</v>
      </c>
    </row>
    <row r="244" s="12" customFormat="1">
      <c r="B244" s="223"/>
      <c r="C244" s="224"/>
      <c r="D244" s="214" t="s">
        <v>126</v>
      </c>
      <c r="E244" s="225" t="s">
        <v>1</v>
      </c>
      <c r="F244" s="226" t="s">
        <v>354</v>
      </c>
      <c r="G244" s="224"/>
      <c r="H244" s="227">
        <v>30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AT244" s="233" t="s">
        <v>126</v>
      </c>
      <c r="AU244" s="233" t="s">
        <v>81</v>
      </c>
      <c r="AV244" s="12" t="s">
        <v>81</v>
      </c>
      <c r="AW244" s="12" t="s">
        <v>32</v>
      </c>
      <c r="AX244" s="12" t="s">
        <v>79</v>
      </c>
      <c r="AY244" s="233" t="s">
        <v>117</v>
      </c>
    </row>
    <row r="245" s="1" customFormat="1" ht="16.5" customHeight="1">
      <c r="B245" s="37"/>
      <c r="C245" s="200" t="s">
        <v>355</v>
      </c>
      <c r="D245" s="200" t="s">
        <v>119</v>
      </c>
      <c r="E245" s="201" t="s">
        <v>356</v>
      </c>
      <c r="F245" s="202" t="s">
        <v>357</v>
      </c>
      <c r="G245" s="203" t="s">
        <v>122</v>
      </c>
      <c r="H245" s="204">
        <v>22.199999999999999</v>
      </c>
      <c r="I245" s="205"/>
      <c r="J245" s="206">
        <f>ROUND(I245*H245,2)</f>
        <v>0</v>
      </c>
      <c r="K245" s="202" t="s">
        <v>123</v>
      </c>
      <c r="L245" s="42"/>
      <c r="M245" s="207" t="s">
        <v>1</v>
      </c>
      <c r="N245" s="208" t="s">
        <v>42</v>
      </c>
      <c r="O245" s="78"/>
      <c r="P245" s="209">
        <f>O245*H245</f>
        <v>0</v>
      </c>
      <c r="Q245" s="209">
        <v>0</v>
      </c>
      <c r="R245" s="209">
        <f>Q245*H245</f>
        <v>0</v>
      </c>
      <c r="S245" s="209">
        <v>0</v>
      </c>
      <c r="T245" s="210">
        <f>S245*H245</f>
        <v>0</v>
      </c>
      <c r="AR245" s="16" t="s">
        <v>305</v>
      </c>
      <c r="AT245" s="16" t="s">
        <v>119</v>
      </c>
      <c r="AU245" s="16" t="s">
        <v>81</v>
      </c>
      <c r="AY245" s="16" t="s">
        <v>117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6" t="s">
        <v>79</v>
      </c>
      <c r="BK245" s="211">
        <f>ROUND(I245*H245,2)</f>
        <v>0</v>
      </c>
      <c r="BL245" s="16" t="s">
        <v>305</v>
      </c>
      <c r="BM245" s="16" t="s">
        <v>358</v>
      </c>
    </row>
    <row r="246" s="11" customFormat="1">
      <c r="B246" s="212"/>
      <c r="C246" s="213"/>
      <c r="D246" s="214" t="s">
        <v>126</v>
      </c>
      <c r="E246" s="215" t="s">
        <v>1</v>
      </c>
      <c r="F246" s="216" t="s">
        <v>150</v>
      </c>
      <c r="G246" s="213"/>
      <c r="H246" s="215" t="s">
        <v>1</v>
      </c>
      <c r="I246" s="217"/>
      <c r="J246" s="213"/>
      <c r="K246" s="213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126</v>
      </c>
      <c r="AU246" s="222" t="s">
        <v>81</v>
      </c>
      <c r="AV246" s="11" t="s">
        <v>79</v>
      </c>
      <c r="AW246" s="11" t="s">
        <v>32</v>
      </c>
      <c r="AX246" s="11" t="s">
        <v>71</v>
      </c>
      <c r="AY246" s="222" t="s">
        <v>117</v>
      </c>
    </row>
    <row r="247" s="12" customFormat="1">
      <c r="B247" s="223"/>
      <c r="C247" s="224"/>
      <c r="D247" s="214" t="s">
        <v>126</v>
      </c>
      <c r="E247" s="225" t="s">
        <v>1</v>
      </c>
      <c r="F247" s="226" t="s">
        <v>151</v>
      </c>
      <c r="G247" s="224"/>
      <c r="H247" s="227">
        <v>27</v>
      </c>
      <c r="I247" s="228"/>
      <c r="J247" s="224"/>
      <c r="K247" s="224"/>
      <c r="L247" s="229"/>
      <c r="M247" s="230"/>
      <c r="N247" s="231"/>
      <c r="O247" s="231"/>
      <c r="P247" s="231"/>
      <c r="Q247" s="231"/>
      <c r="R247" s="231"/>
      <c r="S247" s="231"/>
      <c r="T247" s="232"/>
      <c r="AT247" s="233" t="s">
        <v>126</v>
      </c>
      <c r="AU247" s="233" t="s">
        <v>81</v>
      </c>
      <c r="AV247" s="12" t="s">
        <v>81</v>
      </c>
      <c r="AW247" s="12" t="s">
        <v>32</v>
      </c>
      <c r="AX247" s="12" t="s">
        <v>71</v>
      </c>
      <c r="AY247" s="233" t="s">
        <v>117</v>
      </c>
    </row>
    <row r="248" s="11" customFormat="1">
      <c r="B248" s="212"/>
      <c r="C248" s="213"/>
      <c r="D248" s="214" t="s">
        <v>126</v>
      </c>
      <c r="E248" s="215" t="s">
        <v>1</v>
      </c>
      <c r="F248" s="216" t="s">
        <v>359</v>
      </c>
      <c r="G248" s="213"/>
      <c r="H248" s="215" t="s">
        <v>1</v>
      </c>
      <c r="I248" s="217"/>
      <c r="J248" s="213"/>
      <c r="K248" s="213"/>
      <c r="L248" s="218"/>
      <c r="M248" s="219"/>
      <c r="N248" s="220"/>
      <c r="O248" s="220"/>
      <c r="P248" s="220"/>
      <c r="Q248" s="220"/>
      <c r="R248" s="220"/>
      <c r="S248" s="220"/>
      <c r="T248" s="221"/>
      <c r="AT248" s="222" t="s">
        <v>126</v>
      </c>
      <c r="AU248" s="222" t="s">
        <v>81</v>
      </c>
      <c r="AV248" s="11" t="s">
        <v>79</v>
      </c>
      <c r="AW248" s="11" t="s">
        <v>32</v>
      </c>
      <c r="AX248" s="11" t="s">
        <v>71</v>
      </c>
      <c r="AY248" s="222" t="s">
        <v>117</v>
      </c>
    </row>
    <row r="249" s="12" customFormat="1">
      <c r="B249" s="223"/>
      <c r="C249" s="224"/>
      <c r="D249" s="214" t="s">
        <v>126</v>
      </c>
      <c r="E249" s="225" t="s">
        <v>1</v>
      </c>
      <c r="F249" s="226" t="s">
        <v>360</v>
      </c>
      <c r="G249" s="224"/>
      <c r="H249" s="227">
        <v>-4.7999999999999998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AT249" s="233" t="s">
        <v>126</v>
      </c>
      <c r="AU249" s="233" t="s">
        <v>81</v>
      </c>
      <c r="AV249" s="12" t="s">
        <v>81</v>
      </c>
      <c r="AW249" s="12" t="s">
        <v>32</v>
      </c>
      <c r="AX249" s="12" t="s">
        <v>71</v>
      </c>
      <c r="AY249" s="233" t="s">
        <v>117</v>
      </c>
    </row>
    <row r="250" s="13" customFormat="1">
      <c r="B250" s="234"/>
      <c r="C250" s="235"/>
      <c r="D250" s="214" t="s">
        <v>126</v>
      </c>
      <c r="E250" s="236" t="s">
        <v>1</v>
      </c>
      <c r="F250" s="237" t="s">
        <v>145</v>
      </c>
      <c r="G250" s="235"/>
      <c r="H250" s="238">
        <v>22.199999999999999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126</v>
      </c>
      <c r="AU250" s="244" t="s">
        <v>81</v>
      </c>
      <c r="AV250" s="13" t="s">
        <v>124</v>
      </c>
      <c r="AW250" s="13" t="s">
        <v>32</v>
      </c>
      <c r="AX250" s="13" t="s">
        <v>79</v>
      </c>
      <c r="AY250" s="244" t="s">
        <v>117</v>
      </c>
    </row>
    <row r="251" s="1" customFormat="1" ht="16.5" customHeight="1">
      <c r="B251" s="37"/>
      <c r="C251" s="200" t="s">
        <v>361</v>
      </c>
      <c r="D251" s="200" t="s">
        <v>119</v>
      </c>
      <c r="E251" s="201" t="s">
        <v>362</v>
      </c>
      <c r="F251" s="202" t="s">
        <v>363</v>
      </c>
      <c r="G251" s="203" t="s">
        <v>189</v>
      </c>
      <c r="H251" s="204">
        <v>30</v>
      </c>
      <c r="I251" s="205"/>
      <c r="J251" s="206">
        <f>ROUND(I251*H251,2)</f>
        <v>0</v>
      </c>
      <c r="K251" s="202" t="s">
        <v>1</v>
      </c>
      <c r="L251" s="42"/>
      <c r="M251" s="207" t="s">
        <v>1</v>
      </c>
      <c r="N251" s="208" t="s">
        <v>42</v>
      </c>
      <c r="O251" s="78"/>
      <c r="P251" s="209">
        <f>O251*H251</f>
        <v>0</v>
      </c>
      <c r="Q251" s="209">
        <v>0.00012999999999999999</v>
      </c>
      <c r="R251" s="209">
        <f>Q251*H251</f>
        <v>0.0038999999999999998</v>
      </c>
      <c r="S251" s="209">
        <v>0</v>
      </c>
      <c r="T251" s="210">
        <f>S251*H251</f>
        <v>0</v>
      </c>
      <c r="AR251" s="16" t="s">
        <v>124</v>
      </c>
      <c r="AT251" s="16" t="s">
        <v>119</v>
      </c>
      <c r="AU251" s="16" t="s">
        <v>81</v>
      </c>
      <c r="AY251" s="16" t="s">
        <v>117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6" t="s">
        <v>79</v>
      </c>
      <c r="BK251" s="211">
        <f>ROUND(I251*H251,2)</f>
        <v>0</v>
      </c>
      <c r="BL251" s="16" t="s">
        <v>124</v>
      </c>
      <c r="BM251" s="16" t="s">
        <v>364</v>
      </c>
    </row>
    <row r="252" s="12" customFormat="1">
      <c r="B252" s="223"/>
      <c r="C252" s="224"/>
      <c r="D252" s="214" t="s">
        <v>126</v>
      </c>
      <c r="E252" s="225" t="s">
        <v>1</v>
      </c>
      <c r="F252" s="226" t="s">
        <v>347</v>
      </c>
      <c r="G252" s="224"/>
      <c r="H252" s="227">
        <v>30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AT252" s="233" t="s">
        <v>126</v>
      </c>
      <c r="AU252" s="233" t="s">
        <v>81</v>
      </c>
      <c r="AV252" s="12" t="s">
        <v>81</v>
      </c>
      <c r="AW252" s="12" t="s">
        <v>32</v>
      </c>
      <c r="AX252" s="12" t="s">
        <v>79</v>
      </c>
      <c r="AY252" s="233" t="s">
        <v>117</v>
      </c>
    </row>
    <row r="253" s="1" customFormat="1" ht="16.5" customHeight="1">
      <c r="B253" s="37"/>
      <c r="C253" s="200" t="s">
        <v>365</v>
      </c>
      <c r="D253" s="200" t="s">
        <v>119</v>
      </c>
      <c r="E253" s="201" t="s">
        <v>366</v>
      </c>
      <c r="F253" s="202" t="s">
        <v>367</v>
      </c>
      <c r="G253" s="203" t="s">
        <v>131</v>
      </c>
      <c r="H253" s="204">
        <v>5</v>
      </c>
      <c r="I253" s="205"/>
      <c r="J253" s="206">
        <f>ROUND(I253*H253,2)</f>
        <v>0</v>
      </c>
      <c r="K253" s="202" t="s">
        <v>123</v>
      </c>
      <c r="L253" s="42"/>
      <c r="M253" s="207" t="s">
        <v>1</v>
      </c>
      <c r="N253" s="208" t="s">
        <v>42</v>
      </c>
      <c r="O253" s="78"/>
      <c r="P253" s="209">
        <f>O253*H253</f>
        <v>0</v>
      </c>
      <c r="Q253" s="209">
        <v>3.0000000000000001E-05</v>
      </c>
      <c r="R253" s="209">
        <f>Q253*H253</f>
        <v>0.00015000000000000001</v>
      </c>
      <c r="S253" s="209">
        <v>0</v>
      </c>
      <c r="T253" s="210">
        <f>S253*H253</f>
        <v>0</v>
      </c>
      <c r="AR253" s="16" t="s">
        <v>305</v>
      </c>
      <c r="AT253" s="16" t="s">
        <v>119</v>
      </c>
      <c r="AU253" s="16" t="s">
        <v>81</v>
      </c>
      <c r="AY253" s="16" t="s">
        <v>117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6" t="s">
        <v>79</v>
      </c>
      <c r="BK253" s="211">
        <f>ROUND(I253*H253,2)</f>
        <v>0</v>
      </c>
      <c r="BL253" s="16" t="s">
        <v>305</v>
      </c>
      <c r="BM253" s="16" t="s">
        <v>368</v>
      </c>
    </row>
    <row r="254" s="11" customFormat="1">
      <c r="B254" s="212"/>
      <c r="C254" s="213"/>
      <c r="D254" s="214" t="s">
        <v>126</v>
      </c>
      <c r="E254" s="215" t="s">
        <v>1</v>
      </c>
      <c r="F254" s="216" t="s">
        <v>369</v>
      </c>
      <c r="G254" s="213"/>
      <c r="H254" s="215" t="s">
        <v>1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126</v>
      </c>
      <c r="AU254" s="222" t="s">
        <v>81</v>
      </c>
      <c r="AV254" s="11" t="s">
        <v>79</v>
      </c>
      <c r="AW254" s="11" t="s">
        <v>32</v>
      </c>
      <c r="AX254" s="11" t="s">
        <v>71</v>
      </c>
      <c r="AY254" s="222" t="s">
        <v>117</v>
      </c>
    </row>
    <row r="255" s="11" customFormat="1">
      <c r="B255" s="212"/>
      <c r="C255" s="213"/>
      <c r="D255" s="214" t="s">
        <v>126</v>
      </c>
      <c r="E255" s="215" t="s">
        <v>1</v>
      </c>
      <c r="F255" s="216" t="s">
        <v>370</v>
      </c>
      <c r="G255" s="213"/>
      <c r="H255" s="215" t="s">
        <v>1</v>
      </c>
      <c r="I255" s="217"/>
      <c r="J255" s="213"/>
      <c r="K255" s="213"/>
      <c r="L255" s="218"/>
      <c r="M255" s="219"/>
      <c r="N255" s="220"/>
      <c r="O255" s="220"/>
      <c r="P255" s="220"/>
      <c r="Q255" s="220"/>
      <c r="R255" s="220"/>
      <c r="S255" s="220"/>
      <c r="T255" s="221"/>
      <c r="AT255" s="222" t="s">
        <v>126</v>
      </c>
      <c r="AU255" s="222" t="s">
        <v>81</v>
      </c>
      <c r="AV255" s="11" t="s">
        <v>79</v>
      </c>
      <c r="AW255" s="11" t="s">
        <v>32</v>
      </c>
      <c r="AX255" s="11" t="s">
        <v>71</v>
      </c>
      <c r="AY255" s="222" t="s">
        <v>117</v>
      </c>
    </row>
    <row r="256" s="12" customFormat="1">
      <c r="B256" s="223"/>
      <c r="C256" s="224"/>
      <c r="D256" s="214" t="s">
        <v>126</v>
      </c>
      <c r="E256" s="225" t="s">
        <v>1</v>
      </c>
      <c r="F256" s="226" t="s">
        <v>330</v>
      </c>
      <c r="G256" s="224"/>
      <c r="H256" s="227">
        <v>5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AT256" s="233" t="s">
        <v>126</v>
      </c>
      <c r="AU256" s="233" t="s">
        <v>81</v>
      </c>
      <c r="AV256" s="12" t="s">
        <v>81</v>
      </c>
      <c r="AW256" s="12" t="s">
        <v>32</v>
      </c>
      <c r="AX256" s="12" t="s">
        <v>79</v>
      </c>
      <c r="AY256" s="233" t="s">
        <v>117</v>
      </c>
    </row>
    <row r="257" s="10" customFormat="1" ht="25.92" customHeight="1">
      <c r="B257" s="184"/>
      <c r="C257" s="185"/>
      <c r="D257" s="186" t="s">
        <v>70</v>
      </c>
      <c r="E257" s="187" t="s">
        <v>371</v>
      </c>
      <c r="F257" s="187" t="s">
        <v>372</v>
      </c>
      <c r="G257" s="185"/>
      <c r="H257" s="185"/>
      <c r="I257" s="188"/>
      <c r="J257" s="189">
        <f>BK257</f>
        <v>0</v>
      </c>
      <c r="K257" s="185"/>
      <c r="L257" s="190"/>
      <c r="M257" s="191"/>
      <c r="N257" s="192"/>
      <c r="O257" s="192"/>
      <c r="P257" s="193">
        <f>SUM(P258:P267)</f>
        <v>0</v>
      </c>
      <c r="Q257" s="192"/>
      <c r="R257" s="193">
        <f>SUM(R258:R267)</f>
        <v>0</v>
      </c>
      <c r="S257" s="192"/>
      <c r="T257" s="194">
        <f>SUM(T258:T267)</f>
        <v>0</v>
      </c>
      <c r="AR257" s="195" t="s">
        <v>154</v>
      </c>
      <c r="AT257" s="196" t="s">
        <v>70</v>
      </c>
      <c r="AU257" s="196" t="s">
        <v>71</v>
      </c>
      <c r="AY257" s="195" t="s">
        <v>117</v>
      </c>
      <c r="BK257" s="197">
        <f>SUM(BK258:BK267)</f>
        <v>0</v>
      </c>
    </row>
    <row r="258" s="1" customFormat="1" ht="16.5" customHeight="1">
      <c r="B258" s="37"/>
      <c r="C258" s="200" t="s">
        <v>373</v>
      </c>
      <c r="D258" s="200" t="s">
        <v>119</v>
      </c>
      <c r="E258" s="201" t="s">
        <v>374</v>
      </c>
      <c r="F258" s="202" t="s">
        <v>375</v>
      </c>
      <c r="G258" s="203" t="s">
        <v>376</v>
      </c>
      <c r="H258" s="204">
        <v>1</v>
      </c>
      <c r="I258" s="205"/>
      <c r="J258" s="206">
        <f>ROUND(I258*H258,2)</f>
        <v>0</v>
      </c>
      <c r="K258" s="202" t="s">
        <v>1</v>
      </c>
      <c r="L258" s="42"/>
      <c r="M258" s="207" t="s">
        <v>1</v>
      </c>
      <c r="N258" s="208" t="s">
        <v>42</v>
      </c>
      <c r="O258" s="78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AR258" s="16" t="s">
        <v>377</v>
      </c>
      <c r="AT258" s="16" t="s">
        <v>119</v>
      </c>
      <c r="AU258" s="16" t="s">
        <v>79</v>
      </c>
      <c r="AY258" s="16" t="s">
        <v>117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6" t="s">
        <v>79</v>
      </c>
      <c r="BK258" s="211">
        <f>ROUND(I258*H258,2)</f>
        <v>0</v>
      </c>
      <c r="BL258" s="16" t="s">
        <v>377</v>
      </c>
      <c r="BM258" s="16" t="s">
        <v>378</v>
      </c>
    </row>
    <row r="259" s="1" customFormat="1" ht="16.5" customHeight="1">
      <c r="B259" s="37"/>
      <c r="C259" s="200" t="s">
        <v>379</v>
      </c>
      <c r="D259" s="200" t="s">
        <v>119</v>
      </c>
      <c r="E259" s="201" t="s">
        <v>380</v>
      </c>
      <c r="F259" s="202" t="s">
        <v>381</v>
      </c>
      <c r="G259" s="203" t="s">
        <v>376</v>
      </c>
      <c r="H259" s="204">
        <v>1</v>
      </c>
      <c r="I259" s="205"/>
      <c r="J259" s="206">
        <f>ROUND(I259*H259,2)</f>
        <v>0</v>
      </c>
      <c r="K259" s="202" t="s">
        <v>1</v>
      </c>
      <c r="L259" s="42"/>
      <c r="M259" s="207" t="s">
        <v>1</v>
      </c>
      <c r="N259" s="208" t="s">
        <v>42</v>
      </c>
      <c r="O259" s="78"/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AR259" s="16" t="s">
        <v>377</v>
      </c>
      <c r="AT259" s="16" t="s">
        <v>119</v>
      </c>
      <c r="AU259" s="16" t="s">
        <v>79</v>
      </c>
      <c r="AY259" s="16" t="s">
        <v>117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6" t="s">
        <v>79</v>
      </c>
      <c r="BK259" s="211">
        <f>ROUND(I259*H259,2)</f>
        <v>0</v>
      </c>
      <c r="BL259" s="16" t="s">
        <v>377</v>
      </c>
      <c r="BM259" s="16" t="s">
        <v>382</v>
      </c>
    </row>
    <row r="260" s="1" customFormat="1" ht="16.5" customHeight="1">
      <c r="B260" s="37"/>
      <c r="C260" s="200" t="s">
        <v>383</v>
      </c>
      <c r="D260" s="200" t="s">
        <v>119</v>
      </c>
      <c r="E260" s="201" t="s">
        <v>384</v>
      </c>
      <c r="F260" s="202" t="s">
        <v>385</v>
      </c>
      <c r="G260" s="203" t="s">
        <v>376</v>
      </c>
      <c r="H260" s="204">
        <v>1</v>
      </c>
      <c r="I260" s="205"/>
      <c r="J260" s="206">
        <f>ROUND(I260*H260,2)</f>
        <v>0</v>
      </c>
      <c r="K260" s="202" t="s">
        <v>1</v>
      </c>
      <c r="L260" s="42"/>
      <c r="M260" s="207" t="s">
        <v>1</v>
      </c>
      <c r="N260" s="208" t="s">
        <v>42</v>
      </c>
      <c r="O260" s="78"/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AR260" s="16" t="s">
        <v>377</v>
      </c>
      <c r="AT260" s="16" t="s">
        <v>119</v>
      </c>
      <c r="AU260" s="16" t="s">
        <v>79</v>
      </c>
      <c r="AY260" s="16" t="s">
        <v>117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6" t="s">
        <v>79</v>
      </c>
      <c r="BK260" s="211">
        <f>ROUND(I260*H260,2)</f>
        <v>0</v>
      </c>
      <c r="BL260" s="16" t="s">
        <v>377</v>
      </c>
      <c r="BM260" s="16" t="s">
        <v>386</v>
      </c>
    </row>
    <row r="261" s="1" customFormat="1" ht="16.5" customHeight="1">
      <c r="B261" s="37"/>
      <c r="C261" s="200" t="s">
        <v>387</v>
      </c>
      <c r="D261" s="200" t="s">
        <v>119</v>
      </c>
      <c r="E261" s="201" t="s">
        <v>388</v>
      </c>
      <c r="F261" s="202" t="s">
        <v>389</v>
      </c>
      <c r="G261" s="203" t="s">
        <v>376</v>
      </c>
      <c r="H261" s="204">
        <v>1</v>
      </c>
      <c r="I261" s="205"/>
      <c r="J261" s="206">
        <f>ROUND(I261*H261,2)</f>
        <v>0</v>
      </c>
      <c r="K261" s="202" t="s">
        <v>1</v>
      </c>
      <c r="L261" s="42"/>
      <c r="M261" s="207" t="s">
        <v>1</v>
      </c>
      <c r="N261" s="208" t="s">
        <v>42</v>
      </c>
      <c r="O261" s="78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AR261" s="16" t="s">
        <v>377</v>
      </c>
      <c r="AT261" s="16" t="s">
        <v>119</v>
      </c>
      <c r="AU261" s="16" t="s">
        <v>79</v>
      </c>
      <c r="AY261" s="16" t="s">
        <v>117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6" t="s">
        <v>79</v>
      </c>
      <c r="BK261" s="211">
        <f>ROUND(I261*H261,2)</f>
        <v>0</v>
      </c>
      <c r="BL261" s="16" t="s">
        <v>377</v>
      </c>
      <c r="BM261" s="16" t="s">
        <v>390</v>
      </c>
    </row>
    <row r="262" s="1" customFormat="1" ht="22.5" customHeight="1">
      <c r="B262" s="37"/>
      <c r="C262" s="200" t="s">
        <v>391</v>
      </c>
      <c r="D262" s="200" t="s">
        <v>119</v>
      </c>
      <c r="E262" s="201" t="s">
        <v>392</v>
      </c>
      <c r="F262" s="202" t="s">
        <v>393</v>
      </c>
      <c r="G262" s="203" t="s">
        <v>376</v>
      </c>
      <c r="H262" s="204">
        <v>1</v>
      </c>
      <c r="I262" s="205"/>
      <c r="J262" s="206">
        <f>ROUND(I262*H262,2)</f>
        <v>0</v>
      </c>
      <c r="K262" s="202" t="s">
        <v>1</v>
      </c>
      <c r="L262" s="42"/>
      <c r="M262" s="207" t="s">
        <v>1</v>
      </c>
      <c r="N262" s="208" t="s">
        <v>42</v>
      </c>
      <c r="O262" s="78"/>
      <c r="P262" s="209">
        <f>O262*H262</f>
        <v>0</v>
      </c>
      <c r="Q262" s="209">
        <v>0</v>
      </c>
      <c r="R262" s="209">
        <f>Q262*H262</f>
        <v>0</v>
      </c>
      <c r="S262" s="209">
        <v>0</v>
      </c>
      <c r="T262" s="210">
        <f>S262*H262</f>
        <v>0</v>
      </c>
      <c r="AR262" s="16" t="s">
        <v>394</v>
      </c>
      <c r="AT262" s="16" t="s">
        <v>119</v>
      </c>
      <c r="AU262" s="16" t="s">
        <v>79</v>
      </c>
      <c r="AY262" s="16" t="s">
        <v>117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6" t="s">
        <v>79</v>
      </c>
      <c r="BK262" s="211">
        <f>ROUND(I262*H262,2)</f>
        <v>0</v>
      </c>
      <c r="BL262" s="16" t="s">
        <v>394</v>
      </c>
      <c r="BM262" s="16" t="s">
        <v>395</v>
      </c>
    </row>
    <row r="263" s="1" customFormat="1" ht="22.5" customHeight="1">
      <c r="B263" s="37"/>
      <c r="C263" s="200" t="s">
        <v>396</v>
      </c>
      <c r="D263" s="200" t="s">
        <v>119</v>
      </c>
      <c r="E263" s="201" t="s">
        <v>397</v>
      </c>
      <c r="F263" s="202" t="s">
        <v>398</v>
      </c>
      <c r="G263" s="203" t="s">
        <v>376</v>
      </c>
      <c r="H263" s="204">
        <v>1</v>
      </c>
      <c r="I263" s="205"/>
      <c r="J263" s="206">
        <f>ROUND(I263*H263,2)</f>
        <v>0</v>
      </c>
      <c r="K263" s="202" t="s">
        <v>1</v>
      </c>
      <c r="L263" s="42"/>
      <c r="M263" s="207" t="s">
        <v>1</v>
      </c>
      <c r="N263" s="208" t="s">
        <v>42</v>
      </c>
      <c r="O263" s="78"/>
      <c r="P263" s="209">
        <f>O263*H263</f>
        <v>0</v>
      </c>
      <c r="Q263" s="209">
        <v>0</v>
      </c>
      <c r="R263" s="209">
        <f>Q263*H263</f>
        <v>0</v>
      </c>
      <c r="S263" s="209">
        <v>0</v>
      </c>
      <c r="T263" s="210">
        <f>S263*H263</f>
        <v>0</v>
      </c>
      <c r="AR263" s="16" t="s">
        <v>394</v>
      </c>
      <c r="AT263" s="16" t="s">
        <v>119</v>
      </c>
      <c r="AU263" s="16" t="s">
        <v>79</v>
      </c>
      <c r="AY263" s="16" t="s">
        <v>117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6" t="s">
        <v>79</v>
      </c>
      <c r="BK263" s="211">
        <f>ROUND(I263*H263,2)</f>
        <v>0</v>
      </c>
      <c r="BL263" s="16" t="s">
        <v>394</v>
      </c>
      <c r="BM263" s="16" t="s">
        <v>399</v>
      </c>
    </row>
    <row r="264" s="1" customFormat="1" ht="16.5" customHeight="1">
      <c r="B264" s="37"/>
      <c r="C264" s="200" t="s">
        <v>400</v>
      </c>
      <c r="D264" s="200" t="s">
        <v>119</v>
      </c>
      <c r="E264" s="201" t="s">
        <v>401</v>
      </c>
      <c r="F264" s="202" t="s">
        <v>402</v>
      </c>
      <c r="G264" s="203" t="s">
        <v>376</v>
      </c>
      <c r="H264" s="204">
        <v>1</v>
      </c>
      <c r="I264" s="205"/>
      <c r="J264" s="206">
        <f>ROUND(I264*H264,2)</f>
        <v>0</v>
      </c>
      <c r="K264" s="202" t="s">
        <v>123</v>
      </c>
      <c r="L264" s="42"/>
      <c r="M264" s="207" t="s">
        <v>1</v>
      </c>
      <c r="N264" s="208" t="s">
        <v>42</v>
      </c>
      <c r="O264" s="78"/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AR264" s="16" t="s">
        <v>377</v>
      </c>
      <c r="AT264" s="16" t="s">
        <v>119</v>
      </c>
      <c r="AU264" s="16" t="s">
        <v>79</v>
      </c>
      <c r="AY264" s="16" t="s">
        <v>117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6" t="s">
        <v>79</v>
      </c>
      <c r="BK264" s="211">
        <f>ROUND(I264*H264,2)</f>
        <v>0</v>
      </c>
      <c r="BL264" s="16" t="s">
        <v>377</v>
      </c>
      <c r="BM264" s="16" t="s">
        <v>403</v>
      </c>
    </row>
    <row r="265" s="1" customFormat="1" ht="16.5" customHeight="1">
      <c r="B265" s="37"/>
      <c r="C265" s="200" t="s">
        <v>404</v>
      </c>
      <c r="D265" s="200" t="s">
        <v>119</v>
      </c>
      <c r="E265" s="201" t="s">
        <v>405</v>
      </c>
      <c r="F265" s="202" t="s">
        <v>406</v>
      </c>
      <c r="G265" s="203" t="s">
        <v>376</v>
      </c>
      <c r="H265" s="204">
        <v>1</v>
      </c>
      <c r="I265" s="205"/>
      <c r="J265" s="206">
        <f>ROUND(I265*H265,2)</f>
        <v>0</v>
      </c>
      <c r="K265" s="202" t="s">
        <v>1</v>
      </c>
      <c r="L265" s="42"/>
      <c r="M265" s="207" t="s">
        <v>1</v>
      </c>
      <c r="N265" s="208" t="s">
        <v>42</v>
      </c>
      <c r="O265" s="78"/>
      <c r="P265" s="209">
        <f>O265*H265</f>
        <v>0</v>
      </c>
      <c r="Q265" s="209">
        <v>0</v>
      </c>
      <c r="R265" s="209">
        <f>Q265*H265</f>
        <v>0</v>
      </c>
      <c r="S265" s="209">
        <v>0</v>
      </c>
      <c r="T265" s="210">
        <f>S265*H265</f>
        <v>0</v>
      </c>
      <c r="AR265" s="16" t="s">
        <v>377</v>
      </c>
      <c r="AT265" s="16" t="s">
        <v>119</v>
      </c>
      <c r="AU265" s="16" t="s">
        <v>79</v>
      </c>
      <c r="AY265" s="16" t="s">
        <v>117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6" t="s">
        <v>79</v>
      </c>
      <c r="BK265" s="211">
        <f>ROUND(I265*H265,2)</f>
        <v>0</v>
      </c>
      <c r="BL265" s="16" t="s">
        <v>377</v>
      </c>
      <c r="BM265" s="16" t="s">
        <v>407</v>
      </c>
    </row>
    <row r="266" s="1" customFormat="1" ht="16.5" customHeight="1">
      <c r="B266" s="37"/>
      <c r="C266" s="200" t="s">
        <v>408</v>
      </c>
      <c r="D266" s="200" t="s">
        <v>119</v>
      </c>
      <c r="E266" s="201" t="s">
        <v>409</v>
      </c>
      <c r="F266" s="202" t="s">
        <v>410</v>
      </c>
      <c r="G266" s="203" t="s">
        <v>376</v>
      </c>
      <c r="H266" s="204">
        <v>1</v>
      </c>
      <c r="I266" s="205"/>
      <c r="J266" s="206">
        <f>ROUND(I266*H266,2)</f>
        <v>0</v>
      </c>
      <c r="K266" s="202" t="s">
        <v>1</v>
      </c>
      <c r="L266" s="42"/>
      <c r="M266" s="207" t="s">
        <v>1</v>
      </c>
      <c r="N266" s="208" t="s">
        <v>42</v>
      </c>
      <c r="O266" s="78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AR266" s="16" t="s">
        <v>377</v>
      </c>
      <c r="AT266" s="16" t="s">
        <v>119</v>
      </c>
      <c r="AU266" s="16" t="s">
        <v>79</v>
      </c>
      <c r="AY266" s="16" t="s">
        <v>117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6" t="s">
        <v>79</v>
      </c>
      <c r="BK266" s="211">
        <f>ROUND(I266*H266,2)</f>
        <v>0</v>
      </c>
      <c r="BL266" s="16" t="s">
        <v>377</v>
      </c>
      <c r="BM266" s="16" t="s">
        <v>411</v>
      </c>
    </row>
    <row r="267" s="1" customFormat="1" ht="16.5" customHeight="1">
      <c r="B267" s="37"/>
      <c r="C267" s="200" t="s">
        <v>412</v>
      </c>
      <c r="D267" s="200" t="s">
        <v>119</v>
      </c>
      <c r="E267" s="201" t="s">
        <v>413</v>
      </c>
      <c r="F267" s="202" t="s">
        <v>414</v>
      </c>
      <c r="G267" s="203" t="s">
        <v>376</v>
      </c>
      <c r="H267" s="204">
        <v>1</v>
      </c>
      <c r="I267" s="205"/>
      <c r="J267" s="206">
        <f>ROUND(I267*H267,2)</f>
        <v>0</v>
      </c>
      <c r="K267" s="202" t="s">
        <v>1</v>
      </c>
      <c r="L267" s="42"/>
      <c r="M267" s="266" t="s">
        <v>1</v>
      </c>
      <c r="N267" s="267" t="s">
        <v>42</v>
      </c>
      <c r="O267" s="268"/>
      <c r="P267" s="269">
        <f>O267*H267</f>
        <v>0</v>
      </c>
      <c r="Q267" s="269">
        <v>0</v>
      </c>
      <c r="R267" s="269">
        <f>Q267*H267</f>
        <v>0</v>
      </c>
      <c r="S267" s="269">
        <v>0</v>
      </c>
      <c r="T267" s="270">
        <f>S267*H267</f>
        <v>0</v>
      </c>
      <c r="AR267" s="16" t="s">
        <v>377</v>
      </c>
      <c r="AT267" s="16" t="s">
        <v>119</v>
      </c>
      <c r="AU267" s="16" t="s">
        <v>79</v>
      </c>
      <c r="AY267" s="16" t="s">
        <v>117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6" t="s">
        <v>79</v>
      </c>
      <c r="BK267" s="211">
        <f>ROUND(I267*H267,2)</f>
        <v>0</v>
      </c>
      <c r="BL267" s="16" t="s">
        <v>377</v>
      </c>
      <c r="BM267" s="16" t="s">
        <v>415</v>
      </c>
    </row>
    <row r="268" s="1" customFormat="1" ht="6.96" customHeight="1">
      <c r="B268" s="56"/>
      <c r="C268" s="57"/>
      <c r="D268" s="57"/>
      <c r="E268" s="57"/>
      <c r="F268" s="57"/>
      <c r="G268" s="57"/>
      <c r="H268" s="57"/>
      <c r="I268" s="150"/>
      <c r="J268" s="57"/>
      <c r="K268" s="57"/>
      <c r="L268" s="42"/>
    </row>
  </sheetData>
  <sheetProtection sheet="1" autoFilter="0" formatColumns="0" formatRows="0" objects="1" scenarios="1" spinCount="100000" saltValue="0BSl3sg9x9JMggHQifbjvax/72GJBe8oIEL1yvegw17XSNkyezgZIhY3N2I5UguPx/KWw9lGQDtj9ONZk4zfPA==" hashValue="tTUFw+4jlmQdm3pThffPdnYulweHITOQILKwhC/kJ+m0QPdBDlbVG2mdj/eN4TwyZe3MA6SSHRXXhgFYh4FXHA==" algorithmName="SHA-512" password="CC35"/>
  <autoFilter ref="C89:K26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2019-03-19T13:59:51Z</dcterms:created>
  <dcterms:modified xsi:type="dcterms:W3CDTF">2019-03-19T13:59:53Z</dcterms:modified>
</cp:coreProperties>
</file>