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ostrovcz.sharepoint.com/OMIS/DokumentyInterni/EZAK/2026/Kl - Einsiedelnská kaple - oprava fasády - stavba  (dotace)/"/>
    </mc:Choice>
  </mc:AlternateContent>
  <xr:revisionPtr revIDLastSave="45" documentId="8_{96EFED73-7ECF-4B97-97DD-BF51C54F66C1}" xr6:coauthVersionLast="47" xr6:coauthVersionMax="47" xr10:uidLastSave="{DF4B80E9-7886-4E8D-989A-E45CC4DEBC43}"/>
  <bookViews>
    <workbookView xWindow="0" yWindow="1170" windowWidth="29010" windowHeight="12960" firstSheet="2" activeTab="2" xr2:uid="{00000000-000D-0000-FFFF-FFFF00000000}"/>
  </bookViews>
  <sheets>
    <sheet name="Rekapitulace stavby" sheetId="1" r:id="rId1"/>
    <sheet name="D.1.1_1. - 1. etapa_Oprav..." sheetId="2" state="hidden" r:id="rId2"/>
    <sheet name="D.1.1_2. - 2. etapa_Oprav..." sheetId="3" r:id="rId3"/>
    <sheet name="D.1.1_3. - 3. etapa_Oprav..." sheetId="4" state="hidden" r:id="rId4"/>
    <sheet name="D.1.1_4. - 4. etapa_Oprav..." sheetId="5" state="hidden" r:id="rId5"/>
    <sheet name="D.1.1_5. - 5. etapa_Oprav..." sheetId="6" state="hidden" r:id="rId6"/>
    <sheet name="D.1.5 - ZPEVNĚNÉ PLOCHY" sheetId="7" state="hidden" r:id="rId7"/>
    <sheet name="000 - VON - Vedlější a os..." sheetId="8" r:id="rId8"/>
    <sheet name="Pokyny pro vyplnění" sheetId="9" r:id="rId9"/>
  </sheets>
  <definedNames>
    <definedName name="_xlnm._FilterDatabase" localSheetId="7" hidden="1">'000 - VON - Vedlější a os...'!$C$83:$K$129</definedName>
    <definedName name="_xlnm._FilterDatabase" localSheetId="1" hidden="1">'D.1.1_1. - 1. etapa_Oprav...'!$C$96:$K$681</definedName>
    <definedName name="_xlnm._FilterDatabase" localSheetId="2" hidden="1">'D.1.1_2. - 2. etapa_Oprav...'!$C$99:$K$716</definedName>
    <definedName name="_xlnm._FilterDatabase" localSheetId="3" hidden="1">'D.1.1_3. - 3. etapa_Oprav...'!$C$97:$K$472</definedName>
    <definedName name="_xlnm._FilterDatabase" localSheetId="4" hidden="1">'D.1.1_4. - 4. etapa_Oprav...'!$C$92:$K$215</definedName>
    <definedName name="_xlnm._FilterDatabase" localSheetId="5" hidden="1">'D.1.1_5. - 5. etapa_Oprav...'!$C$92:$K$222</definedName>
    <definedName name="_xlnm._FilterDatabase" localSheetId="6" hidden="1">'D.1.5 - ZPEVNĚNÉ PLOCHY'!$C$87:$K$222</definedName>
    <definedName name="_xlnm.Print_Titles" localSheetId="7">'000 - VON - Vedlější a os...'!$83:$83</definedName>
    <definedName name="_xlnm.Print_Titles" localSheetId="1">'D.1.1_1. - 1. etapa_Oprav...'!$96:$96</definedName>
    <definedName name="_xlnm.Print_Titles" localSheetId="2">'D.1.1_2. - 2. etapa_Oprav...'!$99:$99</definedName>
    <definedName name="_xlnm.Print_Titles" localSheetId="3">'D.1.1_3. - 3. etapa_Oprav...'!$97:$97</definedName>
    <definedName name="_xlnm.Print_Titles" localSheetId="4">'D.1.1_4. - 4. etapa_Oprav...'!$92:$92</definedName>
    <definedName name="_xlnm.Print_Titles" localSheetId="5">'D.1.1_5. - 5. etapa_Oprav...'!$92:$92</definedName>
    <definedName name="_xlnm.Print_Titles" localSheetId="6">'D.1.5 - ZPEVNĚNÉ PLOCHY'!$87:$87</definedName>
    <definedName name="_xlnm.Print_Titles" localSheetId="0">'Rekapitulace stavby'!$52:$52</definedName>
    <definedName name="_xlnm.Print_Area" localSheetId="7">'000 - VON - Vedlější a os...'!$C$4:$J$39,'000 - VON - Vedlější a os...'!$C$45:$J$65,'000 - VON - Vedlější a os...'!$C$71:$K$129</definedName>
    <definedName name="_xlnm.Print_Area" localSheetId="1">'D.1.1_1. - 1. etapa_Oprav...'!$C$4:$J$41,'D.1.1_1. - 1. etapa_Oprav...'!$C$47:$J$76,'D.1.1_1. - 1. etapa_Oprav...'!$C$82:$K$681</definedName>
    <definedName name="_xlnm.Print_Area" localSheetId="2">'D.1.1_2. - 2. etapa_Oprav...'!$C$4:$J$41,'D.1.1_2. - 2. etapa_Oprav...'!$C$47:$J$79,'D.1.1_2. - 2. etapa_Oprav...'!$C$85:$K$716</definedName>
    <definedName name="_xlnm.Print_Area" localSheetId="3">'D.1.1_3. - 3. etapa_Oprav...'!$C$4:$J$41,'D.1.1_3. - 3. etapa_Oprav...'!$C$47:$J$77,'D.1.1_3. - 3. etapa_Oprav...'!$C$83:$K$472</definedName>
    <definedName name="_xlnm.Print_Area" localSheetId="4">'D.1.1_4. - 4. etapa_Oprav...'!$C$4:$J$41,'D.1.1_4. - 4. etapa_Oprav...'!$C$47:$J$72,'D.1.1_4. - 4. etapa_Oprav...'!$C$78:$K$215</definedName>
    <definedName name="_xlnm.Print_Area" localSheetId="5">'D.1.1_5. - 5. etapa_Oprav...'!$C$4:$J$41,'D.1.1_5. - 5. etapa_Oprav...'!$C$47:$J$72,'D.1.1_5. - 5. etapa_Oprav...'!$C$78:$K$222</definedName>
    <definedName name="_xlnm.Print_Area" localSheetId="6">'D.1.5 - ZPEVNĚNÉ PLOCHY'!$C$4:$J$39,'D.1.5 - ZPEVNĚNÉ PLOCHY'!$C$45:$J$69,'D.1.5 - ZPEVNĚNÉ PLOCHY'!$C$75:$K$222</definedName>
    <definedName name="_xlnm.Print_Area" localSheetId="8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8" l="1"/>
  <c r="J36" i="8"/>
  <c r="AY62" i="1" s="1"/>
  <c r="J35" i="8"/>
  <c r="AX62" i="1" s="1"/>
  <c r="BI128" i="8"/>
  <c r="BH128" i="8"/>
  <c r="BG128" i="8"/>
  <c r="BF128" i="8"/>
  <c r="T128" i="8"/>
  <c r="T127" i="8" s="1"/>
  <c r="R128" i="8"/>
  <c r="R127" i="8"/>
  <c r="P128" i="8"/>
  <c r="P127" i="8" s="1"/>
  <c r="BI125" i="8"/>
  <c r="BH125" i="8"/>
  <c r="BG125" i="8"/>
  <c r="BF125" i="8"/>
  <c r="T125" i="8"/>
  <c r="R125" i="8"/>
  <c r="P125" i="8"/>
  <c r="BI123" i="8"/>
  <c r="BH123" i="8"/>
  <c r="BG123" i="8"/>
  <c r="BF123" i="8"/>
  <c r="T123" i="8"/>
  <c r="R123" i="8"/>
  <c r="P123" i="8"/>
  <c r="BI120" i="8"/>
  <c r="BH120" i="8"/>
  <c r="BG120" i="8"/>
  <c r="BF120" i="8"/>
  <c r="T120" i="8"/>
  <c r="R120" i="8"/>
  <c r="P120" i="8"/>
  <c r="BI117" i="8"/>
  <c r="BH117" i="8"/>
  <c r="BG117" i="8"/>
  <c r="BF117" i="8"/>
  <c r="T117" i="8"/>
  <c r="R117" i="8"/>
  <c r="P117" i="8"/>
  <c r="BI116" i="8"/>
  <c r="BH116" i="8"/>
  <c r="BG116" i="8"/>
  <c r="BF116" i="8"/>
  <c r="T116" i="8"/>
  <c r="R116" i="8"/>
  <c r="P116" i="8"/>
  <c r="BI114" i="8"/>
  <c r="BH114" i="8"/>
  <c r="BG114" i="8"/>
  <c r="BF114" i="8"/>
  <c r="T114" i="8"/>
  <c r="R114" i="8"/>
  <c r="P114" i="8"/>
  <c r="BI112" i="8"/>
  <c r="BH112" i="8"/>
  <c r="BG112" i="8"/>
  <c r="BF112" i="8"/>
  <c r="T112" i="8"/>
  <c r="R112" i="8"/>
  <c r="P112" i="8"/>
  <c r="BI110" i="8"/>
  <c r="BH110" i="8"/>
  <c r="BG110" i="8"/>
  <c r="BF110" i="8"/>
  <c r="T110" i="8"/>
  <c r="R110" i="8"/>
  <c r="P110" i="8"/>
  <c r="BI108" i="8"/>
  <c r="BH108" i="8"/>
  <c r="BG108" i="8"/>
  <c r="BF108" i="8"/>
  <c r="T108" i="8"/>
  <c r="R108" i="8"/>
  <c r="P108" i="8"/>
  <c r="BI106" i="8"/>
  <c r="BH106" i="8"/>
  <c r="BG106" i="8"/>
  <c r="BF106" i="8"/>
  <c r="T106" i="8"/>
  <c r="R106" i="8"/>
  <c r="P106" i="8"/>
  <c r="BI103" i="8"/>
  <c r="BH103" i="8"/>
  <c r="BG103" i="8"/>
  <c r="BF103" i="8"/>
  <c r="T103" i="8"/>
  <c r="R103" i="8"/>
  <c r="P103" i="8"/>
  <c r="BI101" i="8"/>
  <c r="BH101" i="8"/>
  <c r="BG101" i="8"/>
  <c r="BF101" i="8"/>
  <c r="T101" i="8"/>
  <c r="R101" i="8"/>
  <c r="P101" i="8"/>
  <c r="BI99" i="8"/>
  <c r="BH99" i="8"/>
  <c r="BG99" i="8"/>
  <c r="BF99" i="8"/>
  <c r="T99" i="8"/>
  <c r="R99" i="8"/>
  <c r="P99" i="8"/>
  <c r="BI96" i="8"/>
  <c r="BH96" i="8"/>
  <c r="BG96" i="8"/>
  <c r="BF96" i="8"/>
  <c r="T96" i="8"/>
  <c r="R96" i="8"/>
  <c r="P96" i="8"/>
  <c r="BI94" i="8"/>
  <c r="BH94" i="8"/>
  <c r="BG94" i="8"/>
  <c r="BF94" i="8"/>
  <c r="T94" i="8"/>
  <c r="R94" i="8"/>
  <c r="P94" i="8"/>
  <c r="BI93" i="8"/>
  <c r="BH93" i="8"/>
  <c r="BG93" i="8"/>
  <c r="BF93" i="8"/>
  <c r="T93" i="8"/>
  <c r="R93" i="8"/>
  <c r="P93" i="8"/>
  <c r="BI91" i="8"/>
  <c r="BH91" i="8"/>
  <c r="BG91" i="8"/>
  <c r="BF91" i="8"/>
  <c r="T91" i="8"/>
  <c r="R91" i="8"/>
  <c r="P91" i="8"/>
  <c r="BI89" i="8"/>
  <c r="BH89" i="8"/>
  <c r="BG89" i="8"/>
  <c r="BF89" i="8"/>
  <c r="T89" i="8"/>
  <c r="R89" i="8"/>
  <c r="P89" i="8"/>
  <c r="BI87" i="8"/>
  <c r="BH87" i="8"/>
  <c r="BG87" i="8"/>
  <c r="BF87" i="8"/>
  <c r="T87" i="8"/>
  <c r="R87" i="8"/>
  <c r="P87" i="8"/>
  <c r="J81" i="8"/>
  <c r="J80" i="8"/>
  <c r="F80" i="8"/>
  <c r="F78" i="8"/>
  <c r="E76" i="8"/>
  <c r="J55" i="8"/>
  <c r="J54" i="8"/>
  <c r="F54" i="8"/>
  <c r="F52" i="8"/>
  <c r="E50" i="8"/>
  <c r="J18" i="8"/>
  <c r="E18" i="8"/>
  <c r="F81" i="8" s="1"/>
  <c r="J17" i="8"/>
  <c r="J12" i="8"/>
  <c r="J78" i="8" s="1"/>
  <c r="E7" i="8"/>
  <c r="E74" i="8"/>
  <c r="J37" i="7"/>
  <c r="J36" i="7"/>
  <c r="AY61" i="1"/>
  <c r="J35" i="7"/>
  <c r="AX61" i="1" s="1"/>
  <c r="BI219" i="7"/>
  <c r="BH219" i="7"/>
  <c r="BG219" i="7"/>
  <c r="BF219" i="7"/>
  <c r="T219" i="7"/>
  <c r="T218" i="7" s="1"/>
  <c r="R219" i="7"/>
  <c r="R218" i="7" s="1"/>
  <c r="P219" i="7"/>
  <c r="P218" i="7"/>
  <c r="BI216" i="7"/>
  <c r="BH216" i="7"/>
  <c r="BG216" i="7"/>
  <c r="BF216" i="7"/>
  <c r="T216" i="7"/>
  <c r="T215" i="7"/>
  <c r="R216" i="7"/>
  <c r="R215" i="7" s="1"/>
  <c r="P216" i="7"/>
  <c r="P215" i="7" s="1"/>
  <c r="BI213" i="7"/>
  <c r="BH213" i="7"/>
  <c r="BG213" i="7"/>
  <c r="BF213" i="7"/>
  <c r="T213" i="7"/>
  <c r="R213" i="7"/>
  <c r="P213" i="7"/>
  <c r="BI210" i="7"/>
  <c r="BH210" i="7"/>
  <c r="BG210" i="7"/>
  <c r="BF210" i="7"/>
  <c r="T210" i="7"/>
  <c r="R210" i="7"/>
  <c r="P210" i="7"/>
  <c r="BI208" i="7"/>
  <c r="BH208" i="7"/>
  <c r="BG208" i="7"/>
  <c r="BF208" i="7"/>
  <c r="T208" i="7"/>
  <c r="R208" i="7"/>
  <c r="P208" i="7"/>
  <c r="BI206" i="7"/>
  <c r="BH206" i="7"/>
  <c r="BG206" i="7"/>
  <c r="BF206" i="7"/>
  <c r="T206" i="7"/>
  <c r="R206" i="7"/>
  <c r="P206" i="7"/>
  <c r="BI204" i="7"/>
  <c r="BH204" i="7"/>
  <c r="BG204" i="7"/>
  <c r="BF204" i="7"/>
  <c r="T204" i="7"/>
  <c r="R204" i="7"/>
  <c r="P204" i="7"/>
  <c r="BI201" i="7"/>
  <c r="BH201" i="7"/>
  <c r="BG201" i="7"/>
  <c r="BF201" i="7"/>
  <c r="T201" i="7"/>
  <c r="R201" i="7"/>
  <c r="P201" i="7"/>
  <c r="BI187" i="7"/>
  <c r="BH187" i="7"/>
  <c r="BG187" i="7"/>
  <c r="BF187" i="7"/>
  <c r="T187" i="7"/>
  <c r="R187" i="7"/>
  <c r="P187" i="7"/>
  <c r="BI185" i="7"/>
  <c r="BH185" i="7"/>
  <c r="BG185" i="7"/>
  <c r="BF185" i="7"/>
  <c r="T185" i="7"/>
  <c r="R185" i="7"/>
  <c r="P185" i="7"/>
  <c r="BI171" i="7"/>
  <c r="BH171" i="7"/>
  <c r="BG171" i="7"/>
  <c r="BF171" i="7"/>
  <c r="T171" i="7"/>
  <c r="R171" i="7"/>
  <c r="P171" i="7"/>
  <c r="BI166" i="7"/>
  <c r="BH166" i="7"/>
  <c r="BG166" i="7"/>
  <c r="BF166" i="7"/>
  <c r="T166" i="7"/>
  <c r="R166" i="7"/>
  <c r="P166" i="7"/>
  <c r="BI164" i="7"/>
  <c r="BH164" i="7"/>
  <c r="BG164" i="7"/>
  <c r="BF164" i="7"/>
  <c r="T164" i="7"/>
  <c r="R164" i="7"/>
  <c r="P164" i="7"/>
  <c r="BI162" i="7"/>
  <c r="BH162" i="7"/>
  <c r="BG162" i="7"/>
  <c r="BF162" i="7"/>
  <c r="T162" i="7"/>
  <c r="T161" i="7"/>
  <c r="R162" i="7"/>
  <c r="R161" i="7"/>
  <c r="P162" i="7"/>
  <c r="P161" i="7" s="1"/>
  <c r="BI148" i="7"/>
  <c r="BH148" i="7"/>
  <c r="BG148" i="7"/>
  <c r="BF148" i="7"/>
  <c r="T148" i="7"/>
  <c r="R148" i="7"/>
  <c r="P148" i="7"/>
  <c r="BI143" i="7"/>
  <c r="BH143" i="7"/>
  <c r="BG143" i="7"/>
  <c r="BF143" i="7"/>
  <c r="T143" i="7"/>
  <c r="R143" i="7"/>
  <c r="P143" i="7"/>
  <c r="BI141" i="7"/>
  <c r="BH141" i="7"/>
  <c r="BG141" i="7"/>
  <c r="BF141" i="7"/>
  <c r="T141" i="7"/>
  <c r="R141" i="7"/>
  <c r="P141" i="7"/>
  <c r="BI136" i="7"/>
  <c r="BH136" i="7"/>
  <c r="BG136" i="7"/>
  <c r="BF136" i="7"/>
  <c r="T136" i="7"/>
  <c r="R136" i="7"/>
  <c r="P136" i="7"/>
  <c r="BI131" i="7"/>
  <c r="BH131" i="7"/>
  <c r="BG131" i="7"/>
  <c r="BF131" i="7"/>
  <c r="T131" i="7"/>
  <c r="R131" i="7"/>
  <c r="P131" i="7"/>
  <c r="BI123" i="7"/>
  <c r="BH123" i="7"/>
  <c r="BG123" i="7"/>
  <c r="BF123" i="7"/>
  <c r="T123" i="7"/>
  <c r="R123" i="7"/>
  <c r="P123" i="7"/>
  <c r="BI120" i="7"/>
  <c r="BH120" i="7"/>
  <c r="BG120" i="7"/>
  <c r="BF120" i="7"/>
  <c r="T120" i="7"/>
  <c r="R120" i="7"/>
  <c r="P120" i="7"/>
  <c r="BI112" i="7"/>
  <c r="BH112" i="7"/>
  <c r="BG112" i="7"/>
  <c r="BF112" i="7"/>
  <c r="T112" i="7"/>
  <c r="R112" i="7"/>
  <c r="P112" i="7"/>
  <c r="BI109" i="7"/>
  <c r="BH109" i="7"/>
  <c r="BG109" i="7"/>
  <c r="BF109" i="7"/>
  <c r="T109" i="7"/>
  <c r="R109" i="7"/>
  <c r="P109" i="7"/>
  <c r="BI107" i="7"/>
  <c r="BH107" i="7"/>
  <c r="BG107" i="7"/>
  <c r="BF107" i="7"/>
  <c r="T107" i="7"/>
  <c r="R107" i="7"/>
  <c r="P107" i="7"/>
  <c r="BI105" i="7"/>
  <c r="BH105" i="7"/>
  <c r="BG105" i="7"/>
  <c r="BF105" i="7"/>
  <c r="T105" i="7"/>
  <c r="R105" i="7"/>
  <c r="P105" i="7"/>
  <c r="BI103" i="7"/>
  <c r="BH103" i="7"/>
  <c r="BG103" i="7"/>
  <c r="BF103" i="7"/>
  <c r="T103" i="7"/>
  <c r="R103" i="7"/>
  <c r="P103" i="7"/>
  <c r="BI95" i="7"/>
  <c r="BH95" i="7"/>
  <c r="BG95" i="7"/>
  <c r="BF95" i="7"/>
  <c r="T95" i="7"/>
  <c r="R95" i="7"/>
  <c r="P95" i="7"/>
  <c r="BI93" i="7"/>
  <c r="BH93" i="7"/>
  <c r="BG93" i="7"/>
  <c r="BF93" i="7"/>
  <c r="T93" i="7"/>
  <c r="R93" i="7"/>
  <c r="P93" i="7"/>
  <c r="BI91" i="7"/>
  <c r="BH91" i="7"/>
  <c r="BG91" i="7"/>
  <c r="BF91" i="7"/>
  <c r="T91" i="7"/>
  <c r="R91" i="7"/>
  <c r="P91" i="7"/>
  <c r="J85" i="7"/>
  <c r="J84" i="7"/>
  <c r="F84" i="7"/>
  <c r="F82" i="7"/>
  <c r="E80" i="7"/>
  <c r="J55" i="7"/>
  <c r="J54" i="7"/>
  <c r="F54" i="7"/>
  <c r="F52" i="7"/>
  <c r="E50" i="7"/>
  <c r="J18" i="7"/>
  <c r="E18" i="7"/>
  <c r="F85" i="7"/>
  <c r="J17" i="7"/>
  <c r="J12" i="7"/>
  <c r="J82" i="7" s="1"/>
  <c r="E7" i="7"/>
  <c r="E48" i="7" s="1"/>
  <c r="J39" i="6"/>
  <c r="J38" i="6"/>
  <c r="AY60" i="1" s="1"/>
  <c r="J37" i="6"/>
  <c r="AX60" i="1"/>
  <c r="BI219" i="6"/>
  <c r="BH219" i="6"/>
  <c r="BG219" i="6"/>
  <c r="BF219" i="6"/>
  <c r="T219" i="6"/>
  <c r="T218" i="6"/>
  <c r="R219" i="6"/>
  <c r="R218" i="6"/>
  <c r="P219" i="6"/>
  <c r="P218" i="6" s="1"/>
  <c r="BI207" i="6"/>
  <c r="BH207" i="6"/>
  <c r="BG207" i="6"/>
  <c r="BF207" i="6"/>
  <c r="T207" i="6"/>
  <c r="R207" i="6"/>
  <c r="P207" i="6"/>
  <c r="BI205" i="6"/>
  <c r="BH205" i="6"/>
  <c r="BG205" i="6"/>
  <c r="BF205" i="6"/>
  <c r="T205" i="6"/>
  <c r="R205" i="6"/>
  <c r="P205" i="6"/>
  <c r="BI203" i="6"/>
  <c r="BH203" i="6"/>
  <c r="BG203" i="6"/>
  <c r="BF203" i="6"/>
  <c r="T203" i="6"/>
  <c r="R203" i="6"/>
  <c r="P203" i="6"/>
  <c r="BI199" i="6"/>
  <c r="BH199" i="6"/>
  <c r="BG199" i="6"/>
  <c r="BF199" i="6"/>
  <c r="T199" i="6"/>
  <c r="R199" i="6"/>
  <c r="P199" i="6"/>
  <c r="BI197" i="6"/>
  <c r="BH197" i="6"/>
  <c r="BG197" i="6"/>
  <c r="BF197" i="6"/>
  <c r="T197" i="6"/>
  <c r="R197" i="6"/>
  <c r="P197" i="6"/>
  <c r="BI194" i="6"/>
  <c r="BH194" i="6"/>
  <c r="BG194" i="6"/>
  <c r="BF194" i="6"/>
  <c r="T194" i="6"/>
  <c r="R194" i="6"/>
  <c r="P194" i="6"/>
  <c r="BI191" i="6"/>
  <c r="BH191" i="6"/>
  <c r="BG191" i="6"/>
  <c r="BF191" i="6"/>
  <c r="T191" i="6"/>
  <c r="R191" i="6"/>
  <c r="P191" i="6"/>
  <c r="BI189" i="6"/>
  <c r="BH189" i="6"/>
  <c r="BG189" i="6"/>
  <c r="BF189" i="6"/>
  <c r="T189" i="6"/>
  <c r="R189" i="6"/>
  <c r="P189" i="6"/>
  <c r="BI186" i="6"/>
  <c r="BH186" i="6"/>
  <c r="BG186" i="6"/>
  <c r="BF186" i="6"/>
  <c r="T186" i="6"/>
  <c r="R186" i="6"/>
  <c r="P186" i="6"/>
  <c r="BI182" i="6"/>
  <c r="BH182" i="6"/>
  <c r="BG182" i="6"/>
  <c r="BF182" i="6"/>
  <c r="T182" i="6"/>
  <c r="R182" i="6"/>
  <c r="P182" i="6"/>
  <c r="BI180" i="6"/>
  <c r="BH180" i="6"/>
  <c r="BG180" i="6"/>
  <c r="BF180" i="6"/>
  <c r="T180" i="6"/>
  <c r="R180" i="6"/>
  <c r="P180" i="6"/>
  <c r="BI176" i="6"/>
  <c r="BH176" i="6"/>
  <c r="BG176" i="6"/>
  <c r="BF176" i="6"/>
  <c r="T176" i="6"/>
  <c r="R176" i="6"/>
  <c r="P176" i="6"/>
  <c r="BI174" i="6"/>
  <c r="BH174" i="6"/>
  <c r="BG174" i="6"/>
  <c r="BF174" i="6"/>
  <c r="T174" i="6"/>
  <c r="R174" i="6"/>
  <c r="P174" i="6"/>
  <c r="BI172" i="6"/>
  <c r="BH172" i="6"/>
  <c r="BG172" i="6"/>
  <c r="BF172" i="6"/>
  <c r="T172" i="6"/>
  <c r="R172" i="6"/>
  <c r="P172" i="6"/>
  <c r="BI155" i="6"/>
  <c r="BH155" i="6"/>
  <c r="BG155" i="6"/>
  <c r="BF155" i="6"/>
  <c r="T155" i="6"/>
  <c r="R155" i="6"/>
  <c r="P155" i="6"/>
  <c r="BI144" i="6"/>
  <c r="BH144" i="6"/>
  <c r="BG144" i="6"/>
  <c r="BF144" i="6"/>
  <c r="T144" i="6"/>
  <c r="R144" i="6"/>
  <c r="P144" i="6"/>
  <c r="BI142" i="6"/>
  <c r="BH142" i="6"/>
  <c r="BG142" i="6"/>
  <c r="BF142" i="6"/>
  <c r="T142" i="6"/>
  <c r="R142" i="6"/>
  <c r="P142" i="6"/>
  <c r="BI140" i="6"/>
  <c r="BH140" i="6"/>
  <c r="BG140" i="6"/>
  <c r="BF140" i="6"/>
  <c r="T140" i="6"/>
  <c r="R140" i="6"/>
  <c r="P140" i="6"/>
  <c r="BI137" i="6"/>
  <c r="BH137" i="6"/>
  <c r="BG137" i="6"/>
  <c r="BF137" i="6"/>
  <c r="T137" i="6"/>
  <c r="R137" i="6"/>
  <c r="P137" i="6"/>
  <c r="BI133" i="6"/>
  <c r="BH133" i="6"/>
  <c r="BG133" i="6"/>
  <c r="BF133" i="6"/>
  <c r="T133" i="6"/>
  <c r="R133" i="6"/>
  <c r="P133" i="6"/>
  <c r="BI130" i="6"/>
  <c r="BH130" i="6"/>
  <c r="BG130" i="6"/>
  <c r="BF130" i="6"/>
  <c r="T130" i="6"/>
  <c r="R130" i="6"/>
  <c r="P130" i="6"/>
  <c r="BI113" i="6"/>
  <c r="BH113" i="6"/>
  <c r="BG113" i="6"/>
  <c r="BF113" i="6"/>
  <c r="T113" i="6"/>
  <c r="R113" i="6"/>
  <c r="P113" i="6"/>
  <c r="BI103" i="6"/>
  <c r="BH103" i="6"/>
  <c r="BG103" i="6"/>
  <c r="BF103" i="6"/>
  <c r="T103" i="6"/>
  <c r="R103" i="6"/>
  <c r="P103" i="6"/>
  <c r="BI100" i="6"/>
  <c r="BH100" i="6"/>
  <c r="BG100" i="6"/>
  <c r="BF100" i="6"/>
  <c r="T100" i="6"/>
  <c r="R100" i="6"/>
  <c r="P100" i="6"/>
  <c r="BI98" i="6"/>
  <c r="BH98" i="6"/>
  <c r="BG98" i="6"/>
  <c r="BF98" i="6"/>
  <c r="T98" i="6"/>
  <c r="R98" i="6"/>
  <c r="P98" i="6"/>
  <c r="BI96" i="6"/>
  <c r="BH96" i="6"/>
  <c r="BG96" i="6"/>
  <c r="BF96" i="6"/>
  <c r="T96" i="6"/>
  <c r="R96" i="6"/>
  <c r="P96" i="6"/>
  <c r="J90" i="6"/>
  <c r="J89" i="6"/>
  <c r="F89" i="6"/>
  <c r="F87" i="6"/>
  <c r="E85" i="6"/>
  <c r="J59" i="6"/>
  <c r="J58" i="6"/>
  <c r="F58" i="6"/>
  <c r="F56" i="6"/>
  <c r="E54" i="6"/>
  <c r="J20" i="6"/>
  <c r="E20" i="6"/>
  <c r="F59" i="6" s="1"/>
  <c r="J19" i="6"/>
  <c r="J14" i="6"/>
  <c r="J87" i="6" s="1"/>
  <c r="E7" i="6"/>
  <c r="E81" i="6"/>
  <c r="J39" i="5"/>
  <c r="J38" i="5"/>
  <c r="AY59" i="1"/>
  <c r="J37" i="5"/>
  <c r="AX59" i="1" s="1"/>
  <c r="BI212" i="5"/>
  <c r="BH212" i="5"/>
  <c r="BG212" i="5"/>
  <c r="BF212" i="5"/>
  <c r="T212" i="5"/>
  <c r="T211" i="5" s="1"/>
  <c r="R212" i="5"/>
  <c r="R211" i="5" s="1"/>
  <c r="P212" i="5"/>
  <c r="P211" i="5"/>
  <c r="BI209" i="5"/>
  <c r="BH209" i="5"/>
  <c r="BG209" i="5"/>
  <c r="BF209" i="5"/>
  <c r="T209" i="5"/>
  <c r="R209" i="5"/>
  <c r="P209" i="5"/>
  <c r="BI207" i="5"/>
  <c r="BH207" i="5"/>
  <c r="BG207" i="5"/>
  <c r="BF207" i="5"/>
  <c r="T207" i="5"/>
  <c r="R207" i="5"/>
  <c r="P207" i="5"/>
  <c r="BI205" i="5"/>
  <c r="BH205" i="5"/>
  <c r="BG205" i="5"/>
  <c r="BF205" i="5"/>
  <c r="T205" i="5"/>
  <c r="R205" i="5"/>
  <c r="P205" i="5"/>
  <c r="BI203" i="5"/>
  <c r="BH203" i="5"/>
  <c r="BG203" i="5"/>
  <c r="BF203" i="5"/>
  <c r="T203" i="5"/>
  <c r="R203" i="5"/>
  <c r="P203" i="5"/>
  <c r="BI201" i="5"/>
  <c r="BH201" i="5"/>
  <c r="BG201" i="5"/>
  <c r="BF201" i="5"/>
  <c r="T201" i="5"/>
  <c r="R201" i="5"/>
  <c r="P201" i="5"/>
  <c r="BI199" i="5"/>
  <c r="BH199" i="5"/>
  <c r="BG199" i="5"/>
  <c r="BF199" i="5"/>
  <c r="T199" i="5"/>
  <c r="R199" i="5"/>
  <c r="P199" i="5"/>
  <c r="BI197" i="5"/>
  <c r="BH197" i="5"/>
  <c r="BG197" i="5"/>
  <c r="BF197" i="5"/>
  <c r="T197" i="5"/>
  <c r="R197" i="5"/>
  <c r="P197" i="5"/>
  <c r="BI195" i="5"/>
  <c r="BH195" i="5"/>
  <c r="BG195" i="5"/>
  <c r="BF195" i="5"/>
  <c r="T195" i="5"/>
  <c r="R195" i="5"/>
  <c r="P195" i="5"/>
  <c r="BI193" i="5"/>
  <c r="BH193" i="5"/>
  <c r="BG193" i="5"/>
  <c r="BF193" i="5"/>
  <c r="T193" i="5"/>
  <c r="R193" i="5"/>
  <c r="P193" i="5"/>
  <c r="BI191" i="5"/>
  <c r="BH191" i="5"/>
  <c r="BG191" i="5"/>
  <c r="BF191" i="5"/>
  <c r="T191" i="5"/>
  <c r="R191" i="5"/>
  <c r="P191" i="5"/>
  <c r="BI189" i="5"/>
  <c r="BH189" i="5"/>
  <c r="BG189" i="5"/>
  <c r="BF189" i="5"/>
  <c r="T189" i="5"/>
  <c r="R189" i="5"/>
  <c r="P189" i="5"/>
  <c r="BI187" i="5"/>
  <c r="BH187" i="5"/>
  <c r="BG187" i="5"/>
  <c r="BF187" i="5"/>
  <c r="T187" i="5"/>
  <c r="R187" i="5"/>
  <c r="P187" i="5"/>
  <c r="BI185" i="5"/>
  <c r="BH185" i="5"/>
  <c r="BG185" i="5"/>
  <c r="BF185" i="5"/>
  <c r="T185" i="5"/>
  <c r="R185" i="5"/>
  <c r="P185" i="5"/>
  <c r="BI183" i="5"/>
  <c r="BH183" i="5"/>
  <c r="BG183" i="5"/>
  <c r="BF183" i="5"/>
  <c r="T183" i="5"/>
  <c r="R183" i="5"/>
  <c r="P183" i="5"/>
  <c r="BI181" i="5"/>
  <c r="BH181" i="5"/>
  <c r="BG181" i="5"/>
  <c r="BF181" i="5"/>
  <c r="T181" i="5"/>
  <c r="R181" i="5"/>
  <c r="P181" i="5"/>
  <c r="BI179" i="5"/>
  <c r="BH179" i="5"/>
  <c r="BG179" i="5"/>
  <c r="BF179" i="5"/>
  <c r="T179" i="5"/>
  <c r="R179" i="5"/>
  <c r="P179" i="5"/>
  <c r="BI165" i="5"/>
  <c r="BH165" i="5"/>
  <c r="BG165" i="5"/>
  <c r="BF165" i="5"/>
  <c r="T165" i="5"/>
  <c r="R165" i="5"/>
  <c r="P165" i="5"/>
  <c r="BI161" i="5"/>
  <c r="BH161" i="5"/>
  <c r="BG161" i="5"/>
  <c r="BF161" i="5"/>
  <c r="T161" i="5"/>
  <c r="R161" i="5"/>
  <c r="P161" i="5"/>
  <c r="BI159" i="5"/>
  <c r="BH159" i="5"/>
  <c r="BG159" i="5"/>
  <c r="BF159" i="5"/>
  <c r="T159" i="5"/>
  <c r="R159" i="5"/>
  <c r="P159" i="5"/>
  <c r="BI156" i="5"/>
  <c r="BH156" i="5"/>
  <c r="BG156" i="5"/>
  <c r="BF156" i="5"/>
  <c r="T156" i="5"/>
  <c r="R156" i="5"/>
  <c r="P156" i="5"/>
  <c r="BI153" i="5"/>
  <c r="BH153" i="5"/>
  <c r="BG153" i="5"/>
  <c r="BF153" i="5"/>
  <c r="T153" i="5"/>
  <c r="R153" i="5"/>
  <c r="P153" i="5"/>
  <c r="BI151" i="5"/>
  <c r="BH151" i="5"/>
  <c r="BG151" i="5"/>
  <c r="BF151" i="5"/>
  <c r="T151" i="5"/>
  <c r="R151" i="5"/>
  <c r="P151" i="5"/>
  <c r="BI148" i="5"/>
  <c r="BH148" i="5"/>
  <c r="BG148" i="5"/>
  <c r="BF148" i="5"/>
  <c r="T148" i="5"/>
  <c r="R148" i="5"/>
  <c r="P148" i="5"/>
  <c r="BI144" i="5"/>
  <c r="BH144" i="5"/>
  <c r="BG144" i="5"/>
  <c r="BF144" i="5"/>
  <c r="T144" i="5"/>
  <c r="R144" i="5"/>
  <c r="P144" i="5"/>
  <c r="BI142" i="5"/>
  <c r="BH142" i="5"/>
  <c r="BG142" i="5"/>
  <c r="BF142" i="5"/>
  <c r="T142" i="5"/>
  <c r="R142" i="5"/>
  <c r="P142" i="5"/>
  <c r="BI139" i="5"/>
  <c r="BH139" i="5"/>
  <c r="BG139" i="5"/>
  <c r="BF139" i="5"/>
  <c r="T139" i="5"/>
  <c r="R139" i="5"/>
  <c r="P139" i="5"/>
  <c r="BI125" i="5"/>
  <c r="BH125" i="5"/>
  <c r="BG125" i="5"/>
  <c r="BF125" i="5"/>
  <c r="T125" i="5"/>
  <c r="R125" i="5"/>
  <c r="P125" i="5"/>
  <c r="BI111" i="5"/>
  <c r="BH111" i="5"/>
  <c r="BG111" i="5"/>
  <c r="BF111" i="5"/>
  <c r="T111" i="5"/>
  <c r="R111" i="5"/>
  <c r="P111" i="5"/>
  <c r="BI96" i="5"/>
  <c r="BH96" i="5"/>
  <c r="BG96" i="5"/>
  <c r="BF96" i="5"/>
  <c r="T96" i="5"/>
  <c r="T95" i="5" s="1"/>
  <c r="R96" i="5"/>
  <c r="R95" i="5"/>
  <c r="P96" i="5"/>
  <c r="P95" i="5" s="1"/>
  <c r="J90" i="5"/>
  <c r="J89" i="5"/>
  <c r="F89" i="5"/>
  <c r="F87" i="5"/>
  <c r="E85" i="5"/>
  <c r="J59" i="5"/>
  <c r="J58" i="5"/>
  <c r="F58" i="5"/>
  <c r="F56" i="5"/>
  <c r="E54" i="5"/>
  <c r="J20" i="5"/>
  <c r="E20" i="5"/>
  <c r="F90" i="5"/>
  <c r="J19" i="5"/>
  <c r="J14" i="5"/>
  <c r="J56" i="5"/>
  <c r="E7" i="5"/>
  <c r="E50" i="5" s="1"/>
  <c r="J39" i="4"/>
  <c r="J38" i="4"/>
  <c r="AY58" i="1"/>
  <c r="J37" i="4"/>
  <c r="AX58" i="1" s="1"/>
  <c r="BI469" i="4"/>
  <c r="BH469" i="4"/>
  <c r="BG469" i="4"/>
  <c r="BF469" i="4"/>
  <c r="T469" i="4"/>
  <c r="T468" i="4" s="1"/>
  <c r="R469" i="4"/>
  <c r="R468" i="4"/>
  <c r="P469" i="4"/>
  <c r="P468" i="4"/>
  <c r="BI466" i="4"/>
  <c r="BH466" i="4"/>
  <c r="BG466" i="4"/>
  <c r="BF466" i="4"/>
  <c r="T466" i="4"/>
  <c r="R466" i="4"/>
  <c r="P466" i="4"/>
  <c r="BI464" i="4"/>
  <c r="BH464" i="4"/>
  <c r="BG464" i="4"/>
  <c r="BF464" i="4"/>
  <c r="T464" i="4"/>
  <c r="R464" i="4"/>
  <c r="P464" i="4"/>
  <c r="BI462" i="4"/>
  <c r="BH462" i="4"/>
  <c r="BG462" i="4"/>
  <c r="BF462" i="4"/>
  <c r="T462" i="4"/>
  <c r="R462" i="4"/>
  <c r="P462" i="4"/>
  <c r="BI460" i="4"/>
  <c r="BH460" i="4"/>
  <c r="BG460" i="4"/>
  <c r="BF460" i="4"/>
  <c r="T460" i="4"/>
  <c r="R460" i="4"/>
  <c r="P460" i="4"/>
  <c r="BI458" i="4"/>
  <c r="BH458" i="4"/>
  <c r="BG458" i="4"/>
  <c r="BF458" i="4"/>
  <c r="T458" i="4"/>
  <c r="R458" i="4"/>
  <c r="P458" i="4"/>
  <c r="BI456" i="4"/>
  <c r="BH456" i="4"/>
  <c r="BG456" i="4"/>
  <c r="BF456" i="4"/>
  <c r="T456" i="4"/>
  <c r="R456" i="4"/>
  <c r="P456" i="4"/>
  <c r="BI454" i="4"/>
  <c r="BH454" i="4"/>
  <c r="BG454" i="4"/>
  <c r="BF454" i="4"/>
  <c r="T454" i="4"/>
  <c r="R454" i="4"/>
  <c r="P454" i="4"/>
  <c r="BI452" i="4"/>
  <c r="BH452" i="4"/>
  <c r="BG452" i="4"/>
  <c r="BF452" i="4"/>
  <c r="T452" i="4"/>
  <c r="R452" i="4"/>
  <c r="P452" i="4"/>
  <c r="BI450" i="4"/>
  <c r="BH450" i="4"/>
  <c r="BG450" i="4"/>
  <c r="BF450" i="4"/>
  <c r="T450" i="4"/>
  <c r="R450" i="4"/>
  <c r="P450" i="4"/>
  <c r="BI449" i="4"/>
  <c r="BH449" i="4"/>
  <c r="BG449" i="4"/>
  <c r="BF449" i="4"/>
  <c r="T449" i="4"/>
  <c r="R449" i="4"/>
  <c r="P449" i="4"/>
  <c r="BI418" i="4"/>
  <c r="BH418" i="4"/>
  <c r="BG418" i="4"/>
  <c r="BF418" i="4"/>
  <c r="T418" i="4"/>
  <c r="R418" i="4"/>
  <c r="P418" i="4"/>
  <c r="BI417" i="4"/>
  <c r="BH417" i="4"/>
  <c r="BG417" i="4"/>
  <c r="BF417" i="4"/>
  <c r="T417" i="4"/>
  <c r="R417" i="4"/>
  <c r="P417" i="4"/>
  <c r="BI414" i="4"/>
  <c r="BH414" i="4"/>
  <c r="BG414" i="4"/>
  <c r="BF414" i="4"/>
  <c r="T414" i="4"/>
  <c r="R414" i="4"/>
  <c r="P414" i="4"/>
  <c r="BI412" i="4"/>
  <c r="BH412" i="4"/>
  <c r="BG412" i="4"/>
  <c r="BF412" i="4"/>
  <c r="T412" i="4"/>
  <c r="R412" i="4"/>
  <c r="P412" i="4"/>
  <c r="BI410" i="4"/>
  <c r="BH410" i="4"/>
  <c r="BG410" i="4"/>
  <c r="BF410" i="4"/>
  <c r="T410" i="4"/>
  <c r="R410" i="4"/>
  <c r="P410" i="4"/>
  <c r="BI408" i="4"/>
  <c r="BH408" i="4"/>
  <c r="BG408" i="4"/>
  <c r="BF408" i="4"/>
  <c r="T408" i="4"/>
  <c r="R408" i="4"/>
  <c r="P408" i="4"/>
  <c r="BI406" i="4"/>
  <c r="BH406" i="4"/>
  <c r="BG406" i="4"/>
  <c r="BF406" i="4"/>
  <c r="T406" i="4"/>
  <c r="R406" i="4"/>
  <c r="P406" i="4"/>
  <c r="BI404" i="4"/>
  <c r="BH404" i="4"/>
  <c r="BG404" i="4"/>
  <c r="BF404" i="4"/>
  <c r="T404" i="4"/>
  <c r="R404" i="4"/>
  <c r="P404" i="4"/>
  <c r="BI395" i="4"/>
  <c r="BH395" i="4"/>
  <c r="BG395" i="4"/>
  <c r="BF395" i="4"/>
  <c r="T395" i="4"/>
  <c r="R395" i="4"/>
  <c r="P395" i="4"/>
  <c r="BI392" i="4"/>
  <c r="BH392" i="4"/>
  <c r="BG392" i="4"/>
  <c r="BF392" i="4"/>
  <c r="T392" i="4"/>
  <c r="R392" i="4"/>
  <c r="P392" i="4"/>
  <c r="BI390" i="4"/>
  <c r="BH390" i="4"/>
  <c r="BG390" i="4"/>
  <c r="BF390" i="4"/>
  <c r="T390" i="4"/>
  <c r="R390" i="4"/>
  <c r="P390" i="4"/>
  <c r="BI385" i="4"/>
  <c r="BH385" i="4"/>
  <c r="BG385" i="4"/>
  <c r="BF385" i="4"/>
  <c r="T385" i="4"/>
  <c r="R385" i="4"/>
  <c r="P385" i="4"/>
  <c r="BI378" i="4"/>
  <c r="BH378" i="4"/>
  <c r="BG378" i="4"/>
  <c r="BF378" i="4"/>
  <c r="T378" i="4"/>
  <c r="R378" i="4"/>
  <c r="P378" i="4"/>
  <c r="BI375" i="4"/>
  <c r="BH375" i="4"/>
  <c r="BG375" i="4"/>
  <c r="BF375" i="4"/>
  <c r="T375" i="4"/>
  <c r="R375" i="4"/>
  <c r="P375" i="4"/>
  <c r="BI373" i="4"/>
  <c r="BH373" i="4"/>
  <c r="BG373" i="4"/>
  <c r="BF373" i="4"/>
  <c r="T373" i="4"/>
  <c r="R373" i="4"/>
  <c r="P373" i="4"/>
  <c r="BI371" i="4"/>
  <c r="BH371" i="4"/>
  <c r="BG371" i="4"/>
  <c r="BF371" i="4"/>
  <c r="T371" i="4"/>
  <c r="R371" i="4"/>
  <c r="P371" i="4"/>
  <c r="BI369" i="4"/>
  <c r="BH369" i="4"/>
  <c r="BG369" i="4"/>
  <c r="BF369" i="4"/>
  <c r="T369" i="4"/>
  <c r="R369" i="4"/>
  <c r="P369" i="4"/>
  <c r="BI367" i="4"/>
  <c r="BH367" i="4"/>
  <c r="BG367" i="4"/>
  <c r="BF367" i="4"/>
  <c r="T367" i="4"/>
  <c r="R367" i="4"/>
  <c r="P367" i="4"/>
  <c r="BI364" i="4"/>
  <c r="BH364" i="4"/>
  <c r="BG364" i="4"/>
  <c r="BF364" i="4"/>
  <c r="T364" i="4"/>
  <c r="R364" i="4"/>
  <c r="P364" i="4"/>
  <c r="BI362" i="4"/>
  <c r="BH362" i="4"/>
  <c r="BG362" i="4"/>
  <c r="BF362" i="4"/>
  <c r="T362" i="4"/>
  <c r="R362" i="4"/>
  <c r="P362" i="4"/>
  <c r="BI360" i="4"/>
  <c r="BH360" i="4"/>
  <c r="BG360" i="4"/>
  <c r="BF360" i="4"/>
  <c r="T360" i="4"/>
  <c r="R360" i="4"/>
  <c r="P360" i="4"/>
  <c r="BI358" i="4"/>
  <c r="BH358" i="4"/>
  <c r="BG358" i="4"/>
  <c r="BF358" i="4"/>
  <c r="T358" i="4"/>
  <c r="R358" i="4"/>
  <c r="P358" i="4"/>
  <c r="BI354" i="4"/>
  <c r="BH354" i="4"/>
  <c r="BG354" i="4"/>
  <c r="BF354" i="4"/>
  <c r="T354" i="4"/>
  <c r="R354" i="4"/>
  <c r="P354" i="4"/>
  <c r="BI352" i="4"/>
  <c r="BH352" i="4"/>
  <c r="BG352" i="4"/>
  <c r="BF352" i="4"/>
  <c r="T352" i="4"/>
  <c r="R352" i="4"/>
  <c r="P352" i="4"/>
  <c r="BI349" i="4"/>
  <c r="BH349" i="4"/>
  <c r="BG349" i="4"/>
  <c r="BF349" i="4"/>
  <c r="T349" i="4"/>
  <c r="R349" i="4"/>
  <c r="P349" i="4"/>
  <c r="BI346" i="4"/>
  <c r="BH346" i="4"/>
  <c r="BG346" i="4"/>
  <c r="BF346" i="4"/>
  <c r="T346" i="4"/>
  <c r="R346" i="4"/>
  <c r="P346" i="4"/>
  <c r="BI344" i="4"/>
  <c r="BH344" i="4"/>
  <c r="BG344" i="4"/>
  <c r="BF344" i="4"/>
  <c r="T344" i="4"/>
  <c r="R344" i="4"/>
  <c r="P344" i="4"/>
  <c r="BI341" i="4"/>
  <c r="BH341" i="4"/>
  <c r="BG341" i="4"/>
  <c r="BF341" i="4"/>
  <c r="T341" i="4"/>
  <c r="R341" i="4"/>
  <c r="P341" i="4"/>
  <c r="BI337" i="4"/>
  <c r="BH337" i="4"/>
  <c r="BG337" i="4"/>
  <c r="BF337" i="4"/>
  <c r="T337" i="4"/>
  <c r="R337" i="4"/>
  <c r="P337" i="4"/>
  <c r="BI335" i="4"/>
  <c r="BH335" i="4"/>
  <c r="BG335" i="4"/>
  <c r="BF335" i="4"/>
  <c r="T335" i="4"/>
  <c r="R335" i="4"/>
  <c r="P335" i="4"/>
  <c r="BI332" i="4"/>
  <c r="BH332" i="4"/>
  <c r="BG332" i="4"/>
  <c r="BF332" i="4"/>
  <c r="T332" i="4"/>
  <c r="R332" i="4"/>
  <c r="P332" i="4"/>
  <c r="BI330" i="4"/>
  <c r="BH330" i="4"/>
  <c r="BG330" i="4"/>
  <c r="BF330" i="4"/>
  <c r="T330" i="4"/>
  <c r="R330" i="4"/>
  <c r="P330" i="4"/>
  <c r="BI318" i="4"/>
  <c r="BH318" i="4"/>
  <c r="BG318" i="4"/>
  <c r="BF318" i="4"/>
  <c r="T318" i="4"/>
  <c r="R318" i="4"/>
  <c r="P318" i="4"/>
  <c r="BI303" i="4"/>
  <c r="BH303" i="4"/>
  <c r="BG303" i="4"/>
  <c r="BF303" i="4"/>
  <c r="T303" i="4"/>
  <c r="R303" i="4"/>
  <c r="P303" i="4"/>
  <c r="BI301" i="4"/>
  <c r="BH301" i="4"/>
  <c r="BG301" i="4"/>
  <c r="BF301" i="4"/>
  <c r="T301" i="4"/>
  <c r="R301" i="4"/>
  <c r="P301" i="4"/>
  <c r="BI299" i="4"/>
  <c r="BH299" i="4"/>
  <c r="BG299" i="4"/>
  <c r="BF299" i="4"/>
  <c r="T299" i="4"/>
  <c r="R299" i="4"/>
  <c r="P299" i="4"/>
  <c r="BI292" i="4"/>
  <c r="BH292" i="4"/>
  <c r="BG292" i="4"/>
  <c r="BF292" i="4"/>
  <c r="T292" i="4"/>
  <c r="R292" i="4"/>
  <c r="P292" i="4"/>
  <c r="BI290" i="4"/>
  <c r="BH290" i="4"/>
  <c r="BG290" i="4"/>
  <c r="BF290" i="4"/>
  <c r="T290" i="4"/>
  <c r="R290" i="4"/>
  <c r="P290" i="4"/>
  <c r="BI287" i="4"/>
  <c r="BH287" i="4"/>
  <c r="BG287" i="4"/>
  <c r="BF287" i="4"/>
  <c r="T287" i="4"/>
  <c r="R287" i="4"/>
  <c r="P287" i="4"/>
  <c r="BI280" i="4"/>
  <c r="BH280" i="4"/>
  <c r="BG280" i="4"/>
  <c r="BF280" i="4"/>
  <c r="T280" i="4"/>
  <c r="R280" i="4"/>
  <c r="P280" i="4"/>
  <c r="BI278" i="4"/>
  <c r="BH278" i="4"/>
  <c r="BG278" i="4"/>
  <c r="BF278" i="4"/>
  <c r="T278" i="4"/>
  <c r="R278" i="4"/>
  <c r="P278" i="4"/>
  <c r="BI275" i="4"/>
  <c r="BH275" i="4"/>
  <c r="BG275" i="4"/>
  <c r="BF275" i="4"/>
  <c r="T275" i="4"/>
  <c r="R275" i="4"/>
  <c r="P275" i="4"/>
  <c r="BI268" i="4"/>
  <c r="BH268" i="4"/>
  <c r="BG268" i="4"/>
  <c r="BF268" i="4"/>
  <c r="T268" i="4"/>
  <c r="R268" i="4"/>
  <c r="P268" i="4"/>
  <c r="BI266" i="4"/>
  <c r="BH266" i="4"/>
  <c r="BG266" i="4"/>
  <c r="BF266" i="4"/>
  <c r="T266" i="4"/>
  <c r="R266" i="4"/>
  <c r="P266" i="4"/>
  <c r="BI259" i="4"/>
  <c r="BH259" i="4"/>
  <c r="BG259" i="4"/>
  <c r="BF259" i="4"/>
  <c r="T259" i="4"/>
  <c r="R259" i="4"/>
  <c r="P259" i="4"/>
  <c r="BI257" i="4"/>
  <c r="BH257" i="4"/>
  <c r="BG257" i="4"/>
  <c r="BF257" i="4"/>
  <c r="T257" i="4"/>
  <c r="R257" i="4"/>
  <c r="P257" i="4"/>
  <c r="BI234" i="4"/>
  <c r="BH234" i="4"/>
  <c r="BG234" i="4"/>
  <c r="BF234" i="4"/>
  <c r="T234" i="4"/>
  <c r="R234" i="4"/>
  <c r="P234" i="4"/>
  <c r="BI231" i="4"/>
  <c r="BH231" i="4"/>
  <c r="BG231" i="4"/>
  <c r="BF231" i="4"/>
  <c r="T231" i="4"/>
  <c r="R231" i="4"/>
  <c r="P231" i="4"/>
  <c r="BI218" i="4"/>
  <c r="BH218" i="4"/>
  <c r="BG218" i="4"/>
  <c r="BF218" i="4"/>
  <c r="T218" i="4"/>
  <c r="R218" i="4"/>
  <c r="P218" i="4"/>
  <c r="BI205" i="4"/>
  <c r="BH205" i="4"/>
  <c r="BG205" i="4"/>
  <c r="BF205" i="4"/>
  <c r="T205" i="4"/>
  <c r="R205" i="4"/>
  <c r="P205" i="4"/>
  <c r="BI200" i="4"/>
  <c r="BH200" i="4"/>
  <c r="BG200" i="4"/>
  <c r="BF200" i="4"/>
  <c r="T200" i="4"/>
  <c r="R200" i="4"/>
  <c r="P200" i="4"/>
  <c r="BI187" i="4"/>
  <c r="BH187" i="4"/>
  <c r="BG187" i="4"/>
  <c r="BF187" i="4"/>
  <c r="T187" i="4"/>
  <c r="R187" i="4"/>
  <c r="P187" i="4"/>
  <c r="BI185" i="4"/>
  <c r="BH185" i="4"/>
  <c r="BG185" i="4"/>
  <c r="BF185" i="4"/>
  <c r="T185" i="4"/>
  <c r="R185" i="4"/>
  <c r="P185" i="4"/>
  <c r="BI163" i="4"/>
  <c r="BH163" i="4"/>
  <c r="BG163" i="4"/>
  <c r="BF163" i="4"/>
  <c r="T163" i="4"/>
  <c r="R163" i="4"/>
  <c r="P163" i="4"/>
  <c r="BI160" i="4"/>
  <c r="BH160" i="4"/>
  <c r="BG160" i="4"/>
  <c r="BF160" i="4"/>
  <c r="T160" i="4"/>
  <c r="R160" i="4"/>
  <c r="P160" i="4"/>
  <c r="BI141" i="4"/>
  <c r="BH141" i="4"/>
  <c r="BG141" i="4"/>
  <c r="BF141" i="4"/>
  <c r="T141" i="4"/>
  <c r="R141" i="4"/>
  <c r="P141" i="4"/>
  <c r="BI122" i="4"/>
  <c r="BH122" i="4"/>
  <c r="BG122" i="4"/>
  <c r="BF122" i="4"/>
  <c r="T122" i="4"/>
  <c r="R122" i="4"/>
  <c r="P122" i="4"/>
  <c r="BI103" i="4"/>
  <c r="BH103" i="4"/>
  <c r="BG103" i="4"/>
  <c r="BF103" i="4"/>
  <c r="T103" i="4"/>
  <c r="R103" i="4"/>
  <c r="P103" i="4"/>
  <c r="BI101" i="4"/>
  <c r="BH101" i="4"/>
  <c r="BG101" i="4"/>
  <c r="BF101" i="4"/>
  <c r="T101" i="4"/>
  <c r="R101" i="4"/>
  <c r="P101" i="4"/>
  <c r="J95" i="4"/>
  <c r="J94" i="4"/>
  <c r="F94" i="4"/>
  <c r="F92" i="4"/>
  <c r="E90" i="4"/>
  <c r="J59" i="4"/>
  <c r="J58" i="4"/>
  <c r="F58" i="4"/>
  <c r="F56" i="4"/>
  <c r="E54" i="4"/>
  <c r="J20" i="4"/>
  <c r="E20" i="4"/>
  <c r="F59" i="4"/>
  <c r="J19" i="4"/>
  <c r="J14" i="4"/>
  <c r="J56" i="4"/>
  <c r="E7" i="4"/>
  <c r="E86" i="4" s="1"/>
  <c r="J39" i="3"/>
  <c r="J38" i="3"/>
  <c r="AY57" i="1"/>
  <c r="J37" i="3"/>
  <c r="AX57" i="1" s="1"/>
  <c r="BI714" i="3"/>
  <c r="BH714" i="3"/>
  <c r="BG714" i="3"/>
  <c r="BF714" i="3"/>
  <c r="T714" i="3"/>
  <c r="T713" i="3" s="1"/>
  <c r="T712" i="3" s="1"/>
  <c r="R714" i="3"/>
  <c r="R713" i="3" s="1"/>
  <c r="R712" i="3" s="1"/>
  <c r="P714" i="3"/>
  <c r="P713" i="3" s="1"/>
  <c r="P712" i="3" s="1"/>
  <c r="BI708" i="3"/>
  <c r="BH708" i="3"/>
  <c r="BG708" i="3"/>
  <c r="BF708" i="3"/>
  <c r="T708" i="3"/>
  <c r="R708" i="3"/>
  <c r="P708" i="3"/>
  <c r="BI704" i="3"/>
  <c r="BH704" i="3"/>
  <c r="BG704" i="3"/>
  <c r="BF704" i="3"/>
  <c r="T704" i="3"/>
  <c r="R704" i="3"/>
  <c r="P704" i="3"/>
  <c r="BI701" i="3"/>
  <c r="BH701" i="3"/>
  <c r="BG701" i="3"/>
  <c r="BF701" i="3"/>
  <c r="T701" i="3"/>
  <c r="R701" i="3"/>
  <c r="P701" i="3"/>
  <c r="BI699" i="3"/>
  <c r="BH699" i="3"/>
  <c r="BG699" i="3"/>
  <c r="BF699" i="3"/>
  <c r="T699" i="3"/>
  <c r="R699" i="3"/>
  <c r="P699" i="3"/>
  <c r="BI697" i="3"/>
  <c r="BH697" i="3"/>
  <c r="BG697" i="3"/>
  <c r="BF697" i="3"/>
  <c r="T697" i="3"/>
  <c r="R697" i="3"/>
  <c r="P697" i="3"/>
  <c r="BI678" i="3"/>
  <c r="BH678" i="3"/>
  <c r="BG678" i="3"/>
  <c r="BF678" i="3"/>
  <c r="T678" i="3"/>
  <c r="R678" i="3"/>
  <c r="P678" i="3"/>
  <c r="BI665" i="3"/>
  <c r="BH665" i="3"/>
  <c r="BG665" i="3"/>
  <c r="BF665" i="3"/>
  <c r="T665" i="3"/>
  <c r="R665" i="3"/>
  <c r="P665" i="3"/>
  <c r="BI650" i="3"/>
  <c r="BH650" i="3"/>
  <c r="BG650" i="3"/>
  <c r="BF650" i="3"/>
  <c r="T650" i="3"/>
  <c r="R650" i="3"/>
  <c r="P650" i="3"/>
  <c r="BI636" i="3"/>
  <c r="BH636" i="3"/>
  <c r="BG636" i="3"/>
  <c r="BF636" i="3"/>
  <c r="T636" i="3"/>
  <c r="R636" i="3"/>
  <c r="P636" i="3"/>
  <c r="BI625" i="3"/>
  <c r="BH625" i="3"/>
  <c r="BG625" i="3"/>
  <c r="BF625" i="3"/>
  <c r="T625" i="3"/>
  <c r="R625" i="3"/>
  <c r="P625" i="3"/>
  <c r="BI623" i="3"/>
  <c r="BH623" i="3"/>
  <c r="BG623" i="3"/>
  <c r="BF623" i="3"/>
  <c r="T623" i="3"/>
  <c r="R623" i="3"/>
  <c r="P623" i="3"/>
  <c r="BI621" i="3"/>
  <c r="BH621" i="3"/>
  <c r="BG621" i="3"/>
  <c r="BF621" i="3"/>
  <c r="T621" i="3"/>
  <c r="R621" i="3"/>
  <c r="P621" i="3"/>
  <c r="BI619" i="3"/>
  <c r="BH619" i="3"/>
  <c r="BG619" i="3"/>
  <c r="BF619" i="3"/>
  <c r="T619" i="3"/>
  <c r="R619" i="3"/>
  <c r="P619" i="3"/>
  <c r="BI607" i="3"/>
  <c r="BH607" i="3"/>
  <c r="BG607" i="3"/>
  <c r="BF607" i="3"/>
  <c r="T607" i="3"/>
  <c r="R607" i="3"/>
  <c r="P607" i="3"/>
  <c r="BI602" i="3"/>
  <c r="BH602" i="3"/>
  <c r="BG602" i="3"/>
  <c r="BF602" i="3"/>
  <c r="T602" i="3"/>
  <c r="R602" i="3"/>
  <c r="P602" i="3"/>
  <c r="BI597" i="3"/>
  <c r="BH597" i="3"/>
  <c r="BG597" i="3"/>
  <c r="BF597" i="3"/>
  <c r="T597" i="3"/>
  <c r="R597" i="3"/>
  <c r="P597" i="3"/>
  <c r="BI592" i="3"/>
  <c r="BH592" i="3"/>
  <c r="BG592" i="3"/>
  <c r="BF592" i="3"/>
  <c r="T592" i="3"/>
  <c r="R592" i="3"/>
  <c r="P592" i="3"/>
  <c r="BI573" i="3"/>
  <c r="BH573" i="3"/>
  <c r="BG573" i="3"/>
  <c r="BF573" i="3"/>
  <c r="T573" i="3"/>
  <c r="R573" i="3"/>
  <c r="P573" i="3"/>
  <c r="BI570" i="3"/>
  <c r="BH570" i="3"/>
  <c r="BG570" i="3"/>
  <c r="BF570" i="3"/>
  <c r="T570" i="3"/>
  <c r="R570" i="3"/>
  <c r="P570" i="3"/>
  <c r="BI568" i="3"/>
  <c r="BH568" i="3"/>
  <c r="BG568" i="3"/>
  <c r="BF568" i="3"/>
  <c r="T568" i="3"/>
  <c r="R568" i="3"/>
  <c r="P568" i="3"/>
  <c r="BI566" i="3"/>
  <c r="BH566" i="3"/>
  <c r="BG566" i="3"/>
  <c r="BF566" i="3"/>
  <c r="T566" i="3"/>
  <c r="R566" i="3"/>
  <c r="P566" i="3"/>
  <c r="BI564" i="3"/>
  <c r="BH564" i="3"/>
  <c r="BG564" i="3"/>
  <c r="BF564" i="3"/>
  <c r="T564" i="3"/>
  <c r="R564" i="3"/>
  <c r="P564" i="3"/>
  <c r="BI562" i="3"/>
  <c r="BH562" i="3"/>
  <c r="BG562" i="3"/>
  <c r="BF562" i="3"/>
  <c r="T562" i="3"/>
  <c r="R562" i="3"/>
  <c r="P562" i="3"/>
  <c r="BI560" i="3"/>
  <c r="BH560" i="3"/>
  <c r="BG560" i="3"/>
  <c r="BF560" i="3"/>
  <c r="T560" i="3"/>
  <c r="R560" i="3"/>
  <c r="P560" i="3"/>
  <c r="BI558" i="3"/>
  <c r="BH558" i="3"/>
  <c r="BG558" i="3"/>
  <c r="BF558" i="3"/>
  <c r="T558" i="3"/>
  <c r="R558" i="3"/>
  <c r="P558" i="3"/>
  <c r="BI556" i="3"/>
  <c r="BH556" i="3"/>
  <c r="BG556" i="3"/>
  <c r="BF556" i="3"/>
  <c r="T556" i="3"/>
  <c r="R556" i="3"/>
  <c r="P556" i="3"/>
  <c r="BI554" i="3"/>
  <c r="BH554" i="3"/>
  <c r="BG554" i="3"/>
  <c r="BF554" i="3"/>
  <c r="T554" i="3"/>
  <c r="R554" i="3"/>
  <c r="P554" i="3"/>
  <c r="BI552" i="3"/>
  <c r="BH552" i="3"/>
  <c r="BG552" i="3"/>
  <c r="BF552" i="3"/>
  <c r="T552" i="3"/>
  <c r="R552" i="3"/>
  <c r="P552" i="3"/>
  <c r="BI550" i="3"/>
  <c r="BH550" i="3"/>
  <c r="BG550" i="3"/>
  <c r="BF550" i="3"/>
  <c r="T550" i="3"/>
  <c r="R550" i="3"/>
  <c r="P550" i="3"/>
  <c r="BI548" i="3"/>
  <c r="BH548" i="3"/>
  <c r="BG548" i="3"/>
  <c r="BF548" i="3"/>
  <c r="T548" i="3"/>
  <c r="R548" i="3"/>
  <c r="P548" i="3"/>
  <c r="BI546" i="3"/>
  <c r="BH546" i="3"/>
  <c r="BG546" i="3"/>
  <c r="BF546" i="3"/>
  <c r="T546" i="3"/>
  <c r="R546" i="3"/>
  <c r="P546" i="3"/>
  <c r="BI544" i="3"/>
  <c r="BH544" i="3"/>
  <c r="BG544" i="3"/>
  <c r="BF544" i="3"/>
  <c r="T544" i="3"/>
  <c r="R544" i="3"/>
  <c r="P544" i="3"/>
  <c r="BI542" i="3"/>
  <c r="BH542" i="3"/>
  <c r="BG542" i="3"/>
  <c r="BF542" i="3"/>
  <c r="T542" i="3"/>
  <c r="R542" i="3"/>
  <c r="P542" i="3"/>
  <c r="BI540" i="3"/>
  <c r="BH540" i="3"/>
  <c r="BG540" i="3"/>
  <c r="BF540" i="3"/>
  <c r="T540" i="3"/>
  <c r="R540" i="3"/>
  <c r="P540" i="3"/>
  <c r="BI538" i="3"/>
  <c r="BH538" i="3"/>
  <c r="BG538" i="3"/>
  <c r="BF538" i="3"/>
  <c r="T538" i="3"/>
  <c r="R538" i="3"/>
  <c r="P538" i="3"/>
  <c r="BI536" i="3"/>
  <c r="BH536" i="3"/>
  <c r="BG536" i="3"/>
  <c r="BF536" i="3"/>
  <c r="T536" i="3"/>
  <c r="R536" i="3"/>
  <c r="P536" i="3"/>
  <c r="BI534" i="3"/>
  <c r="BH534" i="3"/>
  <c r="BG534" i="3"/>
  <c r="BF534" i="3"/>
  <c r="T534" i="3"/>
  <c r="R534" i="3"/>
  <c r="P534" i="3"/>
  <c r="BI532" i="3"/>
  <c r="BH532" i="3"/>
  <c r="BG532" i="3"/>
  <c r="BF532" i="3"/>
  <c r="T532" i="3"/>
  <c r="R532" i="3"/>
  <c r="P532" i="3"/>
  <c r="BI530" i="3"/>
  <c r="BH530" i="3"/>
  <c r="BG530" i="3"/>
  <c r="BF530" i="3"/>
  <c r="T530" i="3"/>
  <c r="R530" i="3"/>
  <c r="P530" i="3"/>
  <c r="BI528" i="3"/>
  <c r="BH528" i="3"/>
  <c r="BG528" i="3"/>
  <c r="BF528" i="3"/>
  <c r="T528" i="3"/>
  <c r="R528" i="3"/>
  <c r="P528" i="3"/>
  <c r="BI526" i="3"/>
  <c r="BH526" i="3"/>
  <c r="BG526" i="3"/>
  <c r="BF526" i="3"/>
  <c r="T526" i="3"/>
  <c r="R526" i="3"/>
  <c r="P526" i="3"/>
  <c r="BI524" i="3"/>
  <c r="BH524" i="3"/>
  <c r="BG524" i="3"/>
  <c r="BF524" i="3"/>
  <c r="T524" i="3"/>
  <c r="R524" i="3"/>
  <c r="P524" i="3"/>
  <c r="BI522" i="3"/>
  <c r="BH522" i="3"/>
  <c r="BG522" i="3"/>
  <c r="BF522" i="3"/>
  <c r="T522" i="3"/>
  <c r="R522" i="3"/>
  <c r="P522" i="3"/>
  <c r="BI520" i="3"/>
  <c r="BH520" i="3"/>
  <c r="BG520" i="3"/>
  <c r="BF520" i="3"/>
  <c r="T520" i="3"/>
  <c r="R520" i="3"/>
  <c r="P520" i="3"/>
  <c r="BI518" i="3"/>
  <c r="BH518" i="3"/>
  <c r="BG518" i="3"/>
  <c r="BF518" i="3"/>
  <c r="T518" i="3"/>
  <c r="R518" i="3"/>
  <c r="P518" i="3"/>
  <c r="BI516" i="3"/>
  <c r="BH516" i="3"/>
  <c r="BG516" i="3"/>
  <c r="BF516" i="3"/>
  <c r="T516" i="3"/>
  <c r="R516" i="3"/>
  <c r="P516" i="3"/>
  <c r="BI514" i="3"/>
  <c r="BH514" i="3"/>
  <c r="BG514" i="3"/>
  <c r="BF514" i="3"/>
  <c r="T514" i="3"/>
  <c r="R514" i="3"/>
  <c r="P514" i="3"/>
  <c r="BI512" i="3"/>
  <c r="BH512" i="3"/>
  <c r="BG512" i="3"/>
  <c r="BF512" i="3"/>
  <c r="T512" i="3"/>
  <c r="R512" i="3"/>
  <c r="P512" i="3"/>
  <c r="BI510" i="3"/>
  <c r="BH510" i="3"/>
  <c r="BG510" i="3"/>
  <c r="BF510" i="3"/>
  <c r="T510" i="3"/>
  <c r="R510" i="3"/>
  <c r="P510" i="3"/>
  <c r="BI508" i="3"/>
  <c r="BH508" i="3"/>
  <c r="BG508" i="3"/>
  <c r="BF508" i="3"/>
  <c r="T508" i="3"/>
  <c r="R508" i="3"/>
  <c r="P508" i="3"/>
  <c r="BI506" i="3"/>
  <c r="BH506" i="3"/>
  <c r="BG506" i="3"/>
  <c r="BF506" i="3"/>
  <c r="T506" i="3"/>
  <c r="R506" i="3"/>
  <c r="P506" i="3"/>
  <c r="BI504" i="3"/>
  <c r="BH504" i="3"/>
  <c r="BG504" i="3"/>
  <c r="BF504" i="3"/>
  <c r="T504" i="3"/>
  <c r="R504" i="3"/>
  <c r="P504" i="3"/>
  <c r="BI502" i="3"/>
  <c r="BH502" i="3"/>
  <c r="BG502" i="3"/>
  <c r="BF502" i="3"/>
  <c r="T502" i="3"/>
  <c r="R502" i="3"/>
  <c r="P502" i="3"/>
  <c r="BI500" i="3"/>
  <c r="BH500" i="3"/>
  <c r="BG500" i="3"/>
  <c r="BF500" i="3"/>
  <c r="T500" i="3"/>
  <c r="R500" i="3"/>
  <c r="P500" i="3"/>
  <c r="BI498" i="3"/>
  <c r="BH498" i="3"/>
  <c r="BG498" i="3"/>
  <c r="BF498" i="3"/>
  <c r="T498" i="3"/>
  <c r="R498" i="3"/>
  <c r="P498" i="3"/>
  <c r="BI496" i="3"/>
  <c r="BH496" i="3"/>
  <c r="BG496" i="3"/>
  <c r="BF496" i="3"/>
  <c r="T496" i="3"/>
  <c r="R496" i="3"/>
  <c r="P496" i="3"/>
  <c r="BI494" i="3"/>
  <c r="BH494" i="3"/>
  <c r="BG494" i="3"/>
  <c r="BF494" i="3"/>
  <c r="T494" i="3"/>
  <c r="R494" i="3"/>
  <c r="P494" i="3"/>
  <c r="BI491" i="3"/>
  <c r="BH491" i="3"/>
  <c r="BG491" i="3"/>
  <c r="BF491" i="3"/>
  <c r="T491" i="3"/>
  <c r="R491" i="3"/>
  <c r="P491" i="3"/>
  <c r="BI489" i="3"/>
  <c r="BH489" i="3"/>
  <c r="BG489" i="3"/>
  <c r="BF489" i="3"/>
  <c r="T489" i="3"/>
  <c r="R489" i="3"/>
  <c r="P489" i="3"/>
  <c r="BI487" i="3"/>
  <c r="BH487" i="3"/>
  <c r="BG487" i="3"/>
  <c r="BF487" i="3"/>
  <c r="T487" i="3"/>
  <c r="R487" i="3"/>
  <c r="P487" i="3"/>
  <c r="BI485" i="3"/>
  <c r="BH485" i="3"/>
  <c r="BG485" i="3"/>
  <c r="BF485" i="3"/>
  <c r="T485" i="3"/>
  <c r="R485" i="3"/>
  <c r="P485" i="3"/>
  <c r="BI483" i="3"/>
  <c r="BH483" i="3"/>
  <c r="BG483" i="3"/>
  <c r="BF483" i="3"/>
  <c r="T483" i="3"/>
  <c r="R483" i="3"/>
  <c r="P483" i="3"/>
  <c r="BI481" i="3"/>
  <c r="BH481" i="3"/>
  <c r="BG481" i="3"/>
  <c r="BF481" i="3"/>
  <c r="T481" i="3"/>
  <c r="R481" i="3"/>
  <c r="P481" i="3"/>
  <c r="BI478" i="3"/>
  <c r="BH478" i="3"/>
  <c r="BG478" i="3"/>
  <c r="BF478" i="3"/>
  <c r="T478" i="3"/>
  <c r="R478" i="3"/>
  <c r="P478" i="3"/>
  <c r="BI476" i="3"/>
  <c r="BH476" i="3"/>
  <c r="BG476" i="3"/>
  <c r="BF476" i="3"/>
  <c r="T476" i="3"/>
  <c r="R476" i="3"/>
  <c r="P476" i="3"/>
  <c r="BI474" i="3"/>
  <c r="BH474" i="3"/>
  <c r="BG474" i="3"/>
  <c r="BF474" i="3"/>
  <c r="T474" i="3"/>
  <c r="R474" i="3"/>
  <c r="P474" i="3"/>
  <c r="BI471" i="3"/>
  <c r="BH471" i="3"/>
  <c r="BG471" i="3"/>
  <c r="BF471" i="3"/>
  <c r="T471" i="3"/>
  <c r="R471" i="3"/>
  <c r="P471" i="3"/>
  <c r="BI469" i="3"/>
  <c r="BH469" i="3"/>
  <c r="BG469" i="3"/>
  <c r="BF469" i="3"/>
  <c r="T469" i="3"/>
  <c r="R469" i="3"/>
  <c r="P469" i="3"/>
  <c r="BI457" i="3"/>
  <c r="BH457" i="3"/>
  <c r="BG457" i="3"/>
  <c r="BF457" i="3"/>
  <c r="T457" i="3"/>
  <c r="R457" i="3"/>
  <c r="P457" i="3"/>
  <c r="BI447" i="3"/>
  <c r="BH447" i="3"/>
  <c r="BG447" i="3"/>
  <c r="BF447" i="3"/>
  <c r="T447" i="3"/>
  <c r="R447" i="3"/>
  <c r="P447" i="3"/>
  <c r="BI445" i="3"/>
  <c r="BH445" i="3"/>
  <c r="BG445" i="3"/>
  <c r="BF445" i="3"/>
  <c r="T445" i="3"/>
  <c r="R445" i="3"/>
  <c r="P445" i="3"/>
  <c r="BI431" i="3"/>
  <c r="BH431" i="3"/>
  <c r="BG431" i="3"/>
  <c r="BF431" i="3"/>
  <c r="T431" i="3"/>
  <c r="R431" i="3"/>
  <c r="P431" i="3"/>
  <c r="BI427" i="3"/>
  <c r="BH427" i="3"/>
  <c r="BG427" i="3"/>
  <c r="BF427" i="3"/>
  <c r="T427" i="3"/>
  <c r="R427" i="3"/>
  <c r="P427" i="3"/>
  <c r="BI425" i="3"/>
  <c r="BH425" i="3"/>
  <c r="BG425" i="3"/>
  <c r="BF425" i="3"/>
  <c r="T425" i="3"/>
  <c r="R425" i="3"/>
  <c r="P425" i="3"/>
  <c r="BI422" i="3"/>
  <c r="BH422" i="3"/>
  <c r="BG422" i="3"/>
  <c r="BF422" i="3"/>
  <c r="T422" i="3"/>
  <c r="R422" i="3"/>
  <c r="P422" i="3"/>
  <c r="BI419" i="3"/>
  <c r="BH419" i="3"/>
  <c r="BG419" i="3"/>
  <c r="BF419" i="3"/>
  <c r="T419" i="3"/>
  <c r="R419" i="3"/>
  <c r="P419" i="3"/>
  <c r="BI417" i="3"/>
  <c r="BH417" i="3"/>
  <c r="BG417" i="3"/>
  <c r="BF417" i="3"/>
  <c r="T417" i="3"/>
  <c r="R417" i="3"/>
  <c r="P417" i="3"/>
  <c r="BI414" i="3"/>
  <c r="BH414" i="3"/>
  <c r="BG414" i="3"/>
  <c r="BF414" i="3"/>
  <c r="T414" i="3"/>
  <c r="R414" i="3"/>
  <c r="P414" i="3"/>
  <c r="BI410" i="3"/>
  <c r="BH410" i="3"/>
  <c r="BG410" i="3"/>
  <c r="BF410" i="3"/>
  <c r="T410" i="3"/>
  <c r="R410" i="3"/>
  <c r="P410" i="3"/>
  <c r="BI408" i="3"/>
  <c r="BH408" i="3"/>
  <c r="BG408" i="3"/>
  <c r="BF408" i="3"/>
  <c r="T408" i="3"/>
  <c r="R408" i="3"/>
  <c r="P408" i="3"/>
  <c r="BI404" i="3"/>
  <c r="BH404" i="3"/>
  <c r="BG404" i="3"/>
  <c r="BF404" i="3"/>
  <c r="T404" i="3"/>
  <c r="R404" i="3"/>
  <c r="P404" i="3"/>
  <c r="BI402" i="3"/>
  <c r="BH402" i="3"/>
  <c r="BG402" i="3"/>
  <c r="BF402" i="3"/>
  <c r="T402" i="3"/>
  <c r="R402" i="3"/>
  <c r="P402" i="3"/>
  <c r="BI391" i="3"/>
  <c r="BH391" i="3"/>
  <c r="BG391" i="3"/>
  <c r="BF391" i="3"/>
  <c r="T391" i="3"/>
  <c r="R391" i="3"/>
  <c r="P391" i="3"/>
  <c r="BI374" i="3"/>
  <c r="BH374" i="3"/>
  <c r="BG374" i="3"/>
  <c r="BF374" i="3"/>
  <c r="T374" i="3"/>
  <c r="R374" i="3"/>
  <c r="P374" i="3"/>
  <c r="BI357" i="3"/>
  <c r="BH357" i="3"/>
  <c r="BG357" i="3"/>
  <c r="BF357" i="3"/>
  <c r="T357" i="3"/>
  <c r="R357" i="3"/>
  <c r="P357" i="3"/>
  <c r="BI343" i="3"/>
  <c r="BH343" i="3"/>
  <c r="BG343" i="3"/>
  <c r="BF343" i="3"/>
  <c r="T343" i="3"/>
  <c r="R343" i="3"/>
  <c r="P343" i="3"/>
  <c r="BI338" i="3"/>
  <c r="BH338" i="3"/>
  <c r="BG338" i="3"/>
  <c r="BF338" i="3"/>
  <c r="T338" i="3"/>
  <c r="R338" i="3"/>
  <c r="P338" i="3"/>
  <c r="BI335" i="3"/>
  <c r="BH335" i="3"/>
  <c r="BG335" i="3"/>
  <c r="BF335" i="3"/>
  <c r="T335" i="3"/>
  <c r="R335" i="3"/>
  <c r="P335" i="3"/>
  <c r="BI332" i="3"/>
  <c r="BH332" i="3"/>
  <c r="BG332" i="3"/>
  <c r="BF332" i="3"/>
  <c r="T332" i="3"/>
  <c r="R332" i="3"/>
  <c r="P332" i="3"/>
  <c r="BI329" i="3"/>
  <c r="BH329" i="3"/>
  <c r="BG329" i="3"/>
  <c r="BF329" i="3"/>
  <c r="T329" i="3"/>
  <c r="R329" i="3"/>
  <c r="P329" i="3"/>
  <c r="BI325" i="3"/>
  <c r="BH325" i="3"/>
  <c r="BG325" i="3"/>
  <c r="BF325" i="3"/>
  <c r="T325" i="3"/>
  <c r="R325" i="3"/>
  <c r="P325" i="3"/>
  <c r="BI320" i="3"/>
  <c r="BH320" i="3"/>
  <c r="BG320" i="3"/>
  <c r="BF320" i="3"/>
  <c r="T320" i="3"/>
  <c r="R320" i="3"/>
  <c r="P320" i="3"/>
  <c r="BI318" i="3"/>
  <c r="BH318" i="3"/>
  <c r="BG318" i="3"/>
  <c r="BF318" i="3"/>
  <c r="T318" i="3"/>
  <c r="R318" i="3"/>
  <c r="P318" i="3"/>
  <c r="BI315" i="3"/>
  <c r="BH315" i="3"/>
  <c r="BG315" i="3"/>
  <c r="BF315" i="3"/>
  <c r="T315" i="3"/>
  <c r="R315" i="3"/>
  <c r="P315" i="3"/>
  <c r="BI311" i="3"/>
  <c r="BH311" i="3"/>
  <c r="BG311" i="3"/>
  <c r="BF311" i="3"/>
  <c r="T311" i="3"/>
  <c r="R311" i="3"/>
  <c r="P311" i="3"/>
  <c r="BI309" i="3"/>
  <c r="BH309" i="3"/>
  <c r="BG309" i="3"/>
  <c r="BF309" i="3"/>
  <c r="T309" i="3"/>
  <c r="R309" i="3"/>
  <c r="P309" i="3"/>
  <c r="BI306" i="3"/>
  <c r="BH306" i="3"/>
  <c r="BG306" i="3"/>
  <c r="BF306" i="3"/>
  <c r="T306" i="3"/>
  <c r="R306" i="3"/>
  <c r="P306" i="3"/>
  <c r="BI301" i="3"/>
  <c r="BH301" i="3"/>
  <c r="BG301" i="3"/>
  <c r="BF301" i="3"/>
  <c r="T301" i="3"/>
  <c r="R301" i="3"/>
  <c r="P301" i="3"/>
  <c r="BI299" i="3"/>
  <c r="BH299" i="3"/>
  <c r="BG299" i="3"/>
  <c r="BF299" i="3"/>
  <c r="T299" i="3"/>
  <c r="R299" i="3"/>
  <c r="P299" i="3"/>
  <c r="BI296" i="3"/>
  <c r="BH296" i="3"/>
  <c r="BG296" i="3"/>
  <c r="BF296" i="3"/>
  <c r="T296" i="3"/>
  <c r="R296" i="3"/>
  <c r="P296" i="3"/>
  <c r="BI294" i="3"/>
  <c r="BH294" i="3"/>
  <c r="BG294" i="3"/>
  <c r="BF294" i="3"/>
  <c r="T294" i="3"/>
  <c r="R294" i="3"/>
  <c r="P294" i="3"/>
  <c r="BI292" i="3"/>
  <c r="BH292" i="3"/>
  <c r="BG292" i="3"/>
  <c r="BF292" i="3"/>
  <c r="T292" i="3"/>
  <c r="R292" i="3"/>
  <c r="P292" i="3"/>
  <c r="BI290" i="3"/>
  <c r="BH290" i="3"/>
  <c r="BG290" i="3"/>
  <c r="BF290" i="3"/>
  <c r="T290" i="3"/>
  <c r="R290" i="3"/>
  <c r="P290" i="3"/>
  <c r="BI287" i="3"/>
  <c r="BH287" i="3"/>
  <c r="BG287" i="3"/>
  <c r="BF287" i="3"/>
  <c r="T287" i="3"/>
  <c r="R287" i="3"/>
  <c r="P287" i="3"/>
  <c r="BI283" i="3"/>
  <c r="BH283" i="3"/>
  <c r="BG283" i="3"/>
  <c r="BF283" i="3"/>
  <c r="T283" i="3"/>
  <c r="R283" i="3"/>
  <c r="P283" i="3"/>
  <c r="BI280" i="3"/>
  <c r="BH280" i="3"/>
  <c r="BG280" i="3"/>
  <c r="BF280" i="3"/>
  <c r="T280" i="3"/>
  <c r="R280" i="3"/>
  <c r="P280" i="3"/>
  <c r="BI268" i="3"/>
  <c r="BH268" i="3"/>
  <c r="BG268" i="3"/>
  <c r="BF268" i="3"/>
  <c r="T268" i="3"/>
  <c r="R268" i="3"/>
  <c r="P268" i="3"/>
  <c r="BI263" i="3"/>
  <c r="BH263" i="3"/>
  <c r="BG263" i="3"/>
  <c r="BF263" i="3"/>
  <c r="T263" i="3"/>
  <c r="R263" i="3"/>
  <c r="P263" i="3"/>
  <c r="BI242" i="3"/>
  <c r="BH242" i="3"/>
  <c r="BG242" i="3"/>
  <c r="BF242" i="3"/>
  <c r="T242" i="3"/>
  <c r="R242" i="3"/>
  <c r="P242" i="3"/>
  <c r="BI233" i="3"/>
  <c r="BH233" i="3"/>
  <c r="BG233" i="3"/>
  <c r="BF233" i="3"/>
  <c r="T233" i="3"/>
  <c r="R233" i="3"/>
  <c r="P233" i="3"/>
  <c r="BI221" i="3"/>
  <c r="BH221" i="3"/>
  <c r="BG221" i="3"/>
  <c r="BF221" i="3"/>
  <c r="T221" i="3"/>
  <c r="R221" i="3"/>
  <c r="P221" i="3"/>
  <c r="BI198" i="3"/>
  <c r="BH198" i="3"/>
  <c r="BG198" i="3"/>
  <c r="BF198" i="3"/>
  <c r="T198" i="3"/>
  <c r="R198" i="3"/>
  <c r="P198" i="3"/>
  <c r="BI183" i="3"/>
  <c r="BH183" i="3"/>
  <c r="BG183" i="3"/>
  <c r="BF183" i="3"/>
  <c r="T183" i="3"/>
  <c r="R183" i="3"/>
  <c r="P183" i="3"/>
  <c r="BI167" i="3"/>
  <c r="BH167" i="3"/>
  <c r="BG167" i="3"/>
  <c r="BF167" i="3"/>
  <c r="T167" i="3"/>
  <c r="R167" i="3"/>
  <c r="P167" i="3"/>
  <c r="BI153" i="3"/>
  <c r="BH153" i="3"/>
  <c r="BG153" i="3"/>
  <c r="BF153" i="3"/>
  <c r="T153" i="3"/>
  <c r="R153" i="3"/>
  <c r="P153" i="3"/>
  <c r="BI150" i="3"/>
  <c r="BH150" i="3"/>
  <c r="BG150" i="3"/>
  <c r="BF150" i="3"/>
  <c r="T150" i="3"/>
  <c r="R150" i="3"/>
  <c r="P150" i="3"/>
  <c r="BI133" i="3"/>
  <c r="BH133" i="3"/>
  <c r="BG133" i="3"/>
  <c r="BF133" i="3"/>
  <c r="T133" i="3"/>
  <c r="R133" i="3"/>
  <c r="P133" i="3"/>
  <c r="BI130" i="3"/>
  <c r="BH130" i="3"/>
  <c r="BG130" i="3"/>
  <c r="BF130" i="3"/>
  <c r="T130" i="3"/>
  <c r="R130" i="3"/>
  <c r="P130" i="3"/>
  <c r="BI121" i="3"/>
  <c r="BH121" i="3"/>
  <c r="BG121" i="3"/>
  <c r="BF121" i="3"/>
  <c r="T121" i="3"/>
  <c r="R121" i="3"/>
  <c r="P121" i="3"/>
  <c r="BI105" i="3"/>
  <c r="BH105" i="3"/>
  <c r="BG105" i="3"/>
  <c r="BF105" i="3"/>
  <c r="T105" i="3"/>
  <c r="R105" i="3"/>
  <c r="P105" i="3"/>
  <c r="BI103" i="3"/>
  <c r="BH103" i="3"/>
  <c r="BG103" i="3"/>
  <c r="BF103" i="3"/>
  <c r="T103" i="3"/>
  <c r="R103" i="3"/>
  <c r="P103" i="3"/>
  <c r="J97" i="3"/>
  <c r="J96" i="3"/>
  <c r="F96" i="3"/>
  <c r="F94" i="3"/>
  <c r="E92" i="3"/>
  <c r="J59" i="3"/>
  <c r="J58" i="3"/>
  <c r="F58" i="3"/>
  <c r="F56" i="3"/>
  <c r="E54" i="3"/>
  <c r="J20" i="3"/>
  <c r="E20" i="3"/>
  <c r="F97" i="3" s="1"/>
  <c r="J19" i="3"/>
  <c r="J14" i="3"/>
  <c r="J94" i="3" s="1"/>
  <c r="E7" i="3"/>
  <c r="E88" i="3" s="1"/>
  <c r="J39" i="2"/>
  <c r="J38" i="2"/>
  <c r="AY56" i="1"/>
  <c r="J37" i="2"/>
  <c r="AX56" i="1" s="1"/>
  <c r="BI678" i="2"/>
  <c r="BH678" i="2"/>
  <c r="BG678" i="2"/>
  <c r="BF678" i="2"/>
  <c r="T678" i="2"/>
  <c r="R678" i="2"/>
  <c r="P678" i="2"/>
  <c r="BI674" i="2"/>
  <c r="BH674" i="2"/>
  <c r="BG674" i="2"/>
  <c r="BF674" i="2"/>
  <c r="T674" i="2"/>
  <c r="R674" i="2"/>
  <c r="P674" i="2"/>
  <c r="BI671" i="2"/>
  <c r="BH671" i="2"/>
  <c r="BG671" i="2"/>
  <c r="BF671" i="2"/>
  <c r="T671" i="2"/>
  <c r="R671" i="2"/>
  <c r="P671" i="2"/>
  <c r="BI669" i="2"/>
  <c r="BH669" i="2"/>
  <c r="BG669" i="2"/>
  <c r="BF669" i="2"/>
  <c r="T669" i="2"/>
  <c r="R669" i="2"/>
  <c r="P669" i="2"/>
  <c r="BI667" i="2"/>
  <c r="BH667" i="2"/>
  <c r="BG667" i="2"/>
  <c r="BF667" i="2"/>
  <c r="T667" i="2"/>
  <c r="R667" i="2"/>
  <c r="P667" i="2"/>
  <c r="BI630" i="2"/>
  <c r="BH630" i="2"/>
  <c r="BG630" i="2"/>
  <c r="BF630" i="2"/>
  <c r="T630" i="2"/>
  <c r="R630" i="2"/>
  <c r="P630" i="2"/>
  <c r="BI627" i="2"/>
  <c r="BH627" i="2"/>
  <c r="BG627" i="2"/>
  <c r="BF627" i="2"/>
  <c r="T627" i="2"/>
  <c r="R627" i="2"/>
  <c r="P627" i="2"/>
  <c r="BI625" i="2"/>
  <c r="BH625" i="2"/>
  <c r="BG625" i="2"/>
  <c r="BF625" i="2"/>
  <c r="T625" i="2"/>
  <c r="R625" i="2"/>
  <c r="P625" i="2"/>
  <c r="BI623" i="2"/>
  <c r="BH623" i="2"/>
  <c r="BG623" i="2"/>
  <c r="BF623" i="2"/>
  <c r="T623" i="2"/>
  <c r="R623" i="2"/>
  <c r="P623" i="2"/>
  <c r="BI620" i="2"/>
  <c r="BH620" i="2"/>
  <c r="BG620" i="2"/>
  <c r="BF620" i="2"/>
  <c r="T620" i="2"/>
  <c r="R620" i="2"/>
  <c r="P620" i="2"/>
  <c r="BI618" i="2"/>
  <c r="BH618" i="2"/>
  <c r="BG618" i="2"/>
  <c r="BF618" i="2"/>
  <c r="T618" i="2"/>
  <c r="R618" i="2"/>
  <c r="P618" i="2"/>
  <c r="BI605" i="2"/>
  <c r="BH605" i="2"/>
  <c r="BG605" i="2"/>
  <c r="BF605" i="2"/>
  <c r="T605" i="2"/>
  <c r="R605" i="2"/>
  <c r="P605" i="2"/>
  <c r="BI594" i="2"/>
  <c r="BH594" i="2"/>
  <c r="BG594" i="2"/>
  <c r="BF594" i="2"/>
  <c r="T594" i="2"/>
  <c r="R594" i="2"/>
  <c r="P594" i="2"/>
  <c r="BI560" i="2"/>
  <c r="BH560" i="2"/>
  <c r="BG560" i="2"/>
  <c r="BF560" i="2"/>
  <c r="T560" i="2"/>
  <c r="R560" i="2"/>
  <c r="P560" i="2"/>
  <c r="BI541" i="2"/>
  <c r="BH541" i="2"/>
  <c r="BG541" i="2"/>
  <c r="BF541" i="2"/>
  <c r="T541" i="2"/>
  <c r="R541" i="2"/>
  <c r="P541" i="2"/>
  <c r="BI527" i="2"/>
  <c r="BH527" i="2"/>
  <c r="BG527" i="2"/>
  <c r="BF527" i="2"/>
  <c r="T527" i="2"/>
  <c r="R527" i="2"/>
  <c r="P527" i="2"/>
  <c r="BI516" i="2"/>
  <c r="BH516" i="2"/>
  <c r="BG516" i="2"/>
  <c r="BF516" i="2"/>
  <c r="T516" i="2"/>
  <c r="R516" i="2"/>
  <c r="P516" i="2"/>
  <c r="BI515" i="2"/>
  <c r="BH515" i="2"/>
  <c r="BG515" i="2"/>
  <c r="BF515" i="2"/>
  <c r="T515" i="2"/>
  <c r="R515" i="2"/>
  <c r="P515" i="2"/>
  <c r="BI504" i="2"/>
  <c r="BH504" i="2"/>
  <c r="BG504" i="2"/>
  <c r="BF504" i="2"/>
  <c r="T504" i="2"/>
  <c r="R504" i="2"/>
  <c r="P504" i="2"/>
  <c r="BI503" i="2"/>
  <c r="BH503" i="2"/>
  <c r="BG503" i="2"/>
  <c r="BF503" i="2"/>
  <c r="T503" i="2"/>
  <c r="R503" i="2"/>
  <c r="P503" i="2"/>
  <c r="BI492" i="2"/>
  <c r="BH492" i="2"/>
  <c r="BG492" i="2"/>
  <c r="BF492" i="2"/>
  <c r="T492" i="2"/>
  <c r="R492" i="2"/>
  <c r="P492" i="2"/>
  <c r="BI490" i="2"/>
  <c r="BH490" i="2"/>
  <c r="BG490" i="2"/>
  <c r="BF490" i="2"/>
  <c r="T490" i="2"/>
  <c r="R490" i="2"/>
  <c r="P490" i="2"/>
  <c r="BI479" i="2"/>
  <c r="BH479" i="2"/>
  <c r="BG479" i="2"/>
  <c r="BF479" i="2"/>
  <c r="T479" i="2"/>
  <c r="R479" i="2"/>
  <c r="P479" i="2"/>
  <c r="BI477" i="2"/>
  <c r="BH477" i="2"/>
  <c r="BG477" i="2"/>
  <c r="BF477" i="2"/>
  <c r="T477" i="2"/>
  <c r="R477" i="2"/>
  <c r="P477" i="2"/>
  <c r="BI466" i="2"/>
  <c r="BH466" i="2"/>
  <c r="BG466" i="2"/>
  <c r="BF466" i="2"/>
  <c r="T466" i="2"/>
  <c r="R466" i="2"/>
  <c r="P466" i="2"/>
  <c r="BI465" i="2"/>
  <c r="BH465" i="2"/>
  <c r="BG465" i="2"/>
  <c r="BF465" i="2"/>
  <c r="T465" i="2"/>
  <c r="R465" i="2"/>
  <c r="P465" i="2"/>
  <c r="BI454" i="2"/>
  <c r="BH454" i="2"/>
  <c r="BG454" i="2"/>
  <c r="BF454" i="2"/>
  <c r="T454" i="2"/>
  <c r="R454" i="2"/>
  <c r="P454" i="2"/>
  <c r="BI433" i="2"/>
  <c r="BH433" i="2"/>
  <c r="BG433" i="2"/>
  <c r="BF433" i="2"/>
  <c r="T433" i="2"/>
  <c r="R433" i="2"/>
  <c r="P433" i="2"/>
  <c r="BI421" i="2"/>
  <c r="BH421" i="2"/>
  <c r="BG421" i="2"/>
  <c r="BF421" i="2"/>
  <c r="T421" i="2"/>
  <c r="R421" i="2"/>
  <c r="P421" i="2"/>
  <c r="BI409" i="2"/>
  <c r="BH409" i="2"/>
  <c r="BG409" i="2"/>
  <c r="BF409" i="2"/>
  <c r="T409" i="2"/>
  <c r="R409" i="2"/>
  <c r="P409" i="2"/>
  <c r="BI397" i="2"/>
  <c r="BH397" i="2"/>
  <c r="BG397" i="2"/>
  <c r="BF397" i="2"/>
  <c r="T397" i="2"/>
  <c r="R397" i="2"/>
  <c r="P397" i="2"/>
  <c r="BI385" i="2"/>
  <c r="BH385" i="2"/>
  <c r="BG385" i="2"/>
  <c r="BF385" i="2"/>
  <c r="T385" i="2"/>
  <c r="R385" i="2"/>
  <c r="P385" i="2"/>
  <c r="BI373" i="2"/>
  <c r="BH373" i="2"/>
  <c r="BG373" i="2"/>
  <c r="BF373" i="2"/>
  <c r="T373" i="2"/>
  <c r="R373" i="2"/>
  <c r="P373" i="2"/>
  <c r="BI361" i="2"/>
  <c r="BH361" i="2"/>
  <c r="BG361" i="2"/>
  <c r="BF361" i="2"/>
  <c r="T361" i="2"/>
  <c r="R361" i="2"/>
  <c r="P361" i="2"/>
  <c r="BI351" i="2"/>
  <c r="BH351" i="2"/>
  <c r="BG351" i="2"/>
  <c r="BF351" i="2"/>
  <c r="T351" i="2"/>
  <c r="R351" i="2"/>
  <c r="P351" i="2"/>
  <c r="BI339" i="2"/>
  <c r="BH339" i="2"/>
  <c r="BG339" i="2"/>
  <c r="BF339" i="2"/>
  <c r="T339" i="2"/>
  <c r="R339" i="2"/>
  <c r="P339" i="2"/>
  <c r="BI327" i="2"/>
  <c r="BH327" i="2"/>
  <c r="BG327" i="2"/>
  <c r="BF327" i="2"/>
  <c r="T327" i="2"/>
  <c r="R327" i="2"/>
  <c r="P327" i="2"/>
  <c r="BI323" i="2"/>
  <c r="BH323" i="2"/>
  <c r="BG323" i="2"/>
  <c r="BF323" i="2"/>
  <c r="T323" i="2"/>
  <c r="R323" i="2"/>
  <c r="P323" i="2"/>
  <c r="BI308" i="2"/>
  <c r="BH308" i="2"/>
  <c r="BG308" i="2"/>
  <c r="BF308" i="2"/>
  <c r="T308" i="2"/>
  <c r="R308" i="2"/>
  <c r="P308" i="2"/>
  <c r="BI296" i="2"/>
  <c r="BH296" i="2"/>
  <c r="BG296" i="2"/>
  <c r="BF296" i="2"/>
  <c r="T296" i="2"/>
  <c r="R296" i="2"/>
  <c r="P296" i="2"/>
  <c r="BI284" i="2"/>
  <c r="BH284" i="2"/>
  <c r="BG284" i="2"/>
  <c r="BF284" i="2"/>
  <c r="T284" i="2"/>
  <c r="R284" i="2"/>
  <c r="P284" i="2"/>
  <c r="BI269" i="2"/>
  <c r="BH269" i="2"/>
  <c r="BG269" i="2"/>
  <c r="BF269" i="2"/>
  <c r="T269" i="2"/>
  <c r="R269" i="2"/>
  <c r="P269" i="2"/>
  <c r="BI257" i="2"/>
  <c r="BH257" i="2"/>
  <c r="BG257" i="2"/>
  <c r="BF257" i="2"/>
  <c r="T257" i="2"/>
  <c r="R257" i="2"/>
  <c r="P257" i="2"/>
  <c r="BI255" i="2"/>
  <c r="BH255" i="2"/>
  <c r="BG255" i="2"/>
  <c r="BF255" i="2"/>
  <c r="T255" i="2"/>
  <c r="R255" i="2"/>
  <c r="P255" i="2"/>
  <c r="BI253" i="2"/>
  <c r="BH253" i="2"/>
  <c r="BG253" i="2"/>
  <c r="BF253" i="2"/>
  <c r="T253" i="2"/>
  <c r="R253" i="2"/>
  <c r="P253" i="2"/>
  <c r="BI243" i="2"/>
  <c r="BH243" i="2"/>
  <c r="BG243" i="2"/>
  <c r="BF243" i="2"/>
  <c r="T243" i="2"/>
  <c r="R243" i="2"/>
  <c r="P243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28" i="2"/>
  <c r="BH228" i="2"/>
  <c r="BG228" i="2"/>
  <c r="BF228" i="2"/>
  <c r="T228" i="2"/>
  <c r="R228" i="2"/>
  <c r="P228" i="2"/>
  <c r="BI218" i="2"/>
  <c r="BH218" i="2"/>
  <c r="BG218" i="2"/>
  <c r="BF218" i="2"/>
  <c r="T218" i="2"/>
  <c r="R218" i="2"/>
  <c r="P218" i="2"/>
  <c r="BI211" i="2"/>
  <c r="BH211" i="2"/>
  <c r="BG211" i="2"/>
  <c r="BF211" i="2"/>
  <c r="T211" i="2"/>
  <c r="R211" i="2"/>
  <c r="P211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198" i="2"/>
  <c r="BH198" i="2"/>
  <c r="BG198" i="2"/>
  <c r="BF198" i="2"/>
  <c r="T198" i="2"/>
  <c r="R198" i="2"/>
  <c r="P198" i="2"/>
  <c r="BI194" i="2"/>
  <c r="BH194" i="2"/>
  <c r="BG194" i="2"/>
  <c r="BF194" i="2"/>
  <c r="T194" i="2"/>
  <c r="R194" i="2"/>
  <c r="P194" i="2"/>
  <c r="BI190" i="2"/>
  <c r="BH190" i="2"/>
  <c r="BG190" i="2"/>
  <c r="BF190" i="2"/>
  <c r="T190" i="2"/>
  <c r="R190" i="2"/>
  <c r="P190" i="2"/>
  <c r="BI172" i="2"/>
  <c r="BH172" i="2"/>
  <c r="BG172" i="2"/>
  <c r="BF172" i="2"/>
  <c r="T172" i="2"/>
  <c r="R172" i="2"/>
  <c r="P172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41" i="2"/>
  <c r="BH141" i="2"/>
  <c r="BG141" i="2"/>
  <c r="BF141" i="2"/>
  <c r="T141" i="2"/>
  <c r="T140" i="2"/>
  <c r="R141" i="2"/>
  <c r="R140" i="2"/>
  <c r="P141" i="2"/>
  <c r="P140" i="2" s="1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27" i="2"/>
  <c r="BH127" i="2"/>
  <c r="BG127" i="2"/>
  <c r="BF127" i="2"/>
  <c r="T127" i="2"/>
  <c r="R127" i="2"/>
  <c r="P127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R122" i="2"/>
  <c r="P122" i="2"/>
  <c r="BI119" i="2"/>
  <c r="BH119" i="2"/>
  <c r="BG119" i="2"/>
  <c r="BF119" i="2"/>
  <c r="T119" i="2"/>
  <c r="R119" i="2"/>
  <c r="P119" i="2"/>
  <c r="BI115" i="2"/>
  <c r="BH115" i="2"/>
  <c r="BG115" i="2"/>
  <c r="BF115" i="2"/>
  <c r="T115" i="2"/>
  <c r="R115" i="2"/>
  <c r="P115" i="2"/>
  <c r="BI113" i="2"/>
  <c r="BH113" i="2"/>
  <c r="BG113" i="2"/>
  <c r="BF113" i="2"/>
  <c r="T113" i="2"/>
  <c r="R113" i="2"/>
  <c r="P113" i="2"/>
  <c r="BI100" i="2"/>
  <c r="BH100" i="2"/>
  <c r="BG100" i="2"/>
  <c r="BF100" i="2"/>
  <c r="T100" i="2"/>
  <c r="T99" i="2" s="1"/>
  <c r="R100" i="2"/>
  <c r="R99" i="2"/>
  <c r="P100" i="2"/>
  <c r="P99" i="2" s="1"/>
  <c r="J94" i="2"/>
  <c r="J93" i="2"/>
  <c r="F93" i="2"/>
  <c r="F91" i="2"/>
  <c r="E89" i="2"/>
  <c r="J59" i="2"/>
  <c r="J58" i="2"/>
  <c r="F58" i="2"/>
  <c r="F56" i="2"/>
  <c r="E54" i="2"/>
  <c r="J20" i="2"/>
  <c r="E20" i="2"/>
  <c r="F94" i="2"/>
  <c r="J19" i="2"/>
  <c r="J14" i="2"/>
  <c r="J91" i="2"/>
  <c r="E7" i="2"/>
  <c r="E85" i="2" s="1"/>
  <c r="L50" i="1"/>
  <c r="AM50" i="1"/>
  <c r="AM49" i="1"/>
  <c r="L49" i="1"/>
  <c r="AM47" i="1"/>
  <c r="L47" i="1"/>
  <c r="L45" i="1"/>
  <c r="L44" i="1"/>
  <c r="BK667" i="2"/>
  <c r="J100" i="2"/>
  <c r="J620" i="2"/>
  <c r="J454" i="2"/>
  <c r="BK323" i="2"/>
  <c r="BK198" i="2"/>
  <c r="BK678" i="2"/>
  <c r="J527" i="2"/>
  <c r="J373" i="2"/>
  <c r="J218" i="2"/>
  <c r="BK122" i="2"/>
  <c r="J568" i="3"/>
  <c r="J518" i="3"/>
  <c r="BK325" i="3"/>
  <c r="J708" i="3"/>
  <c r="J548" i="3"/>
  <c r="J417" i="3"/>
  <c r="J325" i="3"/>
  <c r="BK623" i="3"/>
  <c r="BK552" i="3"/>
  <c r="BK514" i="3"/>
  <c r="J487" i="3"/>
  <c r="BK447" i="3"/>
  <c r="BK422" i="3"/>
  <c r="J391" i="3"/>
  <c r="BK320" i="3"/>
  <c r="BK301" i="3"/>
  <c r="BK292" i="3"/>
  <c r="BK708" i="3"/>
  <c r="J558" i="3"/>
  <c r="BK287" i="3"/>
  <c r="J406" i="4"/>
  <c r="J292" i="4"/>
  <c r="BK418" i="4"/>
  <c r="J352" i="4"/>
  <c r="BK450" i="4"/>
  <c r="BK346" i="4"/>
  <c r="BK462" i="4"/>
  <c r="BK349" i="4"/>
  <c r="BK200" i="4"/>
  <c r="J153" i="5"/>
  <c r="J181" i="5"/>
  <c r="BK212" i="5"/>
  <c r="BK98" i="6"/>
  <c r="BK194" i="6"/>
  <c r="J148" i="7"/>
  <c r="BK107" i="7"/>
  <c r="J136" i="7"/>
  <c r="BK112" i="7"/>
  <c r="J116" i="8"/>
  <c r="BK91" i="8"/>
  <c r="J504" i="2"/>
  <c r="J257" i="2"/>
  <c r="J127" i="2"/>
  <c r="J573" i="3"/>
  <c r="BK520" i="3"/>
  <c r="BK408" i="3"/>
  <c r="J280" i="3"/>
  <c r="BK619" i="3"/>
  <c r="J427" i="3"/>
  <c r="BK329" i="3"/>
  <c r="J619" i="3"/>
  <c r="BK548" i="3"/>
  <c r="BK518" i="3"/>
  <c r="BK494" i="3"/>
  <c r="J283" i="3"/>
  <c r="J607" i="3"/>
  <c r="J292" i="3"/>
  <c r="BK458" i="4"/>
  <c r="J234" i="4"/>
  <c r="J417" i="4"/>
  <c r="BK369" i="4"/>
  <c r="BK268" i="4"/>
  <c r="BK395" i="4"/>
  <c r="J218" i="4"/>
  <c r="BK456" i="4"/>
  <c r="BK301" i="4"/>
  <c r="J197" i="5"/>
  <c r="J201" i="5"/>
  <c r="J96" i="5"/>
  <c r="BK209" i="5"/>
  <c r="BK155" i="6"/>
  <c r="J180" i="6"/>
  <c r="BK140" i="6"/>
  <c r="BK105" i="7"/>
  <c r="BK95" i="7"/>
  <c r="BK93" i="7"/>
  <c r="J123" i="7"/>
  <c r="BK93" i="8"/>
  <c r="BK87" i="8"/>
  <c r="BK674" i="2"/>
  <c r="BK284" i="2"/>
  <c r="J137" i="2"/>
  <c r="BK620" i="2"/>
  <c r="J466" i="2"/>
  <c r="J385" i="2"/>
  <c r="J204" i="2"/>
  <c r="BK228" i="2"/>
  <c r="BK560" i="2"/>
  <c r="J490" i="2"/>
  <c r="J194" i="2"/>
  <c r="J704" i="3"/>
  <c r="BK544" i="3"/>
  <c r="J510" i="3"/>
  <c r="BK419" i="3"/>
  <c r="J315" i="3"/>
  <c r="BK621" i="3"/>
  <c r="J504" i="3"/>
  <c r="J320" i="3"/>
  <c r="BK704" i="3"/>
  <c r="BK550" i="3"/>
  <c r="BK516" i="3"/>
  <c r="BK471" i="3"/>
  <c r="BK636" i="3"/>
  <c r="J294" i="3"/>
  <c r="J456" i="4"/>
  <c r="BK335" i="4"/>
  <c r="J122" i="4"/>
  <c r="BK371" i="4"/>
  <c r="J275" i="4"/>
  <c r="BK390" i="4"/>
  <c r="BK231" i="4"/>
  <c r="BK449" i="4"/>
  <c r="BK330" i="4"/>
  <c r="BK207" i="5"/>
  <c r="BK179" i="5"/>
  <c r="J189" i="5"/>
  <c r="BK144" i="5"/>
  <c r="BK182" i="6"/>
  <c r="BK172" i="6"/>
  <c r="J130" i="6"/>
  <c r="J199" i="6"/>
  <c r="BK189" i="6"/>
  <c r="BK142" i="6"/>
  <c r="BK109" i="7"/>
  <c r="BK213" i="7"/>
  <c r="BK185" i="7"/>
  <c r="J103" i="7"/>
  <c r="BK103" i="8"/>
  <c r="BK112" i="8"/>
  <c r="BK671" i="2"/>
  <c r="BK194" i="2"/>
  <c r="BK669" i="2"/>
  <c r="J465" i="2"/>
  <c r="BK373" i="2"/>
  <c r="J190" i="2"/>
  <c r="J211" i="2"/>
  <c r="BK516" i="2"/>
  <c r="BK479" i="2"/>
  <c r="J255" i="2"/>
  <c r="BK137" i="2"/>
  <c r="J623" i="3"/>
  <c r="BK524" i="3"/>
  <c r="J425" i="3"/>
  <c r="BK311" i="3"/>
  <c r="BK665" i="3"/>
  <c r="J485" i="3"/>
  <c r="BK391" i="3"/>
  <c r="BK167" i="3"/>
  <c r="J564" i="3"/>
  <c r="J520" i="3"/>
  <c r="BK485" i="3"/>
  <c r="J183" i="3"/>
  <c r="J556" i="3"/>
  <c r="BK221" i="3"/>
  <c r="J364" i="4"/>
  <c r="BK280" i="4"/>
  <c r="BK414" i="4"/>
  <c r="J341" i="4"/>
  <c r="BK454" i="4"/>
  <c r="J373" i="4"/>
  <c r="J185" i="4"/>
  <c r="BK460" i="4"/>
  <c r="J290" i="4"/>
  <c r="BK148" i="5"/>
  <c r="BK195" i="5"/>
  <c r="J205" i="5"/>
  <c r="J182" i="6"/>
  <c r="J174" i="6"/>
  <c r="J155" i="6"/>
  <c r="J95" i="7"/>
  <c r="BK103" i="7"/>
  <c r="J201" i="7"/>
  <c r="BK101" i="8"/>
  <c r="J125" i="8"/>
  <c r="J101" i="8"/>
  <c r="J269" i="2"/>
  <c r="BK141" i="2"/>
  <c r="BK625" i="2"/>
  <c r="BK466" i="2"/>
  <c r="J351" i="2"/>
  <c r="BK132" i="2"/>
  <c r="BK202" i="2"/>
  <c r="J594" i="2"/>
  <c r="BK503" i="2"/>
  <c r="J327" i="2"/>
  <c r="J132" i="2"/>
  <c r="BK592" i="3"/>
  <c r="BK526" i="3"/>
  <c r="J496" i="3"/>
  <c r="BK338" i="3"/>
  <c r="BK130" i="3"/>
  <c r="J602" i="3"/>
  <c r="J483" i="3"/>
  <c r="J338" i="3"/>
  <c r="J701" i="3"/>
  <c r="BK566" i="3"/>
  <c r="J530" i="3"/>
  <c r="BK496" i="3"/>
  <c r="J469" i="3"/>
  <c r="BK425" i="3"/>
  <c r="J419" i="3"/>
  <c r="J408" i="3"/>
  <c r="J374" i="3"/>
  <c r="BK335" i="3"/>
  <c r="BK306" i="3"/>
  <c r="BK294" i="3"/>
  <c r="BK650" i="3"/>
  <c r="J296" i="3"/>
  <c r="J454" i="4"/>
  <c r="BK318" i="4"/>
  <c r="J462" i="4"/>
  <c r="BK373" i="4"/>
  <c r="BK278" i="4"/>
  <c r="J410" i="4"/>
  <c r="J259" i="4"/>
  <c r="BK466" i="4"/>
  <c r="J369" i="4"/>
  <c r="J187" i="5"/>
  <c r="J199" i="5"/>
  <c r="J185" i="5"/>
  <c r="BK156" i="5"/>
  <c r="J186" i="6"/>
  <c r="J142" i="6"/>
  <c r="J107" i="7"/>
  <c r="J91" i="7"/>
  <c r="J216" i="7"/>
  <c r="BK136" i="7"/>
  <c r="J103" i="8"/>
  <c r="J99" i="8"/>
  <c r="J516" i="2"/>
  <c r="BK361" i="2"/>
  <c r="J202" i="2"/>
  <c r="J699" i="3"/>
  <c r="BK560" i="3"/>
  <c r="BK512" i="3"/>
  <c r="BK427" i="3"/>
  <c r="J233" i="3"/>
  <c r="BK562" i="3"/>
  <c r="J481" i="3"/>
  <c r="BK374" i="3"/>
  <c r="BK103" i="3"/>
  <c r="J562" i="3"/>
  <c r="J526" i="3"/>
  <c r="BK474" i="3"/>
  <c r="BK699" i="3"/>
  <c r="J534" i="3"/>
  <c r="J414" i="4"/>
  <c r="BK341" i="4"/>
  <c r="BK185" i="4"/>
  <c r="J395" i="4"/>
  <c r="J330" i="4"/>
  <c r="BK122" i="4"/>
  <c r="J287" i="4"/>
  <c r="J466" i="4"/>
  <c r="BK352" i="4"/>
  <c r="BK103" i="4"/>
  <c r="BK111" i="5"/>
  <c r="J159" i="5"/>
  <c r="BK151" i="5"/>
  <c r="BK197" i="5"/>
  <c r="J113" i="6"/>
  <c r="BK203" i="6"/>
  <c r="J143" i="7"/>
  <c r="BK131" i="7"/>
  <c r="BK216" i="7"/>
  <c r="J204" i="7"/>
  <c r="J109" i="7"/>
  <c r="BK123" i="8"/>
  <c r="BK108" i="8"/>
  <c r="BK96" i="8"/>
  <c r="BK477" i="2"/>
  <c r="J153" i="2"/>
  <c r="BK627" i="2"/>
  <c r="BK594" i="2"/>
  <c r="BK397" i="2"/>
  <c r="BK296" i="2"/>
  <c r="J135" i="2"/>
  <c r="BK190" i="2"/>
  <c r="J541" i="2"/>
  <c r="J477" i="2"/>
  <c r="J243" i="2"/>
  <c r="J636" i="3"/>
  <c r="J522" i="3"/>
  <c r="J478" i="3"/>
  <c r="J332" i="3"/>
  <c r="J105" i="3"/>
  <c r="BK546" i="3"/>
  <c r="J422" i="3"/>
  <c r="BK280" i="3"/>
  <c r="BK568" i="3"/>
  <c r="J524" i="3"/>
  <c r="BK491" i="3"/>
  <c r="BK242" i="3"/>
  <c r="J566" i="3"/>
  <c r="J198" i="3"/>
  <c r="J349" i="4"/>
  <c r="J205" i="4"/>
  <c r="J390" i="4"/>
  <c r="J337" i="4"/>
  <c r="J449" i="4"/>
  <c r="J266" i="4"/>
  <c r="J464" i="4"/>
  <c r="J346" i="4"/>
  <c r="J193" i="5"/>
  <c r="BK96" i="5"/>
  <c r="J148" i="5"/>
  <c r="BK199" i="5"/>
  <c r="BK205" i="6"/>
  <c r="BK176" i="6"/>
  <c r="J144" i="6"/>
  <c r="J205" i="6"/>
  <c r="J203" i="6"/>
  <c r="BK144" i="6"/>
  <c r="J189" i="6"/>
  <c r="J172" i="6"/>
  <c r="J187" i="7"/>
  <c r="J112" i="7"/>
  <c r="BK120" i="7"/>
  <c r="BK116" i="8"/>
  <c r="BK120" i="8"/>
  <c r="BK94" i="8"/>
  <c r="J630" i="2"/>
  <c r="J240" i="2"/>
  <c r="J115" i="2"/>
  <c r="J623" i="2"/>
  <c r="J560" i="2"/>
  <c r="BK409" i="2"/>
  <c r="BK308" i="2"/>
  <c r="J122" i="2"/>
  <c r="BK158" i="2"/>
  <c r="BK492" i="2"/>
  <c r="BK351" i="2"/>
  <c r="BK240" i="2"/>
  <c r="J697" i="3"/>
  <c r="BK542" i="3"/>
  <c r="J514" i="3"/>
  <c r="J471" i="3"/>
  <c r="BK263" i="3"/>
  <c r="BK564" i="3"/>
  <c r="J516" i="3"/>
  <c r="BK332" i="3"/>
  <c r="J621" i="3"/>
  <c r="J546" i="3"/>
  <c r="BK508" i="3"/>
  <c r="BK476" i="3"/>
  <c r="BK678" i="3"/>
  <c r="J299" i="3"/>
  <c r="J150" i="3"/>
  <c r="J344" i="4"/>
  <c r="J141" i="4"/>
  <c r="BK375" i="4"/>
  <c r="BK287" i="4"/>
  <c r="J418" i="4"/>
  <c r="J299" i="4"/>
  <c r="BK464" i="4"/>
  <c r="BK337" i="4"/>
  <c r="J195" i="5"/>
  <c r="J156" i="5"/>
  <c r="BK181" i="5"/>
  <c r="BK159" i="5"/>
  <c r="J133" i="6"/>
  <c r="J100" i="6"/>
  <c r="BK201" i="7"/>
  <c r="BK162" i="7"/>
  <c r="J131" i="7"/>
  <c r="J94" i="8"/>
  <c r="J114" i="8"/>
  <c r="J678" i="2"/>
  <c r="BK218" i="2"/>
  <c r="BK623" i="2"/>
  <c r="J421" i="2"/>
  <c r="BK385" i="2"/>
  <c r="BK238" i="2"/>
  <c r="BK115" i="2"/>
  <c r="BK127" i="2"/>
  <c r="BK515" i="2"/>
  <c r="J253" i="2"/>
  <c r="BK714" i="3"/>
  <c r="BK540" i="3"/>
  <c r="J506" i="3"/>
  <c r="J431" i="3"/>
  <c r="BK309" i="3"/>
  <c r="J512" i="3"/>
  <c r="BK402" i="3"/>
  <c r="J290" i="3"/>
  <c r="J544" i="3"/>
  <c r="BK502" i="3"/>
  <c r="BK478" i="3"/>
  <c r="J445" i="3"/>
  <c r="BK417" i="3"/>
  <c r="BK404" i="3"/>
  <c r="J343" i="3"/>
  <c r="J311" i="3"/>
  <c r="BK121" i="3"/>
  <c r="J309" i="3"/>
  <c r="J167" i="3"/>
  <c r="BK392" i="4"/>
  <c r="BK259" i="4"/>
  <c r="BK410" i="4"/>
  <c r="J200" i="4"/>
  <c r="J371" i="4"/>
  <c r="BK141" i="4"/>
  <c r="J332" i="4"/>
  <c r="J209" i="5"/>
  <c r="J142" i="5"/>
  <c r="J207" i="5"/>
  <c r="J165" i="5"/>
  <c r="J140" i="6"/>
  <c r="J207" i="6"/>
  <c r="J206" i="7"/>
  <c r="BK166" i="7"/>
  <c r="J166" i="7"/>
  <c r="BK164" i="7"/>
  <c r="BK114" i="8"/>
  <c r="BK128" i="8"/>
  <c r="BK527" i="2"/>
  <c r="J479" i="2"/>
  <c r="J238" i="2"/>
  <c r="J113" i="2"/>
  <c r="BK538" i="3"/>
  <c r="J500" i="3"/>
  <c r="J335" i="3"/>
  <c r="J121" i="3"/>
  <c r="J550" i="3"/>
  <c r="J410" i="3"/>
  <c r="J263" i="3"/>
  <c r="J592" i="3"/>
  <c r="BK500" i="3"/>
  <c r="BK483" i="3"/>
  <c r="J103" i="3"/>
  <c r="J301" i="3"/>
  <c r="J153" i="3"/>
  <c r="J362" i="4"/>
  <c r="BK275" i="4"/>
  <c r="J452" i="4"/>
  <c r="J358" i="4"/>
  <c r="J231" i="4"/>
  <c r="J375" i="4"/>
  <c r="BK160" i="4"/>
  <c r="BK367" i="4"/>
  <c r="BK266" i="4"/>
  <c r="J161" i="5"/>
  <c r="BK142" i="5"/>
  <c r="BK153" i="5"/>
  <c r="J137" i="6"/>
  <c r="BK219" i="7"/>
  <c r="BK171" i="7"/>
  <c r="BK143" i="7"/>
  <c r="J162" i="7"/>
  <c r="J123" i="8"/>
  <c r="J117" i="8"/>
  <c r="BK106" i="8"/>
  <c r="BK89" i="8"/>
  <c r="BK211" i="2"/>
  <c r="J625" i="2"/>
  <c r="BK433" i="2"/>
  <c r="J361" i="2"/>
  <c r="BK243" i="2"/>
  <c r="J119" i="2"/>
  <c r="BK124" i="2"/>
  <c r="J515" i="2"/>
  <c r="J339" i="2"/>
  <c r="BK135" i="2"/>
  <c r="J532" i="3"/>
  <c r="J447" i="3"/>
  <c r="J221" i="3"/>
  <c r="J554" i="3"/>
  <c r="J404" i="3"/>
  <c r="BK183" i="3"/>
  <c r="BK607" i="3"/>
  <c r="BK528" i="3"/>
  <c r="J498" i="3"/>
  <c r="BK481" i="3"/>
  <c r="BK153" i="3"/>
  <c r="J538" i="3"/>
  <c r="BK408" i="4"/>
  <c r="BK299" i="4"/>
  <c r="J450" i="4"/>
  <c r="J360" i="4"/>
  <c r="J160" i="4"/>
  <c r="BK364" i="4"/>
  <c r="BK163" i="4"/>
  <c r="J378" i="4"/>
  <c r="J280" i="4"/>
  <c r="BK165" i="5"/>
  <c r="BK205" i="5"/>
  <c r="J111" i="5"/>
  <c r="J125" i="5"/>
  <c r="BK139" i="5"/>
  <c r="BK180" i="6"/>
  <c r="BK133" i="6"/>
  <c r="J219" i="6"/>
  <c r="J194" i="6"/>
  <c r="BK96" i="6"/>
  <c r="J103" i="6"/>
  <c r="BK113" i="6"/>
  <c r="BK91" i="7"/>
  <c r="J93" i="7"/>
  <c r="J210" i="7"/>
  <c r="J120" i="7"/>
  <c r="J96" i="8"/>
  <c r="J106" i="8"/>
  <c r="J674" i="2"/>
  <c r="BK257" i="2"/>
  <c r="J667" i="2"/>
  <c r="BK618" i="2"/>
  <c r="J433" i="2"/>
  <c r="BK339" i="2"/>
  <c r="J228" i="2"/>
  <c r="BK113" i="2"/>
  <c r="AS55" i="1"/>
  <c r="J124" i="2"/>
  <c r="BK570" i="3"/>
  <c r="BK504" i="3"/>
  <c r="J329" i="3"/>
  <c r="J714" i="3"/>
  <c r="J552" i="3"/>
  <c r="J414" i="3"/>
  <c r="BK268" i="3"/>
  <c r="BK573" i="3"/>
  <c r="J540" i="3"/>
  <c r="J489" i="3"/>
  <c r="BK105" i="3"/>
  <c r="BK536" i="3"/>
  <c r="J460" i="4"/>
  <c r="J257" i="4"/>
  <c r="J392" i="4"/>
  <c r="BK303" i="4"/>
  <c r="BK205" i="4"/>
  <c r="BK354" i="4"/>
  <c r="BK101" i="4"/>
  <c r="BK358" i="4"/>
  <c r="J101" i="4"/>
  <c r="J203" i="5"/>
  <c r="BK125" i="5"/>
  <c r="J144" i="5"/>
  <c r="BK100" i="6"/>
  <c r="BK219" i="6"/>
  <c r="BK141" i="7"/>
  <c r="J219" i="7"/>
  <c r="J171" i="7"/>
  <c r="BK117" i="8"/>
  <c r="J112" i="8"/>
  <c r="J91" i="8"/>
  <c r="BK465" i="2"/>
  <c r="J158" i="2"/>
  <c r="BK630" i="2"/>
  <c r="BK605" i="2"/>
  <c r="J409" i="2"/>
  <c r="BK269" i="2"/>
  <c r="J141" i="2"/>
  <c r="BK172" i="2"/>
  <c r="BK541" i="2"/>
  <c r="BK490" i="2"/>
  <c r="J284" i="2"/>
  <c r="J155" i="2"/>
  <c r="J650" i="3"/>
  <c r="J536" i="3"/>
  <c r="J476" i="3"/>
  <c r="BK414" i="3"/>
  <c r="J242" i="3"/>
  <c r="BK556" i="3"/>
  <c r="J457" i="3"/>
  <c r="BK233" i="3"/>
  <c r="BK597" i="3"/>
  <c r="BK522" i="3"/>
  <c r="J491" i="3"/>
  <c r="BK457" i="3"/>
  <c r="BK431" i="3"/>
  <c r="BK410" i="3"/>
  <c r="BK357" i="3"/>
  <c r="BK315" i="3"/>
  <c r="BK299" i="3"/>
  <c r="BK198" i="3"/>
  <c r="J597" i="3"/>
  <c r="J130" i="3"/>
  <c r="BK360" i="4"/>
  <c r="J187" i="4"/>
  <c r="BK385" i="4"/>
  <c r="J301" i="4"/>
  <c r="J385" i="4"/>
  <c r="BK187" i="4"/>
  <c r="J408" i="4"/>
  <c r="J278" i="4"/>
  <c r="BK203" i="5"/>
  <c r="J212" i="5"/>
  <c r="J139" i="5"/>
  <c r="BK201" i="5"/>
  <c r="J176" i="6"/>
  <c r="BK130" i="6"/>
  <c r="J98" i="6"/>
  <c r="BK206" i="7"/>
  <c r="BK210" i="7"/>
  <c r="BK187" i="7"/>
  <c r="J128" i="8"/>
  <c r="J108" i="8"/>
  <c r="BK155" i="2"/>
  <c r="J492" i="2"/>
  <c r="J323" i="2"/>
  <c r="J152" i="2"/>
  <c r="J625" i="3"/>
  <c r="BK530" i="3"/>
  <c r="J474" i="3"/>
  <c r="J318" i="3"/>
  <c r="BK697" i="3"/>
  <c r="BK510" i="3"/>
  <c r="BK296" i="3"/>
  <c r="J665" i="3"/>
  <c r="BK532" i="3"/>
  <c r="J508" i="3"/>
  <c r="BK489" i="3"/>
  <c r="BK133" i="3"/>
  <c r="BK554" i="3"/>
  <c r="BK283" i="3"/>
  <c r="BK404" i="4"/>
  <c r="J303" i="4"/>
  <c r="J103" i="4"/>
  <c r="BK378" i="4"/>
  <c r="BK290" i="4"/>
  <c r="BK417" i="4"/>
  <c r="J335" i="4"/>
  <c r="J469" i="4"/>
  <c r="BK344" i="4"/>
  <c r="J191" i="5"/>
  <c r="BK189" i="5"/>
  <c r="BK187" i="5"/>
  <c r="BK161" i="5"/>
  <c r="BK207" i="6"/>
  <c r="BK186" i="6"/>
  <c r="J208" i="7"/>
  <c r="BK208" i="7"/>
  <c r="J110" i="8"/>
  <c r="BK99" i="8"/>
  <c r="J120" i="8"/>
  <c r="J671" i="2"/>
  <c r="BK253" i="2"/>
  <c r="J669" i="2"/>
  <c r="J618" i="2"/>
  <c r="BK421" i="2"/>
  <c r="BK327" i="2"/>
  <c r="J172" i="2"/>
  <c r="BK153" i="2"/>
  <c r="J503" i="2"/>
  <c r="J296" i="2"/>
  <c r="BK119" i="2"/>
  <c r="BK602" i="3"/>
  <c r="J502" i="3"/>
  <c r="J357" i="3"/>
  <c r="J268" i="3"/>
  <c r="J560" i="3"/>
  <c r="BK469" i="3"/>
  <c r="BK343" i="3"/>
  <c r="BK625" i="3"/>
  <c r="J542" i="3"/>
  <c r="BK506" i="3"/>
  <c r="BK487" i="3"/>
  <c r="BK701" i="3"/>
  <c r="J306" i="3"/>
  <c r="J133" i="3"/>
  <c r="J367" i="4"/>
  <c r="J268" i="4"/>
  <c r="J412" i="4"/>
  <c r="BK292" i="4"/>
  <c r="BK412" i="4"/>
  <c r="J318" i="4"/>
  <c r="BK469" i="4"/>
  <c r="J354" i="4"/>
  <c r="J163" i="4"/>
  <c r="J151" i="5"/>
  <c r="BK191" i="5"/>
  <c r="J179" i="5"/>
  <c r="BK185" i="5"/>
  <c r="J191" i="6"/>
  <c r="BK174" i="6"/>
  <c r="BK137" i="6"/>
  <c r="J96" i="6"/>
  <c r="J197" i="6"/>
  <c r="BK103" i="6"/>
  <c r="BK199" i="6"/>
  <c r="J213" i="7"/>
  <c r="J185" i="7"/>
  <c r="BK148" i="7"/>
  <c r="J141" i="7"/>
  <c r="BK125" i="8"/>
  <c r="J87" i="8"/>
  <c r="BK454" i="2"/>
  <c r="BK152" i="2"/>
  <c r="J627" i="2"/>
  <c r="J605" i="2"/>
  <c r="J397" i="2"/>
  <c r="BK255" i="2"/>
  <c r="J198" i="2"/>
  <c r="BK504" i="2"/>
  <c r="J308" i="2"/>
  <c r="BK204" i="2"/>
  <c r="BK100" i="2"/>
  <c r="BK534" i="3"/>
  <c r="J494" i="3"/>
  <c r="J402" i="3"/>
  <c r="BK150" i="3"/>
  <c r="BK558" i="3"/>
  <c r="BK445" i="3"/>
  <c r="BK318" i="3"/>
  <c r="J678" i="3"/>
  <c r="J528" i="3"/>
  <c r="BK498" i="3"/>
  <c r="J287" i="3"/>
  <c r="J570" i="3"/>
  <c r="BK290" i="3"/>
  <c r="BK452" i="4"/>
  <c r="BK332" i="4"/>
  <c r="J458" i="4"/>
  <c r="BK362" i="4"/>
  <c r="BK257" i="4"/>
  <c r="J404" i="4"/>
  <c r="BK234" i="4"/>
  <c r="BK406" i="4"/>
  <c r="BK218" i="4"/>
  <c r="J183" i="5"/>
  <c r="BK183" i="5"/>
  <c r="BK193" i="5"/>
  <c r="BK191" i="6"/>
  <c r="BK197" i="6"/>
  <c r="BK204" i="7"/>
  <c r="J164" i="7"/>
  <c r="BK123" i="7"/>
  <c r="J105" i="7"/>
  <c r="J89" i="8"/>
  <c r="BK110" i="8"/>
  <c r="J93" i="8"/>
  <c r="R112" i="2" l="1"/>
  <c r="T134" i="2"/>
  <c r="T151" i="2"/>
  <c r="P157" i="2"/>
  <c r="P242" i="2"/>
  <c r="P622" i="2"/>
  <c r="R629" i="2"/>
  <c r="R673" i="2"/>
  <c r="P102" i="3"/>
  <c r="BK282" i="3"/>
  <c r="J282" i="3" s="1"/>
  <c r="J66" i="3" s="1"/>
  <c r="BK407" i="3"/>
  <c r="J407" i="3"/>
  <c r="J67" i="3" s="1"/>
  <c r="BK424" i="3"/>
  <c r="J424" i="3" s="1"/>
  <c r="J68" i="3" s="1"/>
  <c r="BK430" i="3"/>
  <c r="J430" i="3"/>
  <c r="J70" i="3" s="1"/>
  <c r="BK493" i="3"/>
  <c r="J493" i="3" s="1"/>
  <c r="J73" i="3" s="1"/>
  <c r="R493" i="3"/>
  <c r="T572" i="3"/>
  <c r="T696" i="3"/>
  <c r="R703" i="3"/>
  <c r="P100" i="4"/>
  <c r="P265" i="4"/>
  <c r="R334" i="4"/>
  <c r="T351" i="4"/>
  <c r="BK357" i="4"/>
  <c r="J357" i="4"/>
  <c r="J70" i="4"/>
  <c r="BK366" i="4"/>
  <c r="J366" i="4" s="1"/>
  <c r="J71" i="4" s="1"/>
  <c r="BK377" i="4"/>
  <c r="J377" i="4"/>
  <c r="J72" i="4"/>
  <c r="BK394" i="4"/>
  <c r="J394" i="4" s="1"/>
  <c r="J73" i="4" s="1"/>
  <c r="P416" i="4"/>
  <c r="P453" i="4"/>
  <c r="BK110" i="5"/>
  <c r="J110" i="5"/>
  <c r="J66" i="5" s="1"/>
  <c r="BK141" i="5"/>
  <c r="J141" i="5" s="1"/>
  <c r="J67" i="5" s="1"/>
  <c r="BK158" i="5"/>
  <c r="J158" i="5"/>
  <c r="J68" i="5" s="1"/>
  <c r="BK164" i="5"/>
  <c r="J164" i="5" s="1"/>
  <c r="J70" i="5" s="1"/>
  <c r="R95" i="6"/>
  <c r="BK132" i="6"/>
  <c r="J132" i="6" s="1"/>
  <c r="J66" i="6" s="1"/>
  <c r="P179" i="6"/>
  <c r="BK196" i="6"/>
  <c r="J196" i="6"/>
  <c r="J68" i="6"/>
  <c r="P202" i="6"/>
  <c r="P201" i="6"/>
  <c r="R90" i="7"/>
  <c r="T130" i="7"/>
  <c r="P163" i="7"/>
  <c r="T186" i="7"/>
  <c r="BK112" i="2"/>
  <c r="J112" i="2"/>
  <c r="J66" i="2" s="1"/>
  <c r="BK134" i="2"/>
  <c r="J134" i="2"/>
  <c r="J67" i="2"/>
  <c r="BK151" i="2"/>
  <c r="J151" i="2"/>
  <c r="J70" i="2" s="1"/>
  <c r="R157" i="2"/>
  <c r="R242" i="2"/>
  <c r="T622" i="2"/>
  <c r="T139" i="2" s="1"/>
  <c r="T629" i="2"/>
  <c r="P673" i="2"/>
  <c r="BK102" i="3"/>
  <c r="J102" i="3" s="1"/>
  <c r="J65" i="3" s="1"/>
  <c r="P282" i="3"/>
  <c r="T407" i="3"/>
  <c r="T424" i="3"/>
  <c r="T430" i="3"/>
  <c r="R473" i="3"/>
  <c r="BK480" i="3"/>
  <c r="J480" i="3"/>
  <c r="J72" i="3" s="1"/>
  <c r="R480" i="3"/>
  <c r="P493" i="3"/>
  <c r="P572" i="3"/>
  <c r="P696" i="3"/>
  <c r="P703" i="3"/>
  <c r="R100" i="4"/>
  <c r="BK265" i="4"/>
  <c r="J265" i="4" s="1"/>
  <c r="J66" i="4" s="1"/>
  <c r="BK334" i="4"/>
  <c r="J334" i="4"/>
  <c r="J67" i="4" s="1"/>
  <c r="BK351" i="4"/>
  <c r="J351" i="4" s="1"/>
  <c r="J68" i="4" s="1"/>
  <c r="P357" i="4"/>
  <c r="T366" i="4"/>
  <c r="T377" i="4"/>
  <c r="T394" i="4"/>
  <c r="BK416" i="4"/>
  <c r="J416" i="4" s="1"/>
  <c r="J74" i="4" s="1"/>
  <c r="BK453" i="4"/>
  <c r="J453" i="4" s="1"/>
  <c r="J75" i="4" s="1"/>
  <c r="R110" i="5"/>
  <c r="T141" i="5"/>
  <c r="T158" i="5"/>
  <c r="R164" i="5"/>
  <c r="R163" i="5" s="1"/>
  <c r="P95" i="6"/>
  <c r="P132" i="6"/>
  <c r="BK179" i="6"/>
  <c r="J179" i="6"/>
  <c r="J67" i="6"/>
  <c r="R196" i="6"/>
  <c r="R202" i="6"/>
  <c r="R201" i="6" s="1"/>
  <c r="T90" i="7"/>
  <c r="R130" i="7"/>
  <c r="R163" i="7"/>
  <c r="P186" i="7"/>
  <c r="P203" i="7"/>
  <c r="R86" i="8"/>
  <c r="T98" i="8"/>
  <c r="T112" i="2"/>
  <c r="T98" i="2"/>
  <c r="R134" i="2"/>
  <c r="P151" i="2"/>
  <c r="T157" i="2"/>
  <c r="T242" i="2"/>
  <c r="R622" i="2"/>
  <c r="R139" i="2" s="1"/>
  <c r="BK629" i="2"/>
  <c r="J629" i="2"/>
  <c r="J74" i="2" s="1"/>
  <c r="T673" i="2"/>
  <c r="R102" i="3"/>
  <c r="T282" i="3"/>
  <c r="P407" i="3"/>
  <c r="P424" i="3"/>
  <c r="P430" i="3"/>
  <c r="P473" i="3"/>
  <c r="R572" i="3"/>
  <c r="R696" i="3"/>
  <c r="T703" i="3"/>
  <c r="T100" i="4"/>
  <c r="T99" i="4" s="1"/>
  <c r="T265" i="4"/>
  <c r="T334" i="4"/>
  <c r="R351" i="4"/>
  <c r="T357" i="4"/>
  <c r="P366" i="4"/>
  <c r="P377" i="4"/>
  <c r="R394" i="4"/>
  <c r="T416" i="4"/>
  <c r="R453" i="4"/>
  <c r="P110" i="5"/>
  <c r="P94" i="5"/>
  <c r="P141" i="5"/>
  <c r="P158" i="5"/>
  <c r="P164" i="5"/>
  <c r="P163" i="5"/>
  <c r="BK95" i="6"/>
  <c r="R132" i="6"/>
  <c r="T179" i="6"/>
  <c r="T196" i="6"/>
  <c r="T202" i="6"/>
  <c r="T201" i="6" s="1"/>
  <c r="P90" i="7"/>
  <c r="BK130" i="7"/>
  <c r="J130" i="7"/>
  <c r="J62" i="7" s="1"/>
  <c r="BK163" i="7"/>
  <c r="J163" i="7" s="1"/>
  <c r="J64" i="7" s="1"/>
  <c r="BK186" i="7"/>
  <c r="J186" i="7"/>
  <c r="J65" i="7" s="1"/>
  <c r="BK203" i="7"/>
  <c r="J203" i="7" s="1"/>
  <c r="J66" i="7" s="1"/>
  <c r="R203" i="7"/>
  <c r="BK86" i="8"/>
  <c r="J86" i="8" s="1"/>
  <c r="J61" i="8" s="1"/>
  <c r="T86" i="8"/>
  <c r="R98" i="8"/>
  <c r="R105" i="8"/>
  <c r="P112" i="2"/>
  <c r="P98" i="2" s="1"/>
  <c r="P134" i="2"/>
  <c r="R151" i="2"/>
  <c r="BK157" i="2"/>
  <c r="J157" i="2"/>
  <c r="J71" i="2" s="1"/>
  <c r="BK242" i="2"/>
  <c r="J242" i="2" s="1"/>
  <c r="J72" i="2" s="1"/>
  <c r="BK622" i="2"/>
  <c r="J622" i="2"/>
  <c r="J73" i="2" s="1"/>
  <c r="P629" i="2"/>
  <c r="BK673" i="2"/>
  <c r="J673" i="2"/>
  <c r="J75" i="2"/>
  <c r="T102" i="3"/>
  <c r="R282" i="3"/>
  <c r="R407" i="3"/>
  <c r="R424" i="3"/>
  <c r="R430" i="3"/>
  <c r="R429" i="3"/>
  <c r="BK473" i="3"/>
  <c r="J473" i="3" s="1"/>
  <c r="J71" i="3" s="1"/>
  <c r="T473" i="3"/>
  <c r="P480" i="3"/>
  <c r="T480" i="3"/>
  <c r="T493" i="3"/>
  <c r="BK572" i="3"/>
  <c r="J572" i="3" s="1"/>
  <c r="J74" i="3" s="1"/>
  <c r="BK696" i="3"/>
  <c r="J696" i="3" s="1"/>
  <c r="J75" i="3" s="1"/>
  <c r="BK703" i="3"/>
  <c r="J703" i="3" s="1"/>
  <c r="J76" i="3" s="1"/>
  <c r="BK100" i="4"/>
  <c r="J100" i="4"/>
  <c r="J65" i="4" s="1"/>
  <c r="R265" i="4"/>
  <c r="P334" i="4"/>
  <c r="P351" i="4"/>
  <c r="R357" i="4"/>
  <c r="R366" i="4"/>
  <c r="R377" i="4"/>
  <c r="P394" i="4"/>
  <c r="R416" i="4"/>
  <c r="T453" i="4"/>
  <c r="T110" i="5"/>
  <c r="T94" i="5"/>
  <c r="R141" i="5"/>
  <c r="R158" i="5"/>
  <c r="T164" i="5"/>
  <c r="T163" i="5"/>
  <c r="T95" i="6"/>
  <c r="T132" i="6"/>
  <c r="R179" i="6"/>
  <c r="P196" i="6"/>
  <c r="BK202" i="6"/>
  <c r="J202" i="6"/>
  <c r="J70" i="6"/>
  <c r="BK90" i="7"/>
  <c r="J90" i="7" s="1"/>
  <c r="J61" i="7" s="1"/>
  <c r="P130" i="7"/>
  <c r="T163" i="7"/>
  <c r="R186" i="7"/>
  <c r="T203" i="7"/>
  <c r="P86" i="8"/>
  <c r="BK98" i="8"/>
  <c r="J98" i="8" s="1"/>
  <c r="J62" i="8" s="1"/>
  <c r="P98" i="8"/>
  <c r="BK105" i="8"/>
  <c r="J105" i="8" s="1"/>
  <c r="J63" i="8" s="1"/>
  <c r="P105" i="8"/>
  <c r="T105" i="8"/>
  <c r="BK211" i="5"/>
  <c r="J211" i="5"/>
  <c r="J71" i="5" s="1"/>
  <c r="BK99" i="2"/>
  <c r="J99" i="2" s="1"/>
  <c r="J65" i="2" s="1"/>
  <c r="BK140" i="2"/>
  <c r="J140" i="2"/>
  <c r="J69" i="2" s="1"/>
  <c r="BK713" i="3"/>
  <c r="BK712" i="3" s="1"/>
  <c r="J712" i="3" s="1"/>
  <c r="J77" i="3" s="1"/>
  <c r="BK468" i="4"/>
  <c r="J468" i="4" s="1"/>
  <c r="J76" i="4" s="1"/>
  <c r="BK161" i="7"/>
  <c r="J161" i="7"/>
  <c r="J63" i="7"/>
  <c r="BK215" i="7"/>
  <c r="J215" i="7" s="1"/>
  <c r="J67" i="7" s="1"/>
  <c r="BK218" i="7"/>
  <c r="J218" i="7"/>
  <c r="J68" i="7"/>
  <c r="BK95" i="5"/>
  <c r="J95" i="5" s="1"/>
  <c r="J65" i="5" s="1"/>
  <c r="BK218" i="6"/>
  <c r="J218" i="6"/>
  <c r="J71" i="6"/>
  <c r="BK127" i="8"/>
  <c r="J127" i="8" s="1"/>
  <c r="J64" i="8" s="1"/>
  <c r="E48" i="8"/>
  <c r="BE108" i="8"/>
  <c r="BE116" i="8"/>
  <c r="J52" i="8"/>
  <c r="BE91" i="8"/>
  <c r="BE93" i="8"/>
  <c r="BE96" i="8"/>
  <c r="BE99" i="8"/>
  <c r="BE106" i="8"/>
  <c r="BE123" i="8"/>
  <c r="BE87" i="8"/>
  <c r="BE89" i="8"/>
  <c r="BE101" i="8"/>
  <c r="BE110" i="8"/>
  <c r="BE114" i="8"/>
  <c r="BE117" i="8"/>
  <c r="BE125" i="8"/>
  <c r="BE128" i="8"/>
  <c r="F55" i="8"/>
  <c r="BE94" i="8"/>
  <c r="BE103" i="8"/>
  <c r="BE112" i="8"/>
  <c r="BE120" i="8"/>
  <c r="F55" i="7"/>
  <c r="BE105" i="7"/>
  <c r="BE109" i="7"/>
  <c r="BE141" i="7"/>
  <c r="BE143" i="7"/>
  <c r="BE166" i="7"/>
  <c r="BE201" i="7"/>
  <c r="BE204" i="7"/>
  <c r="BE213" i="7"/>
  <c r="J95" i="6"/>
  <c r="J65" i="6"/>
  <c r="BE95" i="7"/>
  <c r="BE103" i="7"/>
  <c r="BE107" i="7"/>
  <c r="BE171" i="7"/>
  <c r="BE185" i="7"/>
  <c r="BE219" i="7"/>
  <c r="BK201" i="6"/>
  <c r="J201" i="6"/>
  <c r="J69" i="6" s="1"/>
  <c r="E78" i="7"/>
  <c r="BE91" i="7"/>
  <c r="BE93" i="7"/>
  <c r="BE120" i="7"/>
  <c r="BE123" i="7"/>
  <c r="BE131" i="7"/>
  <c r="BE136" i="7"/>
  <c r="BE148" i="7"/>
  <c r="BE210" i="7"/>
  <c r="BE216" i="7"/>
  <c r="J52" i="7"/>
  <c r="BE112" i="7"/>
  <c r="BE162" i="7"/>
  <c r="BE164" i="7"/>
  <c r="BE187" i="7"/>
  <c r="BE206" i="7"/>
  <c r="BE208" i="7"/>
  <c r="J56" i="6"/>
  <c r="F90" i="6"/>
  <c r="BE130" i="6"/>
  <c r="BE142" i="6"/>
  <c r="BE144" i="6"/>
  <c r="BE172" i="6"/>
  <c r="BE174" i="6"/>
  <c r="E50" i="6"/>
  <c r="BE98" i="6"/>
  <c r="BE100" i="6"/>
  <c r="BE140" i="6"/>
  <c r="BE155" i="6"/>
  <c r="BE180" i="6"/>
  <c r="BE197" i="6"/>
  <c r="BE219" i="6"/>
  <c r="BE113" i="6"/>
  <c r="BE133" i="6"/>
  <c r="BE176" i="6"/>
  <c r="BE186" i="6"/>
  <c r="BE205" i="6"/>
  <c r="BE207" i="6"/>
  <c r="BE96" i="6"/>
  <c r="BE103" i="6"/>
  <c r="BE137" i="6"/>
  <c r="BE182" i="6"/>
  <c r="BE189" i="6"/>
  <c r="BE191" i="6"/>
  <c r="BE194" i="6"/>
  <c r="BE199" i="6"/>
  <c r="BE203" i="6"/>
  <c r="BE111" i="5"/>
  <c r="BE144" i="5"/>
  <c r="BE148" i="5"/>
  <c r="BE165" i="5"/>
  <c r="BE195" i="5"/>
  <c r="BE205" i="5"/>
  <c r="BE207" i="5"/>
  <c r="BE212" i="5"/>
  <c r="F59" i="5"/>
  <c r="J87" i="5"/>
  <c r="BE96" i="5"/>
  <c r="BE139" i="5"/>
  <c r="BE153" i="5"/>
  <c r="BE161" i="5"/>
  <c r="BE191" i="5"/>
  <c r="BE201" i="5"/>
  <c r="E81" i="5"/>
  <c r="BE142" i="5"/>
  <c r="BE151" i="5"/>
  <c r="BE156" i="5"/>
  <c r="BE159" i="5"/>
  <c r="BE181" i="5"/>
  <c r="BE185" i="5"/>
  <c r="BE189" i="5"/>
  <c r="BE193" i="5"/>
  <c r="BE203" i="5"/>
  <c r="BE209" i="5"/>
  <c r="BE125" i="5"/>
  <c r="BE179" i="5"/>
  <c r="BE183" i="5"/>
  <c r="BE187" i="5"/>
  <c r="BE197" i="5"/>
  <c r="BE199" i="5"/>
  <c r="BE122" i="4"/>
  <c r="BE141" i="4"/>
  <c r="BE163" i="4"/>
  <c r="BE185" i="4"/>
  <c r="BE231" i="4"/>
  <c r="BE234" i="4"/>
  <c r="BE287" i="4"/>
  <c r="BE303" i="4"/>
  <c r="BE360" i="4"/>
  <c r="BE362" i="4"/>
  <c r="BE385" i="4"/>
  <c r="BE390" i="4"/>
  <c r="BE392" i="4"/>
  <c r="BE410" i="4"/>
  <c r="BE412" i="4"/>
  <c r="BE417" i="4"/>
  <c r="BE452" i="4"/>
  <c r="BE462" i="4"/>
  <c r="BE466" i="4"/>
  <c r="BE469" i="4"/>
  <c r="J713" i="3"/>
  <c r="J78" i="3"/>
  <c r="E50" i="4"/>
  <c r="J92" i="4"/>
  <c r="BE103" i="4"/>
  <c r="BE160" i="4"/>
  <c r="BE200" i="4"/>
  <c r="BE266" i="4"/>
  <c r="BE268" i="4"/>
  <c r="BE275" i="4"/>
  <c r="BE290" i="4"/>
  <c r="BE344" i="4"/>
  <c r="BE349" i="4"/>
  <c r="BE358" i="4"/>
  <c r="BE367" i="4"/>
  <c r="BE369" i="4"/>
  <c r="BE406" i="4"/>
  <c r="BE408" i="4"/>
  <c r="BE414" i="4"/>
  <c r="BE450" i="4"/>
  <c r="BE456" i="4"/>
  <c r="BE458" i="4"/>
  <c r="F95" i="4"/>
  <c r="BE101" i="4"/>
  <c r="BE257" i="4"/>
  <c r="BE259" i="4"/>
  <c r="BE278" i="4"/>
  <c r="BE280" i="4"/>
  <c r="BE292" i="4"/>
  <c r="BE301" i="4"/>
  <c r="BE318" i="4"/>
  <c r="BE330" i="4"/>
  <c r="BE332" i="4"/>
  <c r="BE337" i="4"/>
  <c r="BE341" i="4"/>
  <c r="BE346" i="4"/>
  <c r="BE352" i="4"/>
  <c r="BE364" i="4"/>
  <c r="BE371" i="4"/>
  <c r="BE395" i="4"/>
  <c r="BE404" i="4"/>
  <c r="BE454" i="4"/>
  <c r="BE460" i="4"/>
  <c r="BE464" i="4"/>
  <c r="BE187" i="4"/>
  <c r="BE205" i="4"/>
  <c r="BE218" i="4"/>
  <c r="BE299" i="4"/>
  <c r="BE335" i="4"/>
  <c r="BE354" i="4"/>
  <c r="BE373" i="4"/>
  <c r="BE375" i="4"/>
  <c r="BE378" i="4"/>
  <c r="BE418" i="4"/>
  <c r="BE449" i="4"/>
  <c r="J56" i="3"/>
  <c r="BE103" i="3"/>
  <c r="BE105" i="3"/>
  <c r="BE233" i="3"/>
  <c r="BE263" i="3"/>
  <c r="BE280" i="3"/>
  <c r="BE296" i="3"/>
  <c r="BE299" i="3"/>
  <c r="BE306" i="3"/>
  <c r="BE534" i="3"/>
  <c r="BE542" i="3"/>
  <c r="BE544" i="3"/>
  <c r="BE560" i="3"/>
  <c r="BE562" i="3"/>
  <c r="BE566" i="3"/>
  <c r="BE573" i="3"/>
  <c r="BE597" i="3"/>
  <c r="BE607" i="3"/>
  <c r="BE621" i="3"/>
  <c r="BE623" i="3"/>
  <c r="BE665" i="3"/>
  <c r="F59" i="3"/>
  <c r="BE150" i="3"/>
  <c r="BE153" i="3"/>
  <c r="BE221" i="3"/>
  <c r="BE242" i="3"/>
  <c r="BE268" i="3"/>
  <c r="BE294" i="3"/>
  <c r="BE301" i="3"/>
  <c r="BE309" i="3"/>
  <c r="BE325" i="3"/>
  <c r="BE329" i="3"/>
  <c r="BE391" i="3"/>
  <c r="BE402" i="3"/>
  <c r="BE414" i="3"/>
  <c r="BE427" i="3"/>
  <c r="BE431" i="3"/>
  <c r="BE445" i="3"/>
  <c r="BE447" i="3"/>
  <c r="BE457" i="3"/>
  <c r="BE469" i="3"/>
  <c r="BE471" i="3"/>
  <c r="BE487" i="3"/>
  <c r="BE491" i="3"/>
  <c r="BE494" i="3"/>
  <c r="BE500" i="3"/>
  <c r="BE504" i="3"/>
  <c r="BE506" i="3"/>
  <c r="BE518" i="3"/>
  <c r="BE520" i="3"/>
  <c r="BE526" i="3"/>
  <c r="BE540" i="3"/>
  <c r="BE556" i="3"/>
  <c r="BE602" i="3"/>
  <c r="BE636" i="3"/>
  <c r="BE650" i="3"/>
  <c r="BE678" i="3"/>
  <c r="BE704" i="3"/>
  <c r="BE708" i="3"/>
  <c r="BE714" i="3"/>
  <c r="E50" i="3"/>
  <c r="BE121" i="3"/>
  <c r="BE130" i="3"/>
  <c r="BE133" i="3"/>
  <c r="BE198" i="3"/>
  <c r="BE287" i="3"/>
  <c r="BE292" i="3"/>
  <c r="BE311" i="3"/>
  <c r="BE315" i="3"/>
  <c r="BE318" i="3"/>
  <c r="BE357" i="3"/>
  <c r="BE408" i="3"/>
  <c r="BE419" i="3"/>
  <c r="BE425" i="3"/>
  <c r="BE485" i="3"/>
  <c r="BE498" i="3"/>
  <c r="BE502" i="3"/>
  <c r="BE508" i="3"/>
  <c r="BE512" i="3"/>
  <c r="BE514" i="3"/>
  <c r="BE538" i="3"/>
  <c r="BE552" i="3"/>
  <c r="BE568" i="3"/>
  <c r="BE570" i="3"/>
  <c r="BE592" i="3"/>
  <c r="BE625" i="3"/>
  <c r="BE697" i="3"/>
  <c r="BE699" i="3"/>
  <c r="BE701" i="3"/>
  <c r="BE167" i="3"/>
  <c r="BE183" i="3"/>
  <c r="BE283" i="3"/>
  <c r="BE290" i="3"/>
  <c r="BE320" i="3"/>
  <c r="BE332" i="3"/>
  <c r="BE335" i="3"/>
  <c r="BE338" i="3"/>
  <c r="BE343" i="3"/>
  <c r="BE374" i="3"/>
  <c r="BE404" i="3"/>
  <c r="BE410" i="3"/>
  <c r="BE417" i="3"/>
  <c r="BE422" i="3"/>
  <c r="BE474" i="3"/>
  <c r="BE476" i="3"/>
  <c r="BE478" i="3"/>
  <c r="BE481" i="3"/>
  <c r="BE483" i="3"/>
  <c r="BE489" i="3"/>
  <c r="BE496" i="3"/>
  <c r="BE510" i="3"/>
  <c r="BE516" i="3"/>
  <c r="BE522" i="3"/>
  <c r="BE524" i="3"/>
  <c r="BE528" i="3"/>
  <c r="BE530" i="3"/>
  <c r="BE532" i="3"/>
  <c r="BE536" i="3"/>
  <c r="BE546" i="3"/>
  <c r="BE548" i="3"/>
  <c r="BE550" i="3"/>
  <c r="BE554" i="3"/>
  <c r="BE558" i="3"/>
  <c r="BE564" i="3"/>
  <c r="BE619" i="3"/>
  <c r="F59" i="2"/>
  <c r="BE141" i="2"/>
  <c r="BE152" i="2"/>
  <c r="BE172" i="2"/>
  <c r="BE202" i="2"/>
  <c r="BE211" i="2"/>
  <c r="BE243" i="2"/>
  <c r="BE253" i="2"/>
  <c r="BE284" i="2"/>
  <c r="BE339" i="2"/>
  <c r="BE351" i="2"/>
  <c r="BE361" i="2"/>
  <c r="BE477" i="2"/>
  <c r="BE479" i="2"/>
  <c r="BE490" i="2"/>
  <c r="BE492" i="2"/>
  <c r="BE503" i="2"/>
  <c r="BE504" i="2"/>
  <c r="BE515" i="2"/>
  <c r="BE516" i="2"/>
  <c r="BE527" i="2"/>
  <c r="BE541" i="2"/>
  <c r="BE560" i="2"/>
  <c r="BE594" i="2"/>
  <c r="E50" i="2"/>
  <c r="J56" i="2"/>
  <c r="BE113" i="2"/>
  <c r="BE115" i="2"/>
  <c r="BE132" i="2"/>
  <c r="BE137" i="2"/>
  <c r="BE194" i="2"/>
  <c r="BE240" i="2"/>
  <c r="BE100" i="2"/>
  <c r="BE124" i="2"/>
  <c r="BE135" i="2"/>
  <c r="BE153" i="2"/>
  <c r="BE155" i="2"/>
  <c r="BE158" i="2"/>
  <c r="BE190" i="2"/>
  <c r="BE269" i="2"/>
  <c r="BE308" i="2"/>
  <c r="BE323" i="2"/>
  <c r="BE327" i="2"/>
  <c r="BE373" i="2"/>
  <c r="BE385" i="2"/>
  <c r="BE397" i="2"/>
  <c r="BE409" i="2"/>
  <c r="BE421" i="2"/>
  <c r="BE433" i="2"/>
  <c r="BE605" i="2"/>
  <c r="BE618" i="2"/>
  <c r="BE620" i="2"/>
  <c r="BE623" i="2"/>
  <c r="BE625" i="2"/>
  <c r="BE627" i="2"/>
  <c r="BE630" i="2"/>
  <c r="BE667" i="2"/>
  <c r="BE669" i="2"/>
  <c r="BE678" i="2"/>
  <c r="BE119" i="2"/>
  <c r="BE122" i="2"/>
  <c r="BE127" i="2"/>
  <c r="BE198" i="2"/>
  <c r="BE204" i="2"/>
  <c r="BE218" i="2"/>
  <c r="BE228" i="2"/>
  <c r="BE238" i="2"/>
  <c r="BE255" i="2"/>
  <c r="BE257" i="2"/>
  <c r="BE296" i="2"/>
  <c r="BE454" i="2"/>
  <c r="BE465" i="2"/>
  <c r="BE466" i="2"/>
  <c r="BE671" i="2"/>
  <c r="BE674" i="2"/>
  <c r="F36" i="4"/>
  <c r="BA58" i="1" s="1"/>
  <c r="F37" i="5"/>
  <c r="BB59" i="1" s="1"/>
  <c r="F37" i="8"/>
  <c r="BD62" i="1" s="1"/>
  <c r="J36" i="4"/>
  <c r="AW58" i="1" s="1"/>
  <c r="F39" i="5"/>
  <c r="BD59" i="1" s="1"/>
  <c r="F36" i="6"/>
  <c r="BA60" i="1" s="1"/>
  <c r="J34" i="7"/>
  <c r="AW61" i="1" s="1"/>
  <c r="F38" i="3"/>
  <c r="BC57" i="1" s="1"/>
  <c r="F34" i="8"/>
  <c r="BA62" i="1" s="1"/>
  <c r="J36" i="5"/>
  <c r="AW59" i="1" s="1"/>
  <c r="F35" i="7"/>
  <c r="BB61" i="1" s="1"/>
  <c r="F38" i="4"/>
  <c r="BC58" i="1" s="1"/>
  <c r="F37" i="6"/>
  <c r="BB60" i="1" s="1"/>
  <c r="F39" i="2"/>
  <c r="BD56" i="1" s="1"/>
  <c r="F36" i="8"/>
  <c r="BC62" i="1" s="1"/>
  <c r="J36" i="2"/>
  <c r="AW56" i="1" s="1"/>
  <c r="F38" i="5"/>
  <c r="BC59" i="1" s="1"/>
  <c r="F36" i="5"/>
  <c r="BA59" i="1" s="1"/>
  <c r="J36" i="6"/>
  <c r="AW60" i="1" s="1"/>
  <c r="F34" i="7"/>
  <c r="BA61" i="1" s="1"/>
  <c r="F35" i="8"/>
  <c r="BB62" i="1" s="1"/>
  <c r="F39" i="6"/>
  <c r="BD60" i="1" s="1"/>
  <c r="F37" i="2"/>
  <c r="BB56" i="1" s="1"/>
  <c r="F38" i="6"/>
  <c r="BC60" i="1" s="1"/>
  <c r="AS54" i="1"/>
  <c r="F37" i="3"/>
  <c r="BB57" i="1" s="1"/>
  <c r="F39" i="3"/>
  <c r="BD57" i="1" s="1"/>
  <c r="F36" i="2"/>
  <c r="BA56" i="1"/>
  <c r="J34" i="8"/>
  <c r="AW62" i="1"/>
  <c r="F36" i="3"/>
  <c r="BA57" i="1" s="1"/>
  <c r="F36" i="7"/>
  <c r="BC61" i="1"/>
  <c r="F39" i="4"/>
  <c r="BD58" i="1"/>
  <c r="F38" i="2"/>
  <c r="BC56" i="1"/>
  <c r="F37" i="4"/>
  <c r="BB58" i="1"/>
  <c r="F37" i="7"/>
  <c r="BD61" i="1"/>
  <c r="J36" i="3"/>
  <c r="AW57" i="1" s="1"/>
  <c r="T101" i="3" l="1"/>
  <c r="T100" i="3" s="1"/>
  <c r="BK94" i="5"/>
  <c r="J94" i="5" s="1"/>
  <c r="J64" i="5" s="1"/>
  <c r="BK94" i="6"/>
  <c r="J94" i="6" s="1"/>
  <c r="J64" i="6" s="1"/>
  <c r="P93" i="5"/>
  <c r="AU59" i="1" s="1"/>
  <c r="P139" i="2"/>
  <c r="P97" i="2"/>
  <c r="AU56" i="1" s="1"/>
  <c r="R94" i="5"/>
  <c r="R93" i="5" s="1"/>
  <c r="T93" i="5"/>
  <c r="R98" i="2"/>
  <c r="R97" i="2"/>
  <c r="T85" i="8"/>
  <c r="T84" i="8" s="1"/>
  <c r="P89" i="7"/>
  <c r="P88" i="7"/>
  <c r="AU61" i="1"/>
  <c r="P429" i="3"/>
  <c r="P356" i="4"/>
  <c r="P99" i="4"/>
  <c r="P98" i="4" s="1"/>
  <c r="AU58" i="1" s="1"/>
  <c r="T89" i="7"/>
  <c r="T88" i="7"/>
  <c r="P94" i="6"/>
  <c r="P93" i="6" s="1"/>
  <c r="AU60" i="1" s="1"/>
  <c r="R99" i="4"/>
  <c r="T94" i="6"/>
  <c r="T93" i="6"/>
  <c r="T356" i="4"/>
  <c r="T98" i="4" s="1"/>
  <c r="R101" i="3"/>
  <c r="R100" i="3"/>
  <c r="R85" i="8"/>
  <c r="R84" i="8"/>
  <c r="P101" i="3"/>
  <c r="P85" i="8"/>
  <c r="P84" i="8"/>
  <c r="AU62" i="1"/>
  <c r="R356" i="4"/>
  <c r="T97" i="2"/>
  <c r="T429" i="3"/>
  <c r="R89" i="7"/>
  <c r="R88" i="7"/>
  <c r="R94" i="6"/>
  <c r="R93" i="6" s="1"/>
  <c r="BK101" i="3"/>
  <c r="J101" i="3" s="1"/>
  <c r="J64" i="3" s="1"/>
  <c r="BK85" i="8"/>
  <c r="J85" i="8" s="1"/>
  <c r="J60" i="8" s="1"/>
  <c r="BK163" i="5"/>
  <c r="J163" i="5"/>
  <c r="J69" i="5"/>
  <c r="BK89" i="7"/>
  <c r="J89" i="7" s="1"/>
  <c r="J60" i="7" s="1"/>
  <c r="BK98" i="2"/>
  <c r="J98" i="2"/>
  <c r="J64" i="2"/>
  <c r="BK139" i="2"/>
  <c r="J139" i="2" s="1"/>
  <c r="J68" i="2" s="1"/>
  <c r="BK429" i="3"/>
  <c r="J429" i="3"/>
  <c r="J69" i="3" s="1"/>
  <c r="BK99" i="4"/>
  <c r="J99" i="4" s="1"/>
  <c r="J64" i="4" s="1"/>
  <c r="BK356" i="4"/>
  <c r="J356" i="4"/>
  <c r="J69" i="4"/>
  <c r="BK93" i="6"/>
  <c r="J93" i="6" s="1"/>
  <c r="J63" i="6" s="1"/>
  <c r="J35" i="5"/>
  <c r="AV59" i="1"/>
  <c r="AT59" i="1" s="1"/>
  <c r="BD55" i="1"/>
  <c r="J33" i="7"/>
  <c r="AV61" i="1"/>
  <c r="AT61" i="1"/>
  <c r="J33" i="8"/>
  <c r="AV62" i="1" s="1"/>
  <c r="AT62" i="1" s="1"/>
  <c r="F35" i="2"/>
  <c r="AZ56" i="1" s="1"/>
  <c r="F35" i="6"/>
  <c r="AZ60" i="1"/>
  <c r="BC55" i="1"/>
  <c r="AY55" i="1" s="1"/>
  <c r="F35" i="5"/>
  <c r="AZ59" i="1" s="1"/>
  <c r="BA55" i="1"/>
  <c r="AW55" i="1" s="1"/>
  <c r="J35" i="6"/>
  <c r="AV60" i="1" s="1"/>
  <c r="AT60" i="1" s="1"/>
  <c r="BB55" i="1"/>
  <c r="AX55" i="1" s="1"/>
  <c r="F33" i="7"/>
  <c r="AZ61" i="1" s="1"/>
  <c r="J35" i="4"/>
  <c r="AV58" i="1"/>
  <c r="AT58" i="1"/>
  <c r="F35" i="4"/>
  <c r="AZ58" i="1"/>
  <c r="F33" i="8"/>
  <c r="AZ62" i="1" s="1"/>
  <c r="J35" i="3"/>
  <c r="AV57" i="1" s="1"/>
  <c r="AT57" i="1" s="1"/>
  <c r="J35" i="2"/>
  <c r="AV56" i="1" s="1"/>
  <c r="AT56" i="1" s="1"/>
  <c r="F35" i="3"/>
  <c r="AZ57" i="1" s="1"/>
  <c r="P100" i="3" l="1"/>
  <c r="AU57" i="1" s="1"/>
  <c r="R98" i="4"/>
  <c r="BK100" i="3"/>
  <c r="J100" i="3" s="1"/>
  <c r="J63" i="3" s="1"/>
  <c r="BK88" i="7"/>
  <c r="J88" i="7"/>
  <c r="J59" i="7"/>
  <c r="BK93" i="5"/>
  <c r="J93" i="5"/>
  <c r="J63" i="5"/>
  <c r="BK98" i="4"/>
  <c r="J98" i="4"/>
  <c r="J63" i="4"/>
  <c r="BK84" i="8"/>
  <c r="J84" i="8" s="1"/>
  <c r="J59" i="8" s="1"/>
  <c r="BK97" i="2"/>
  <c r="J97" i="2"/>
  <c r="J63" i="2"/>
  <c r="AU55" i="1"/>
  <c r="AU54" i="1" s="1"/>
  <c r="AZ55" i="1"/>
  <c r="AV55" i="1" s="1"/>
  <c r="AT55" i="1" s="1"/>
  <c r="BC54" i="1"/>
  <c r="W32" i="1" s="1"/>
  <c r="J32" i="6"/>
  <c r="AG60" i="1"/>
  <c r="AN60" i="1"/>
  <c r="BB54" i="1"/>
  <c r="W31" i="1" s="1"/>
  <c r="BA54" i="1"/>
  <c r="AW54" i="1" s="1"/>
  <c r="AK30" i="1" s="1"/>
  <c r="BD54" i="1"/>
  <c r="W33" i="1" s="1"/>
  <c r="J41" i="6" l="1"/>
  <c r="J30" i="7"/>
  <c r="AG61" i="1" s="1"/>
  <c r="AX54" i="1"/>
  <c r="J32" i="5"/>
  <c r="AG59" i="1"/>
  <c r="AN59" i="1"/>
  <c r="J32" i="2"/>
  <c r="AG56" i="1" s="1"/>
  <c r="J30" i="8"/>
  <c r="AG62" i="1"/>
  <c r="J32" i="3"/>
  <c r="AG57" i="1" s="1"/>
  <c r="AN57" i="1" s="1"/>
  <c r="J32" i="4"/>
  <c r="AG58" i="1"/>
  <c r="AZ54" i="1"/>
  <c r="W29" i="1" s="1"/>
  <c r="W30" i="1"/>
  <c r="AY54" i="1"/>
  <c r="J41" i="2" l="1"/>
  <c r="J41" i="4"/>
  <c r="J41" i="5"/>
  <c r="J39" i="7"/>
  <c r="J41" i="3"/>
  <c r="J39" i="8"/>
  <c r="AN61" i="1"/>
  <c r="AN56" i="1"/>
  <c r="AN58" i="1"/>
  <c r="AN62" i="1"/>
  <c r="AV54" i="1"/>
  <c r="AK29" i="1" s="1"/>
  <c r="AG55" i="1"/>
  <c r="AG54" i="1" s="1"/>
  <c r="AK26" i="1" s="1"/>
  <c r="AN55" i="1" l="1"/>
  <c r="AK35" i="1"/>
  <c r="AT54" i="1"/>
  <c r="AN54" i="1" l="1"/>
</calcChain>
</file>

<file path=xl/sharedStrings.xml><?xml version="1.0" encoding="utf-8"?>
<sst xmlns="http://schemas.openxmlformats.org/spreadsheetml/2006/main" count="20560" uniqueCount="2317">
  <si>
    <t>Export Komplet</t>
  </si>
  <si>
    <t>VZ</t>
  </si>
  <si>
    <t>2.0</t>
  </si>
  <si>
    <t>ZAMOK</t>
  </si>
  <si>
    <t>False</t>
  </si>
  <si>
    <t>{9850f219-ddfe-4612-aeea-6afca5fb7a0e}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</si>
  <si>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</si>
  <si>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</si>
  <si>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</si>
  <si>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</si>
  <si>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</si>
  <si>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</si>
  <si>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</si>
  <si>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</si>
  <si>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_24072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</si>
  <si>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</si>
  <si>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</si>
  <si>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KAPLE SV. PANNY MARIE EINSIEDELNSKÉ A PŘÍSTUPOVÉ SCHODIŠTĚ, OSTROV,STAVEBNÍ ÚPRAVY</t>
  </si>
  <si>
    <t>KSO:</t>
  </si>
  <si>
    <t/>
  </si>
  <si>
    <t>CC-CZ:</t>
  </si>
  <si>
    <t>Místo:</t>
  </si>
  <si>
    <t xml:space="preserve">Staroměstská, bez č.p., p.č. st.52 a p.č. 80/1 </t>
  </si>
  <si>
    <t>Datum:</t>
  </si>
  <si>
    <t>24. 8. 2024</t>
  </si>
  <si>
    <t>Zadavatel:</t>
  </si>
  <si>
    <t>IČ:</t>
  </si>
  <si>
    <t>00254843</t>
  </si>
  <si>
    <t>Město Ostrov, Jáchymovská 1, 36301 Ostrov</t>
  </si>
  <si>
    <t>DIČ:</t>
  </si>
  <si>
    <t>Uchazeč:</t>
  </si>
  <si>
    <t>Vyplň údaj</t>
  </si>
  <si>
    <t>Projektant:</t>
  </si>
  <si>
    <t>25229869</t>
  </si>
  <si>
    <t>ATELIER SOUKUP OPL ŠVEHLA, s. r. o.</t>
  </si>
  <si>
    <t>True</t>
  </si>
  <si>
    <t>Zpracovatel:</t>
  </si>
  <si>
    <t>04382196</t>
  </si>
  <si>
    <t>Eva Vopalecká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</si>
  <si>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</si>
  <si>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</si>
  <si>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</si>
  <si>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</si>
  <si>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</si>
  <si>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</si>
  <si>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</si>
  <si>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</si>
  <si>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</si>
  <si>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</si>
  <si>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</si>
  <si>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</si>
  <si>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</si>
  <si>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</si>
  <si>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</si>
  <si>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</si>
  <si>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</si>
  <si>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</si>
  <si>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</si>
  <si>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</si>
  <si>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</si>
  <si>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</si>
  <si>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</si>
  <si>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</si>
  <si>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</si>
  <si>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</si>
  <si>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</si>
  <si>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</si>
  <si>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</si>
  <si>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</si>
  <si>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</si>
  <si>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</si>
  <si>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</si>
  <si>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</si>
  <si>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</si>
  <si>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</si>
  <si>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</si>
  <si>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</si>
  <si>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</si>
  <si>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</si>
  <si>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D.1.1</t>
  </si>
  <si>
    <t xml:space="preserve">ARCHITEKTONICKO-STAVEBNÍ ŘEŠENÍ </t>
  </si>
  <si>
    <t>STA</t>
  </si>
  <si>
    <t>1</t>
  </si>
  <si>
    <t>{69db2f38-e8a9-4499-88fe-b9feae146d4a}</t>
  </si>
  <si>
    <t>2</t>
  </si>
  <si>
    <t>/</t>
  </si>
  <si>
    <t>D.1.1_1.</t>
  </si>
  <si>
    <t>1. etapa_Oprava krovu a střešního pláště</t>
  </si>
  <si>
    <t>Soupis</t>
  </si>
  <si>
    <t>{a673ef42-28b3-4024-b932-f8f7884b4a79}</t>
  </si>
  <si>
    <t>D.1.1_2.</t>
  </si>
  <si>
    <t>2. etapa_Oprava fasád objektu</t>
  </si>
  <si>
    <t>{79361df0-a612-47a6-8fb4-b30011965ef4}</t>
  </si>
  <si>
    <t>D.1.1_3.</t>
  </si>
  <si>
    <t>3. etapa_Oprava interiéru objektu</t>
  </si>
  <si>
    <t>{04b142c8-b615-40be-8841-bd60340cfedd}</t>
  </si>
  <si>
    <t>D.1.1_4.</t>
  </si>
  <si>
    <t>4. etapa_Oprava schodiště</t>
  </si>
  <si>
    <t>{1965d327-ef88-4d45-81f6-28a976e3888a}</t>
  </si>
  <si>
    <t>D.1.1_5.</t>
  </si>
  <si>
    <t>5. etapa_Oprava opěrné stěny</t>
  </si>
  <si>
    <t>{2c8b4441-28ce-4f5e-88b8-36c215ac6d43}</t>
  </si>
  <si>
    <t>D.1.5</t>
  </si>
  <si>
    <t>ZPEVNĚNÉ PLOCHY</t>
  </si>
  <si>
    <t>{3aa43439-a66b-4cff-bf3c-33ccc9a1e669}</t>
  </si>
  <si>
    <t>000</t>
  </si>
  <si>
    <t>VON - Vedlější a ostatní náklady stavby</t>
  </si>
  <si>
    <t>{84406feb-e8c2-42d0-b063-f50756bd26cb}</t>
  </si>
  <si>
    <t>KRYCÍ LIST SOUPISU PRACÍ</t>
  </si>
  <si>
    <t>Objekt:</t>
  </si>
  <si>
    <t xml:space="preserve">D.1.1 - ARCHITEKTONICKO-STAVEBNÍ ŘEŠENÍ </t>
  </si>
  <si>
    <t>Soupis:</t>
  </si>
  <si>
    <t>D.1.1_1. - 1. etapa_Oprava krovu a střešního pláště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</si>
  <si>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</si>
  <si>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</si>
  <si>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</si>
  <si>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</si>
  <si>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</si>
  <si>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</si>
  <si>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</si>
  <si>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</si>
  <si>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</si>
  <si>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</si>
  <si>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741 - Elektroinstalace - silnoproud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</si>
  <si>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</si>
  <si>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</si>
  <si>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</si>
  <si>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783 - Dokončovací práce - nátěry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</si>
  <si>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</si>
  <si>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</si>
  <si>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</si>
  <si>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</si>
  <si>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</si>
  <si>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</si>
  <si>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</si>
  <si>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</si>
  <si>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</si>
  <si>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</si>
  <si>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</si>
  <si>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</si>
  <si>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</si>
  <si>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</si>
  <si>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</si>
  <si>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</si>
  <si>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</si>
  <si>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</si>
  <si>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</si>
  <si>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</si>
  <si>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625681035</t>
  </si>
  <si>
    <t>Ochrana proti holubům síťový systém kotvený do plechu</t>
  </si>
  <si>
    <t>m2</t>
  </si>
  <si>
    <t>CS ÚRS 2024 02</t>
  </si>
  <si>
    <t>4</t>
  </si>
  <si>
    <t>-1390032279</t>
  </si>
  <si>
    <t>Online PSC</t>
  </si>
  <si>
    <t>https://podminky.urs.cz/item/CS_URS_2024_02/625681035</t>
  </si>
  <si>
    <t>VV</t>
  </si>
  <si>
    <t>KL/26</t>
  </si>
  <si>
    <t xml:space="preserve">NOVÁ OCHRANNÁ SÍŤ NÁSTŘEŠNÍHO OKAPU </t>
  </si>
  <si>
    <t xml:space="preserve">Nová ochranná síť nástřešního okapu – ochrana před zanesením okapu listím </t>
  </si>
  <si>
    <t>Flexibilní plastová mřížka, zabraňuje ucpávání střešního okapu. Položka vč. dodávky a montáže</t>
  </si>
  <si>
    <t>.</t>
  </si>
  <si>
    <t>Materiál: plast</t>
  </si>
  <si>
    <t>Povrch. úpr.: odstín: hnědá</t>
  </si>
  <si>
    <t>Rozměry:RŠ 330 mm, DL.: 26 m</t>
  </si>
  <si>
    <t>26,0 bm</t>
  </si>
  <si>
    <t>26*0,33</t>
  </si>
  <si>
    <t>997</t>
  </si>
  <si>
    <t>Přesun sutě</t>
  </si>
  <si>
    <t>997013114</t>
  </si>
  <si>
    <t>Vnitrostaveništní doprava suti a vybouraných hmot vodorovně do 50 m s naložením základní pro budovy a haly výšky přes 12 do 15 m</t>
  </si>
  <si>
    <t>t</t>
  </si>
  <si>
    <t>-337365896</t>
  </si>
  <si>
    <t>https://podminky.urs.cz/item/CS_URS_2024_02/997013114</t>
  </si>
  <si>
    <t>3</t>
  </si>
  <si>
    <t>997013312</t>
  </si>
  <si>
    <t>Shoz na stavební suť montáž a demontáž shozu výšky přes 10 do 20 m</t>
  </si>
  <si>
    <t>m</t>
  </si>
  <si>
    <t>-1285947870</t>
  </si>
  <si>
    <t>https://podminky.urs.cz/item/CS_URS_2024_02/997013312</t>
  </si>
  <si>
    <t>shoz na svah podél schodiště</t>
  </si>
  <si>
    <t>25</t>
  </si>
  <si>
    <t>997013322</t>
  </si>
  <si>
    <t>Shoz na stavební suť montáž a demontáž shozu výšky Příplatek za první a každý další den použití shozu výšky přes 10 do 20 m</t>
  </si>
  <si>
    <t>571580125</t>
  </si>
  <si>
    <t>https://podminky.urs.cz/item/CS_URS_2024_02/997013322</t>
  </si>
  <si>
    <t>25*30 'Přepočtené koeficientem množství</t>
  </si>
  <si>
    <t>5</t>
  </si>
  <si>
    <t>997013501</t>
  </si>
  <si>
    <t>Odvoz suti a vybouraných hmot na skládku nebo meziskládku se složením, na vzdálenost do 1 km</t>
  </si>
  <si>
    <t>843647623</t>
  </si>
  <si>
    <t>https://podminky.urs.cz/item/CS_URS_2024_02/997013501</t>
  </si>
  <si>
    <t>997013509</t>
  </si>
  <si>
    <t>Odvoz suti a vybouraných hmot na skládku nebo meziskládku se složením, na vzdálenost Příplatek k ceně za každý další započatý 1 km přes 1 km</t>
  </si>
  <si>
    <t>-1300698468</t>
  </si>
  <si>
    <t>https://podminky.urs.cz/item/CS_URS_2024_02/997013509</t>
  </si>
  <si>
    <t>2,107*20 'Přepočtené koeficientem množství</t>
  </si>
  <si>
    <t>7</t>
  </si>
  <si>
    <t>997013631</t>
  </si>
  <si>
    <t>Poplatek za uložení stavebního odpadu na skládce (skládkovné) směsného stavebního a demoličního zatříděného do Katalogu odpadů pod kódem 17 09 04</t>
  </si>
  <si>
    <t>-281170865</t>
  </si>
  <si>
    <t>https://podminky.urs.cz/item/CS_URS_2024_02/997013631</t>
  </si>
  <si>
    <t>2,107</t>
  </si>
  <si>
    <t>-1,05</t>
  </si>
  <si>
    <t>Součet</t>
  </si>
  <si>
    <t>8</t>
  </si>
  <si>
    <t>997013811</t>
  </si>
  <si>
    <t>Poplatek za uložení stavebního odpadu na skládce (skládkovné) dřevěného zatříděného do Katalogu odpadů pod kódem 17 02 01</t>
  </si>
  <si>
    <t>2130401429</t>
  </si>
  <si>
    <t>https://podminky.urs.cz/item/CS_URS_2024_02/997013811</t>
  </si>
  <si>
    <t>998</t>
  </si>
  <si>
    <t>Přesun hmot</t>
  </si>
  <si>
    <t>9</t>
  </si>
  <si>
    <t>998011003</t>
  </si>
  <si>
    <t>Přesun hmot pro budovy občanské výstavby, bydlení, výrobu a služby s nosnou svislou konstrukcí zděnou z cihel, tvárnic nebo kamene vodorovná dopravní vzdálenost do 100 m základní pro budovy výšky přes 12 do 24 m</t>
  </si>
  <si>
    <t>342147322</t>
  </si>
  <si>
    <t>https://podminky.urs.cz/item/CS_URS_2024_02/998011003</t>
  </si>
  <si>
    <t>10</t>
  </si>
  <si>
    <t>998011014</t>
  </si>
  <si>
    <t>Přesun hmot pro budovy občanské výstavby, bydlení, výrobu a služby s nosnou svislou konstrukcí zděnou z cihel, tvárnic nebo kamene Příplatek k cenám za zvětšený přesun přes vymezenou vodorovnou dopravní vzdálenost do 500 m</t>
  </si>
  <si>
    <t>-1065807549</t>
  </si>
  <si>
    <t>https://podminky.urs.cz/item/CS_URS_2024_02/998011014</t>
  </si>
  <si>
    <t>PSV</t>
  </si>
  <si>
    <t>Práce a dodávky PSV</t>
  </si>
  <si>
    <t>712</t>
  </si>
  <si>
    <t>Povlakové krytiny</t>
  </si>
  <si>
    <t>11</t>
  </si>
  <si>
    <t>712431811</t>
  </si>
  <si>
    <t>Odstranění povlakové krytiny střech šikmých přes 10° do 30° z pásů uložených na sucho podkladního samolepícího asfaltového pásu</t>
  </si>
  <si>
    <t>16</t>
  </si>
  <si>
    <t>-1494931261</t>
  </si>
  <si>
    <t>https://podminky.urs.cz/item/CS_URS_2024_02/712431811</t>
  </si>
  <si>
    <t>Skladba SK03 – skladba střechy</t>
  </si>
  <si>
    <t xml:space="preserve">Stávající skladba: </t>
  </si>
  <si>
    <t>- zinkový plech - demontáž</t>
  </si>
  <si>
    <t>- lepenka A400H - demontáž</t>
  </si>
  <si>
    <t>- bednění tl. 25 mm - demontáž</t>
  </si>
  <si>
    <t>- nosná konstrukce krovu - zachováno</t>
  </si>
  <si>
    <t xml:space="preserve">Stávající zinkový plech včetně bednění bude demontován v celém rozsahu, nosná konstrukce zůstane zachována a lokálně opravena. </t>
  </si>
  <si>
    <t>70</t>
  </si>
  <si>
    <t>741</t>
  </si>
  <si>
    <t>Elektroinstalace - silnoproud</t>
  </si>
  <si>
    <t>741002R</t>
  </si>
  <si>
    <t>D + M Nový hromosvod + Revize - viz specifikace v PD</t>
  </si>
  <si>
    <t>soub</t>
  </si>
  <si>
    <t>-853452539</t>
  </si>
  <si>
    <t>13</t>
  </si>
  <si>
    <t>998741103</t>
  </si>
  <si>
    <t>Přesun hmot pro silnoproud stanovený z hmotnosti přesunovaného materiálu vodorovná dopravní vzdálenost do 50 m základní v objektech výšky přes 12 do 24 m</t>
  </si>
  <si>
    <t>1917286983</t>
  </si>
  <si>
    <t>https://podminky.urs.cz/item/CS_URS_2024_02/998741103</t>
  </si>
  <si>
    <t>14</t>
  </si>
  <si>
    <t>998741192</t>
  </si>
  <si>
    <t>Přesun hmot pro silnoproud stanovený z hmotnosti přesunovaného materiálu vodorovná dopravní vzdálenost do 50 m Příplatek k cenám za zvětšený přesun přes vymezenou vodorovnou dopravní vzdálenost do 100 m</t>
  </si>
  <si>
    <t>-87973766</t>
  </si>
  <si>
    <t>https://podminky.urs.cz/item/CS_URS_2024_02/998741192</t>
  </si>
  <si>
    <t>762</t>
  </si>
  <si>
    <t>Konstrukce tesařské</t>
  </si>
  <si>
    <t>15</t>
  </si>
  <si>
    <t>762081150</t>
  </si>
  <si>
    <t>Hoblování hraněného řeziva přímo na staveništi ve staveništní dílně</t>
  </si>
  <si>
    <t>m3</t>
  </si>
  <si>
    <t>-439381972</t>
  </si>
  <si>
    <t>https://podminky.urs.cz/item/CS_URS_2024_02/762081150</t>
  </si>
  <si>
    <t>VEŠKERÉ KONSTRUKČNÍ ŘEZIVO KROVU BUDE HOBLOVÁNO, BEDNĚNÍ STŘECHY Z PRKEN NEHOBLOVANÝCH</t>
  </si>
  <si>
    <t xml:space="preserve">Pomocné, konstrukční řezivo. Provizorní pomocné sloupky, vzpěry, nosníky vyvěšení  … atd. </t>
  </si>
  <si>
    <t>160/160mm dl.2m   2x</t>
  </si>
  <si>
    <t>2*2*(0,16*0,16)</t>
  </si>
  <si>
    <t>Nové řezivo pro opravu krovu - předpoklad</t>
  </si>
  <si>
    <t>0,50m3</t>
  </si>
  <si>
    <t xml:space="preserve">160/200mm </t>
  </si>
  <si>
    <t>0,5</t>
  </si>
  <si>
    <t>160/220mm dl.2m  2x</t>
  </si>
  <si>
    <t>2*2*(0,16*0,22)</t>
  </si>
  <si>
    <t>762083122</t>
  </si>
  <si>
    <t>Impregnace řeziva máčením proti dřevokaznému hmyzu, houbám a plísním, třída ohrožení 3 a 4 (dřevo v exteriéru)</t>
  </si>
  <si>
    <t>-1177680148</t>
  </si>
  <si>
    <t>https://podminky.urs.cz/item/CS_URS_2024_02/762083122</t>
  </si>
  <si>
    <t>Mezisoučet</t>
  </si>
  <si>
    <t>Nové bednění střechy . D+M. Prkna tl. 30 mm, Plocha bedněných ploch: celkem cca 70 m2</t>
  </si>
  <si>
    <t>70*0,03</t>
  </si>
  <si>
    <t>17</t>
  </si>
  <si>
    <t>762341210</t>
  </si>
  <si>
    <t>Montáž bednění střech rovných a šikmých sklonu do 60° s vyřezáním otvorů z prken hrubých na sraz tl. do 32 mm</t>
  </si>
  <si>
    <t>958343114</t>
  </si>
  <si>
    <t>https://podminky.urs.cz/item/CS_URS_2024_02/762341210</t>
  </si>
  <si>
    <t>18</t>
  </si>
  <si>
    <t>M</t>
  </si>
  <si>
    <t>60511120</t>
  </si>
  <si>
    <t>řezivo stavební prkna prismovaná středová tl 25(32)mm dl 2-5m</t>
  </si>
  <si>
    <t>32</t>
  </si>
  <si>
    <t>-2017530024</t>
  </si>
  <si>
    <t>2,1*1,1 'Přepočtené koeficientem množství</t>
  </si>
  <si>
    <t>19</t>
  </si>
  <si>
    <t>762341811</t>
  </si>
  <si>
    <t>Demontáž bednění a laťování bednění střech rovných, obloukových, sklonu do 60° se všemi nadstřešními konstrukcemi z prken hrubých, hoblovaných tl. do 32 mm</t>
  </si>
  <si>
    <t>2035458252</t>
  </si>
  <si>
    <t>https://podminky.urs.cz/item/CS_URS_2024_02/762341811</t>
  </si>
  <si>
    <t>20</t>
  </si>
  <si>
    <t>762395000</t>
  </si>
  <si>
    <t>Spojovací prostředky krovů, bednění a laťování, nadstřešních konstrukcí svorníky, prkna, hřebíky, pásová ocel, vruty</t>
  </si>
  <si>
    <t>-634864380</t>
  </si>
  <si>
    <t>https://podminky.urs.cz/item/CS_URS_2024_02/762395000</t>
  </si>
  <si>
    <t>762712943</t>
  </si>
  <si>
    <t>Doplnění prostorových vázaných konstrukcí řezivem hraněným nebo polohraněným - montáž (materiál ve specifikaci) hoblovaným, průřezové plochy přes 224 do 288 cm2</t>
  </si>
  <si>
    <t>502273183</t>
  </si>
  <si>
    <t>https://podminky.urs.cz/item/CS_URS_2024_02/762712943</t>
  </si>
  <si>
    <t>2*2</t>
  </si>
  <si>
    <t>22</t>
  </si>
  <si>
    <t>60512135</t>
  </si>
  <si>
    <t>hranol stavební řezivo průřezu do 288cm2 do dl 6m</t>
  </si>
  <si>
    <t>CS ÚRS 2024 01</t>
  </si>
  <si>
    <t>1381844427</t>
  </si>
  <si>
    <t>0,102*1,1 'Přepočtené koeficientem množství</t>
  </si>
  <si>
    <t>23</t>
  </si>
  <si>
    <t>762712944</t>
  </si>
  <si>
    <t>Doplnění prostorových vázaných konstrukcí řezivem hraněným nebo polohraněným - montáž (materiál ve specifikaci) hoblovaným, průřezové plochy přes 288 do 450 cm2</t>
  </si>
  <si>
    <t>2050557212</t>
  </si>
  <si>
    <t>https://podminky.urs.cz/item/CS_URS_2024_02/762712944</t>
  </si>
  <si>
    <t>0,5/(0,16*0,2)</t>
  </si>
  <si>
    <t>24</t>
  </si>
  <si>
    <t>60512140</t>
  </si>
  <si>
    <t>hranol stavební řezivo průřezu do 450cm2 do dl 6m</t>
  </si>
  <si>
    <t>666725979</t>
  </si>
  <si>
    <t>0,641*1,1 'Přepočtené koeficientem množství</t>
  </si>
  <si>
    <t>998762103</t>
  </si>
  <si>
    <t>Přesun hmot pro konstrukce tesařské stanovený z hmotnosti přesunovaného materiálu vodorovná dopravní vzdálenost do 50 m základní v objektech výšky přes 12 do 24 m</t>
  </si>
  <si>
    <t>-549612163</t>
  </si>
  <si>
    <t>https://podminky.urs.cz/item/CS_URS_2024_02/998762103</t>
  </si>
  <si>
    <t>26</t>
  </si>
  <si>
    <t>998762194</t>
  </si>
  <si>
    <t>Přesun hmot pro konstrukce tesařské stanovený z hmotnosti přesunovaného materiálu vodorovná dopravní vzdálenost do 50 m Příplatek k cenám za zvětšený přesun přes vymezenou vodorovnou dopravní vzdálenost do 1000 m</t>
  </si>
  <si>
    <t>-1691973846</t>
  </si>
  <si>
    <t>https://podminky.urs.cz/item/CS_URS_2024_02/998762194</t>
  </si>
  <si>
    <t>764</t>
  </si>
  <si>
    <t>Konstrukce klempířské</t>
  </si>
  <si>
    <t>27</t>
  </si>
  <si>
    <t>764001821</t>
  </si>
  <si>
    <t>Demontáž klempířských konstrukcí krytiny ze svitků nebo tabulí do suti</t>
  </si>
  <si>
    <t>-975052608</t>
  </si>
  <si>
    <t>https://podminky.urs.cz/item/CS_URS_2024_02/764001821</t>
  </si>
  <si>
    <t>28</t>
  </si>
  <si>
    <t>764002414</t>
  </si>
  <si>
    <t>Montáž strukturované oddělovací rohože jakékoli rš</t>
  </si>
  <si>
    <t>1423749200</t>
  </si>
  <si>
    <t>https://podminky.urs.cz/item/CS_URS_2024_02/764002414</t>
  </si>
  <si>
    <t>29</t>
  </si>
  <si>
    <t>28329043</t>
  </si>
  <si>
    <t>fólie PUR/PP difuzně propustná s nakašírovanou PP strukturovanou rohoží v 8 mm pod hladkou plechovou krytinu, integrovaná samolepící páska, 380 g/m2</t>
  </si>
  <si>
    <t>-18551923</t>
  </si>
  <si>
    <t>70*1,15 'Přepočtené koeficientem množství</t>
  </si>
  <si>
    <t>30</t>
  </si>
  <si>
    <t>764002821</t>
  </si>
  <si>
    <t>Demontáž klempířských konstrukcí střešního výlezu do suti</t>
  </si>
  <si>
    <t>kus</t>
  </si>
  <si>
    <t>-626852205</t>
  </si>
  <si>
    <t>https://podminky.urs.cz/item/CS_URS_2024_02/764002821</t>
  </si>
  <si>
    <t>KL/00</t>
  </si>
  <si>
    <t>BOURACÍ PRÁCE KLEMPÍŘSKÝCH PRVKŮ</t>
  </si>
  <si>
    <t>Bourací práce - demontáž klempířských prvků.</t>
  </si>
  <si>
    <t>Nástřešní žlab včetně všech prvků – dl. 26 m</t>
  </si>
  <si>
    <t>Okapový svod včetně všech prvků – dl. 10,2 m</t>
  </si>
  <si>
    <t>Oplechování korunní římsy – dl. 40,6 m</t>
  </si>
  <si>
    <t>Oplechování segmentového výběhu římsy – dl. 3,6 m</t>
  </si>
  <si>
    <t>Oplechování římsy štítu – 5,9 m</t>
  </si>
  <si>
    <t>2 ks vikýřů, 1 ks střešní výlez, střešní krytina včetně oplechování</t>
  </si>
  <si>
    <t>2+1</t>
  </si>
  <si>
    <t>31</t>
  </si>
  <si>
    <t>764002861</t>
  </si>
  <si>
    <t>Demontáž klempířských konstrukcí oplechování říms do suti</t>
  </si>
  <si>
    <t>1047933710</t>
  </si>
  <si>
    <t>https://podminky.urs.cz/item/CS_URS_2024_02/764002861</t>
  </si>
  <si>
    <t>40,6</t>
  </si>
  <si>
    <t>3,6</t>
  </si>
  <si>
    <t>5,9</t>
  </si>
  <si>
    <t>764004821</t>
  </si>
  <si>
    <t>Demontáž klempířských konstrukcí žlabu nástřešního do suti</t>
  </si>
  <si>
    <t>1348144106</t>
  </si>
  <si>
    <t>https://podminky.urs.cz/item/CS_URS_2024_02/764004821</t>
  </si>
  <si>
    <t>33</t>
  </si>
  <si>
    <t>764004861</t>
  </si>
  <si>
    <t>Demontáž klempířských konstrukcí svodu do suti</t>
  </si>
  <si>
    <t>1256846581</t>
  </si>
  <si>
    <t>https://podminky.urs.cz/item/CS_URS_2024_02/764004861</t>
  </si>
  <si>
    <t>10,2</t>
  </si>
  <si>
    <t>34</t>
  </si>
  <si>
    <t>764131401</t>
  </si>
  <si>
    <t>Krytina ze svitků nebo tabulí z měděného plechu s úpravou u okapů, prostupů a výčnělků střechy rovné drážkováním ze svitků rš 500 mm, sklon střechy do 30°</t>
  </si>
  <si>
    <t>-2034425141</t>
  </si>
  <si>
    <t>https://podminky.urs.cz/item/CS_URS_2024_02/764131401</t>
  </si>
  <si>
    <t>Nová skladba:</t>
  </si>
  <si>
    <t>- měděný plech</t>
  </si>
  <si>
    <t xml:space="preserve"> tl. 0,6 mm </t>
  </si>
  <si>
    <t xml:space="preserve">Krytí na dvojitou stojatou drážku. Do každého falce bude vložen systémový těsnící pás. Vzdálenost falců cca 500mm. Pokládka a kotvení dle technického </t>
  </si>
  <si>
    <t>- pojistná hydroizolace - strukturovaná difuzně otevřená dělicí vrstva</t>
  </si>
  <si>
    <t>tl. 8 mm</t>
  </si>
  <si>
    <t>Jedná se o difúzně otevřený, pružný pás s integrovaným samolepícím okrajem. Nopy z PP vlákna zajišťují proudění vzduchu na spodní straně plechu tlumen</t>
  </si>
  <si>
    <t xml:space="preserve">- nové dřevěné bednění, prkna </t>
  </si>
  <si>
    <t xml:space="preserve">tl. 30 mm </t>
  </si>
  <si>
    <t>impregnované proti dřevokazným škůdcům a houbám (vč. kotvícího materiálu)</t>
  </si>
  <si>
    <t>- stávající nosná konstrukce krovu – krokve 120/140 mm</t>
  </si>
  <si>
    <t>35</t>
  </si>
  <si>
    <t>764131491</t>
  </si>
  <si>
    <t>Krytina ze svitků nebo tabulí z měděného plechu s úpravou u okapů, prostupů a výčnělků Příplatek k cenám za těsnění drážek ve sklonu do 10°</t>
  </si>
  <si>
    <t>-654263658</t>
  </si>
  <si>
    <t>https://podminky.urs.cz/item/CS_URS_2024_02/764131491</t>
  </si>
  <si>
    <t>. Do každého falce bude vložen systémový těsnící pás</t>
  </si>
  <si>
    <t>36</t>
  </si>
  <si>
    <t>764218476</t>
  </si>
  <si>
    <t>Oplechování říms a ozdobných prvků z pozinkovaného plechu oblých nebo ze segmentů, včetně rohů celoplošně lepené rš 500 mm</t>
  </si>
  <si>
    <t>1335221409</t>
  </si>
  <si>
    <t>https://podminky.urs.cz/item/CS_URS_2024_02/764218476</t>
  </si>
  <si>
    <t>KL/02</t>
  </si>
  <si>
    <t xml:space="preserve">NOVÉ OPLECHOVÁNÍ ŘÍMSY ŠTÍTU </t>
  </si>
  <si>
    <t xml:space="preserve"> </t>
  </si>
  <si>
    <t xml:space="preserve">Nové oplechování horní římsy štítu – kamenného prvku R/30. </t>
  </si>
  <si>
    <t>Nové oplechování prvku vč. stojaté drážky.  D+M.</t>
  </si>
  <si>
    <t>Materiál: pozinkový plech tl. 0,6 mm</t>
  </si>
  <si>
    <t>Povrch. úpr.: 1x základní + 2x vrchní nátěr (odstín dle barvy fasády - červená). Odstín vybere architekt s pracovníky památkové péče na základě vzorní</t>
  </si>
  <si>
    <t>Rozměry: RŠ 500 mm, DL.: 5,9 m</t>
  </si>
  <si>
    <t>37</t>
  </si>
  <si>
    <t>764218481</t>
  </si>
  <si>
    <t>Oplechování říms a ozdobných prvků z pozinkovaného plechu oblých nebo ze segmentů, včetně rohů celoplošně lepené přes rš 670 mm</t>
  </si>
  <si>
    <t>577789820</t>
  </si>
  <si>
    <t>https://podminky.urs.cz/item/CS_URS_2024_02/764218481</t>
  </si>
  <si>
    <t>KL/01</t>
  </si>
  <si>
    <t xml:space="preserve">NOVÉ OPLECHOVÁNÍ SEGMENTOVÉHO VÝBĚHU ŘÍMSY ŠTÍTU </t>
  </si>
  <si>
    <t xml:space="preserve">Nové oplechování segmentového výběhu římsy štítu – kamenného prvku R/31 </t>
  </si>
  <si>
    <t>Rozměry: RŠ 1250 mm, DL.: 2x 1,8 m, celková délka 3,6 m</t>
  </si>
  <si>
    <t>3,6 bm</t>
  </si>
  <si>
    <t>1,25*3,6</t>
  </si>
  <si>
    <t>38</t>
  </si>
  <si>
    <t>-631035605</t>
  </si>
  <si>
    <t>KL/03</t>
  </si>
  <si>
    <t xml:space="preserve">NOVÉ OPLECHOVÁNÍ HORNÍ PLOCHY ŠTÍTU </t>
  </si>
  <si>
    <t xml:space="preserve">Nové oplechování horní plochy štítu – kamenného prvku R/29 a části prvku R/31. </t>
  </si>
  <si>
    <t>Rozměry: RŠ 1000 mm, DL.: 3,3 m</t>
  </si>
  <si>
    <t>3,3*1</t>
  </si>
  <si>
    <t>39</t>
  </si>
  <si>
    <t>764231466</t>
  </si>
  <si>
    <t>Oplechování střešních prvků z měděného plechu úžlabí rš 500 mm</t>
  </si>
  <si>
    <t>1336911629</t>
  </si>
  <si>
    <t>https://podminky.urs.cz/item/CS_URS_2024_02/764231466</t>
  </si>
  <si>
    <t>KL/22</t>
  </si>
  <si>
    <t>NOVÉ OPLECHOVÁNÍ ÚŽLABÍ</t>
  </si>
  <si>
    <t xml:space="preserve">Nové oplechování úžlabí střechy </t>
  </si>
  <si>
    <t xml:space="preserve">Nové oplechování úžlabí střechy.  </t>
  </si>
  <si>
    <t>Oplechování bude provedeno na střeše z měděného plechu. Přiroubováno k bednění střechy. Přesah je opatřen okapnicí. D+M.</t>
  </si>
  <si>
    <t>Materiál: měděný plech tl. 0,6 mm</t>
  </si>
  <si>
    <t xml:space="preserve">Povrch. úpr.:bez p.ú.                                                              </t>
  </si>
  <si>
    <t>Rozměry:RŠ 500 mm, DL.: 6,5 m</t>
  </si>
  <si>
    <t>6,5 bm</t>
  </si>
  <si>
    <t>6,5</t>
  </si>
  <si>
    <t>40</t>
  </si>
  <si>
    <t>764232406</t>
  </si>
  <si>
    <t>Oplechování střešních prvků z měděného plechu štítu závětrnou lištou rš 500 mm</t>
  </si>
  <si>
    <t>1525270363</t>
  </si>
  <si>
    <t>https://podminky.urs.cz/item/CS_URS_2024_02/764232406</t>
  </si>
  <si>
    <t>KL/21</t>
  </si>
  <si>
    <t>NOVÉ OPLECHOVÁNÍ ŠTÍTOVÉ HRANY STŘECHY – LEMOVÁNÍ ŠTÍTOVÉ ZDI</t>
  </si>
  <si>
    <t>Nové oplechování štítové hrany střechy – lemování štítové zdi</t>
  </si>
  <si>
    <t xml:space="preserve">Nové oplechování štítové hrany střechy.  </t>
  </si>
  <si>
    <t>Oplechování bude provedeno na střeše z měděné krytiny. Přiroubováno k bednění střechy. D+M.</t>
  </si>
  <si>
    <t>Rozměry:RŠ 500 mm, DL.: 8,1 m</t>
  </si>
  <si>
    <t>8,1 bm</t>
  </si>
  <si>
    <t>8,1</t>
  </si>
  <si>
    <t>41</t>
  </si>
  <si>
    <t>764234406</t>
  </si>
  <si>
    <t>Oplechování horních ploch zdí a nadezdívek (atik) z měděného plechu mechanicky kotvených rš 500 mm</t>
  </si>
  <si>
    <t>1172298710</t>
  </si>
  <si>
    <t>https://podminky.urs.cz/item/CS_URS_2024_02/764234406</t>
  </si>
  <si>
    <t>KL/20</t>
  </si>
  <si>
    <t>NOVÉ OPLECHOVÁNÍ OKAPNÍ/ATIKOVÉ  HRANY STŘECHY</t>
  </si>
  <si>
    <t>Nové oplechování okapní/atikové hrany střechy- kamenného prvku R/36.</t>
  </si>
  <si>
    <t xml:space="preserve">Nové oplechování okapní hrany střechy vč. stojaté drážky.  </t>
  </si>
  <si>
    <t xml:space="preserve">Povrch. úpr.: bez p.ú.                                                              </t>
  </si>
  <si>
    <t>Rozměry:RŠ 500 mm, DL.: 26,8 m</t>
  </si>
  <si>
    <t>26,8 bm</t>
  </si>
  <si>
    <t>26,8</t>
  </si>
  <si>
    <t>42</t>
  </si>
  <si>
    <t>764235446</t>
  </si>
  <si>
    <t>Oplechování horních ploch zdí a nadezdívek (atik) z měděného plechu Příplatek k cenám za zvýšenou pracnost při provedení rohu nebo koutu přes rš 400 mm</t>
  </si>
  <si>
    <t>-117575430</t>
  </si>
  <si>
    <t>https://podminky.urs.cz/item/CS_URS_2024_02/764235446</t>
  </si>
  <si>
    <t>43</t>
  </si>
  <si>
    <t>764238476</t>
  </si>
  <si>
    <t>Oplechování říms a ozdobných prvků z měděného plechu oblých nebo ze segmentů, včetně rohů celoplošně lepené rš 500 mm</t>
  </si>
  <si>
    <t>-1780863085</t>
  </si>
  <si>
    <t>https://podminky.urs.cz/item/CS_URS_2024_02/764238476</t>
  </si>
  <si>
    <t>KL/04</t>
  </si>
  <si>
    <t>NOVÉ OPLECHOVÁNÍ SPODNÍ PLOCHY ŠTÍTU</t>
  </si>
  <si>
    <t xml:space="preserve">Nové oplechování spodní plochy štítu – horní hrany kamenného prvku R/29. </t>
  </si>
  <si>
    <t xml:space="preserve">Povrch. úpr.: bez p.ú. </t>
  </si>
  <si>
    <t>Rozměry: RŠ 500 mm, DL.: 2x 1,2 m, celková délka 2,4 m</t>
  </si>
  <si>
    <t>2,4 bm</t>
  </si>
  <si>
    <t>2,4</t>
  </si>
  <si>
    <t>44</t>
  </si>
  <si>
    <t>764238477</t>
  </si>
  <si>
    <t>Oplechování říms a ozdobných prvků z měděného plechu oblých nebo ze segmentů, včetně rohů celoplošně lepené rš 670 mm</t>
  </si>
  <si>
    <t>-814545262</t>
  </si>
  <si>
    <t>https://podminky.urs.cz/item/CS_URS_2024_02/764238477</t>
  </si>
  <si>
    <t>KL/05</t>
  </si>
  <si>
    <t>NOVÉ OPLECHOVÁNÍ KORUNNÍ ŘÍMSY</t>
  </si>
  <si>
    <t xml:space="preserve">Nové oplechování korunní římsy –kamenného prvku R/21. </t>
  </si>
  <si>
    <t>Rozměry: RŠ 600 mm, DL.: 40,6 m</t>
  </si>
  <si>
    <t>40,6 bm</t>
  </si>
  <si>
    <t>45</t>
  </si>
  <si>
    <t>764334412</t>
  </si>
  <si>
    <t>Lemování prostupů z měděného plechu bez lišty, střech s krytinou skládanou nebo z plechu</t>
  </si>
  <si>
    <t>2030482117</t>
  </si>
  <si>
    <t>https://podminky.urs.cz/item/CS_URS_2024_02/764334412</t>
  </si>
  <si>
    <t>KL/23</t>
  </si>
  <si>
    <t>NOVÉ OPLECHOVÁNÍ STŘEŠNÍHO VÝLEZU</t>
  </si>
  <si>
    <t>Oplechování styku střešního výlezu a střešní roviny.</t>
  </si>
  <si>
    <t>Bude provedeno v návaznosti na střešní výlez - zataženo pod střešní krytinu vč. provedení ohybu proti zatékání vody.</t>
  </si>
  <si>
    <t>Rozměry:RŠ 330 mm, DL.: 3,4 m</t>
  </si>
  <si>
    <t>3,4 bm</t>
  </si>
  <si>
    <t>0,33*3,4</t>
  </si>
  <si>
    <t>KL/25</t>
  </si>
  <si>
    <t>NOVÉ OPLECHOVÁNÍ VIKÝŘŮ</t>
  </si>
  <si>
    <t>Oplechování styku vikýřů a střešní roviny.</t>
  </si>
  <si>
    <t>Bude provedeno v návaznosti na střešní vikýř - zataženo pod střešní krytinu vč. provedení ohybu proti zatékání vody.</t>
  </si>
  <si>
    <t>Rozměry:RŠ 500 mm, DL.: 2x 2,8 m, celková délka: 5,6 m</t>
  </si>
  <si>
    <t>5,6 bm</t>
  </si>
  <si>
    <t>0,5*5,6</t>
  </si>
  <si>
    <t>46</t>
  </si>
  <si>
    <t>764508131</t>
  </si>
  <si>
    <t>Montáž svodu kruhového, průměru svodu</t>
  </si>
  <si>
    <t>1178335153</t>
  </si>
  <si>
    <t>https://podminky.urs.cz/item/CS_URS_2024_02/764508131</t>
  </si>
  <si>
    <t>KL/17</t>
  </si>
  <si>
    <t>NOVÝ MEZIKUS SVODNÉ ROURY</t>
  </si>
  <si>
    <t>D = 100 mm</t>
  </si>
  <si>
    <t>Odpadní trouba, kruhového průřezu. Trouba bude dodána včetně spojů (klasický způsob nýtových spojů). D+M.</t>
  </si>
  <si>
    <t>Rozměry: D = 100 mm, dl. cca 0,5 m (rozměry budou upřesněny přímo na stavbě)</t>
  </si>
  <si>
    <t>10 KS</t>
  </si>
  <si>
    <t>0,5*10</t>
  </si>
  <si>
    <t>47</t>
  </si>
  <si>
    <t>55344207</t>
  </si>
  <si>
    <t>svod kruhový Cu 100mm</t>
  </si>
  <si>
    <t>190396959</t>
  </si>
  <si>
    <t>48</t>
  </si>
  <si>
    <t>764508132</t>
  </si>
  <si>
    <t>Montáž svodu kruhového, průměru objímek</t>
  </si>
  <si>
    <t>-101656575</t>
  </si>
  <si>
    <t>https://podminky.urs.cz/item/CS_URS_2024_02/764508132</t>
  </si>
  <si>
    <t>KL/18</t>
  </si>
  <si>
    <t>NOVÁ OBJÍMKA SVODNÉ ROURY</t>
  </si>
  <si>
    <t>Objímka (zděř) dvoudílná kruhového svodu, se šroubem(délka šroubu cca 250mm), spojovací šroub v barvě objímky</t>
  </si>
  <si>
    <t>Materiál: pásovina 20/3 mm</t>
  </si>
  <si>
    <t>Rozměry:D= 100 MM</t>
  </si>
  <si>
    <t>8 KS</t>
  </si>
  <si>
    <t>49</t>
  </si>
  <si>
    <t>55344332R</t>
  </si>
  <si>
    <t>objímka svodu 100mm - pásovina 20/3 mm</t>
  </si>
  <si>
    <t>593203925</t>
  </si>
  <si>
    <t>P</t>
  </si>
  <si>
    <t xml:space="preserve">Poznámka k položce:_x000D_
KL/18	NOVÁ OBJÍMKA SVODNÉ ROURY_x000D_
_x000D_
D = 100 mm	Objímka (zděř) dvoudílná kruhového svodu, se šroubem(délka šroubu cca 250mm), spojovací šroub v barvě objímky_x000D_
Materiál: pásovina 20/3 mm_x000D_
Povrch. úpr.: 1x základní + 2x vrchní nátěr (odstín dle barvy fasády - červená). Odstín vybere architekt s pracovníky památkové péče na základě vzorníku výrobce a vzorků provedených dodavatelem. Nátěr bude proveden speciální barvou na nový pozinkovaný plech.                                                              _x000D_
Rozměry:D= 100 MM_x000D_
</t>
  </si>
  <si>
    <t>50</t>
  </si>
  <si>
    <t>764508134</t>
  </si>
  <si>
    <t>Montáž svodu kruhového, průměru kolen horních dvojitých</t>
  </si>
  <si>
    <t>34534683</t>
  </si>
  <si>
    <t>https://podminky.urs.cz/item/CS_URS_2024_02/764508134</t>
  </si>
  <si>
    <t>KL/15</t>
  </si>
  <si>
    <t xml:space="preserve">NOVÝ OLOVĚNÝ MEZIKUS SVODNÉ ROURY </t>
  </si>
  <si>
    <t>Olověný mezikus pro zamezení korozního článku mezi mědí a pozinkovaným plechem. Odpadní trouba, kruhového průřezu. Trouba bude dodána včetně spojů. D+</t>
  </si>
  <si>
    <t>Materiál: olověný plech tl. 0,6 mm</t>
  </si>
  <si>
    <t>Rozměry:  D = 100 mm, DL. 0,1 m</t>
  </si>
  <si>
    <t>2 KS</t>
  </si>
  <si>
    <t>51</t>
  </si>
  <si>
    <t>55344385R</t>
  </si>
  <si>
    <t>Olověný mezikus 100mm</t>
  </si>
  <si>
    <t>996247156</t>
  </si>
  <si>
    <t xml:space="preserve">Poznámka k položce:_x000D_
Olověný mezikus pro zamezení korozního článku mezi mědí a pozinkovaným plechem. Odpadní trouba, kruhového průřezu. Trouba bude dodána včetně spojů. D+M._x000D_
Materiál: olověný plech tl. 0,6 mm_x000D_
Povrch. úpr.: 1x základní + 2x vrchní nátěr (odstín dle barvy fasády - červená). Odstín vybere architekt s pracovníky památkové péče na základě vzorníku výrobce a vzorků provedených dodavatelem. Nátěr bude proveden speciální barvou na olověný plech.                                                              _x000D_
Rozměry:  D = 100 mm, DL. 0,1 m_x000D_
</t>
  </si>
  <si>
    <t>52</t>
  </si>
  <si>
    <t>-44978541</t>
  </si>
  <si>
    <t>KL/16</t>
  </si>
  <si>
    <t>NOVÉ KOLENO SVODNÉ ROURY</t>
  </si>
  <si>
    <t>Nové svodové koleno Ø 100mm (40°), kruhového průřezu s hrdlem. D+M.</t>
  </si>
  <si>
    <t>Rozměry: D = 100 mm</t>
  </si>
  <si>
    <t>12 KS</t>
  </si>
  <si>
    <t>53</t>
  </si>
  <si>
    <t>55344350</t>
  </si>
  <si>
    <t>koleno lisované kruhové 72° Cu 100mm</t>
  </si>
  <si>
    <t>-1257301998</t>
  </si>
  <si>
    <t>54</t>
  </si>
  <si>
    <t>764508135</t>
  </si>
  <si>
    <t>Montáž svodu kruhového, průměru kolen výtokových</t>
  </si>
  <si>
    <t>1548297170</t>
  </si>
  <si>
    <t>https://podminky.urs.cz/item/CS_URS_2024_02/764508135</t>
  </si>
  <si>
    <t>KL/19</t>
  </si>
  <si>
    <t>NOVÉ SPODNÍ VÝTOKOVÉ KOLENO SVODU – ZAKONČENÍ NA VÝVAŘIŠTĚ</t>
  </si>
  <si>
    <t xml:space="preserve">Zakončení – koleno svodové roury, zakončení na vývařiště. </t>
  </si>
  <si>
    <t>Materiál: pozinkovaný plech tl. 0,6 mm</t>
  </si>
  <si>
    <t>Rozměry: D= 100 MM</t>
  </si>
  <si>
    <t>55</t>
  </si>
  <si>
    <t>55344796</t>
  </si>
  <si>
    <t>koleno výtokové tvar V Pz 100mm</t>
  </si>
  <si>
    <t>460568952</t>
  </si>
  <si>
    <t>56</t>
  </si>
  <si>
    <t>764518422</t>
  </si>
  <si>
    <t>Svod z pozinkovaného plechu včetně objímek, kolen a odskoků kruhový, průměru 100 mm</t>
  </si>
  <si>
    <t>512756323</t>
  </si>
  <si>
    <t>https://podminky.urs.cz/item/CS_URS_2024_02/764518422</t>
  </si>
  <si>
    <t>KL/14</t>
  </si>
  <si>
    <t xml:space="preserve">NOVÁ SVODNÁ ROURA </t>
  </si>
  <si>
    <t>Odpadní trouba, kruhového průřezu. Trouba bude dodána včetně spojů. D+M.</t>
  </si>
  <si>
    <t>Rozměry:  D = 100 mm, DL. 5,1 m</t>
  </si>
  <si>
    <t>5,1*2</t>
  </si>
  <si>
    <t>57</t>
  </si>
  <si>
    <t>764531444</t>
  </si>
  <si>
    <t>Žlab podokapní z měděného plechu kotlík oválný (trychtýřový), rš žlabu/průměr svodu 330/100 mm</t>
  </si>
  <si>
    <t>250860126</t>
  </si>
  <si>
    <t>https://podminky.urs.cz/item/CS_URS_2024_02/764531444</t>
  </si>
  <si>
    <t>KL/13</t>
  </si>
  <si>
    <t>NOVÝ SBĚRNÝ KOTLÍK</t>
  </si>
  <si>
    <t>280/100mm</t>
  </si>
  <si>
    <t>Typový sběrný oválný kotlík s napojením na nadstřešní žlab a s výpustí na kulatý svod, včetně oplechování.</t>
  </si>
  <si>
    <t>Osazeno na střešní oplechování a nástřešní žlab půlkruhového tvaru.</t>
  </si>
  <si>
    <t>D+M.</t>
  </si>
  <si>
    <t>Rozměry: nástřešní žlab RŠ 280 mm, napojení na odpadní rouru D = 100 mm</t>
  </si>
  <si>
    <t>2 ks</t>
  </si>
  <si>
    <t>58</t>
  </si>
  <si>
    <t>764533406</t>
  </si>
  <si>
    <t>Žlab nadokapní (nástřešní) z měděného plechu oblého tvaru, včetně háků, čel a hrdel rš 500 mm</t>
  </si>
  <si>
    <t>424513022</t>
  </si>
  <si>
    <t>https://podminky.urs.cz/item/CS_URS_2024_02/764533406</t>
  </si>
  <si>
    <t>KL/06</t>
  </si>
  <si>
    <t xml:space="preserve">NOVÝ NÁSTŘEŠNÍ ŽLAB </t>
  </si>
  <si>
    <t>Nový nástřešní žlab půlkruhového tvaru s vnější návalkou na přední straně a vnitřní návalkou na zadní straně. Součástí prvku je provedení dilatací v r</t>
  </si>
  <si>
    <t xml:space="preserve">Povrch. úpr.: bez p.ú..                                                              </t>
  </si>
  <si>
    <t>Rozměry: RŠ 280 mm, dl.: 26,0 bm.</t>
  </si>
  <si>
    <t>KL/10</t>
  </si>
  <si>
    <t xml:space="preserve">NOVÝ NÁSTŘEŠNÍ ŽLABOVÝ HÁK </t>
  </si>
  <si>
    <t xml:space="preserve">Žlabový hák pro nástřešní žlaby půlkruhového tvaru r.š. 280 mm. </t>
  </si>
  <si>
    <t>Dodávka + montáž (D+M).</t>
  </si>
  <si>
    <t>Materiál: měděná pásovina 30/5 mm</t>
  </si>
  <si>
    <t xml:space="preserve">Povrch. úpr.:bez p.ú..                                                              </t>
  </si>
  <si>
    <t>Rozměry: RŠ 280 mm</t>
  </si>
  <si>
    <t>součást položky žlaby</t>
  </si>
  <si>
    <t>59</t>
  </si>
  <si>
    <t>764533426</t>
  </si>
  <si>
    <t>Žlab nadokapní (nástřešní) z měděného plechu Příplatek k cenám za zvýšenou pracnost při provedení rohu nebo koutu rš 500 mm</t>
  </si>
  <si>
    <t>-1687589507</t>
  </si>
  <si>
    <t>https://podminky.urs.cz/item/CS_URS_2024_02/764533426</t>
  </si>
  <si>
    <t>KL/07</t>
  </si>
  <si>
    <t>NOVÝ NÁSTŘEŠNÍ ŽLABOVÝ ROH</t>
  </si>
  <si>
    <t>NOVÝ NÁSTŘEŠNÍ  ŽLABOVÝ ROH PŮLKRUHOVÉHO TVARU</t>
  </si>
  <si>
    <t xml:space="preserve">Nový nástřešní žlabový roh s vnější návalkou na přední straně a vnitřní návalkou na zadní straně. </t>
  </si>
  <si>
    <t>Žlab bude dodán včetně spojů. Bude proveden ve spádu 1-1,5° k dešťovým kotlíkům.</t>
  </si>
  <si>
    <t>4 ks</t>
  </si>
  <si>
    <t>KL/08</t>
  </si>
  <si>
    <t>NOVÝ NÁSTŘEŠNÍ ŽLABOVÝ KOUT</t>
  </si>
  <si>
    <t>NOVÝ NÁSTŘEŠNÍ  ŽLABOVÝ KOUT PŮLKRUHOVÉHO TVARU</t>
  </si>
  <si>
    <t xml:space="preserve">Nový nástřešní žlabový kout s vnější návalkou na přední straně a vnitřní návalkou na zadní straně. </t>
  </si>
  <si>
    <t>KL/11</t>
  </si>
  <si>
    <t>NOVÉ ŽLABOVÉ ČELO</t>
  </si>
  <si>
    <t>žlabové čelo pro nástřešní žlab půlkruhového tvaru.</t>
  </si>
  <si>
    <t>Nástřešní žlab s vnější návalkou na přední straně a vnitřní návalkou na zadní straně. D+M.</t>
  </si>
  <si>
    <t>Rozměry:RŠ 280 mm</t>
  </si>
  <si>
    <t>60</t>
  </si>
  <si>
    <t>764537504</t>
  </si>
  <si>
    <t>Dilatace žlabů z měděného plechu vložením dilatačního pásu s pryžovou vložkou rš 330 mm</t>
  </si>
  <si>
    <t>-140957893</t>
  </si>
  <si>
    <t>https://podminky.urs.cz/item/CS_URS_2024_02/764537504</t>
  </si>
  <si>
    <t>KL/09</t>
  </si>
  <si>
    <t>NOVÁ SPOJKA ŽLABU S TĚSNĚNÍM</t>
  </si>
  <si>
    <t xml:space="preserve">Nová spojka nástřešních žlabů – prvek vč. systémového těsnění </t>
  </si>
  <si>
    <t>8 ks</t>
  </si>
  <si>
    <t>61</t>
  </si>
  <si>
    <t>KL/24</t>
  </si>
  <si>
    <t>KL/24 NOVÝ STŘEŠNÍ VÝLEZ 600/600 mm - viz specifikace v PD</t>
  </si>
  <si>
    <t>-1106464555</t>
  </si>
  <si>
    <t xml:space="preserve">Poznámka k položce:_x000D_
KL/24	NOVÝ STŘEŠNÍ VÝLEZ 	Nový typový střešní výlez pro památky _x000D_
Dřevěné výklopový výlez opatřený vnějším oplechováním z měděného plechu. Výlez manuálně otvíratelný kličkou. Okno je opatřeno zdvojeným těsnícím límcem. _x000D_
Materiál: _x000D_
Rám okna: borovice_x000D_
Oplechování měděný plech 0,6mm. Bez povrchové úpravy._x000D_
Rozměr typového prvku:_x000D_
600/600 mm	1 ks_x000D_
</t>
  </si>
  <si>
    <t xml:space="preserve">NOVÝ STŘEŠNÍ VÝLEZ </t>
  </si>
  <si>
    <t xml:space="preserve">Nový typový střešní výlez pro památky </t>
  </si>
  <si>
    <t>Dřevěné výklopový výlez opatřený vnějším oplechováním z měděného plechu. Výlez manuálně otvíratelný kličkou. Okno je opatřeno zdvojeným těsnícím límce</t>
  </si>
  <si>
    <t xml:space="preserve">Materiál: </t>
  </si>
  <si>
    <t>Rám okna: borovice</t>
  </si>
  <si>
    <t>Oplechování měděný plech 0,6mm. Bez povrchové úpravy.</t>
  </si>
  <si>
    <t>Rozměr typového prvku:</t>
  </si>
  <si>
    <t>600/600 mm</t>
  </si>
  <si>
    <t>1 ks</t>
  </si>
  <si>
    <t>62</t>
  </si>
  <si>
    <t>998764103</t>
  </si>
  <si>
    <t>Přesun hmot pro konstrukce klempířské stanovený z hmotnosti přesunovaného materiálu vodorovná dopravní vzdálenost do 50 m základní v objektech výšky přes 12 do 24 m</t>
  </si>
  <si>
    <t>-806618712</t>
  </si>
  <si>
    <t>https://podminky.urs.cz/item/CS_URS_2024_02/998764103</t>
  </si>
  <si>
    <t>63</t>
  </si>
  <si>
    <t>998764192</t>
  </si>
  <si>
    <t>Přesun hmot pro konstrukce klempířské stanovený z hmotnosti přesunovaného materiálu vodorovná dopravní vzdálenost do 50 m Příplatek k cenám za zvětšený přesun přes vymezenou vodorovnou dopravní vzdálenost do 100 m</t>
  </si>
  <si>
    <t>1339495482</t>
  </si>
  <si>
    <t>https://podminky.urs.cz/item/CS_URS_2024_02/998764192</t>
  </si>
  <si>
    <t>766</t>
  </si>
  <si>
    <t>Konstrukce truhlářské</t>
  </si>
  <si>
    <t>64</t>
  </si>
  <si>
    <t>TR/03</t>
  </si>
  <si>
    <t>TR/03 Oprava STÁVAJÍCÍ DŘEVĚNÁ ŽALUZIE STŘEŠNÍHO VIKÝŘE Š. 500 MM, V. 200 MM - viz specifikace v PD</t>
  </si>
  <si>
    <t>-1173364307</t>
  </si>
  <si>
    <t xml:space="preserve">Poznámka k položce:_x000D_
Stávající větrací dřevěná žaluzie střešního vikýře, žaluzie osazená v líci vikýře _x000D_
- Opatřené krycími nátěry v hnědém odstínu, s lokálním mechanickým poškozením _x000D_
Předpoklad velké odborné truhlářské opravy_x000D_
-poškození pevnosti dřevní hmoty - prvek je dochován v celistvém stavu _x000D_
Bude provedena truhlářská oprava pro obnovení prvku -  žaluzie bude zachována, odborně repasována včetně všech prvků _x000D_
- sejmutí krycích nátěrů(po provedení průzkumu barevnosti)   - bude provedena oprava povrchu prken,  přebroušení vytvoření podkladu pro nový nátěr, prověření a doklínování spojů, bude provedeno truhlářské vysazení poškozených míst  a nové doplnění prvky ze stejného typu dřeva  (kresby) _x000D_
oprava dřeva: předpoklad očištění a opatření povrchovou úpravou pro obnovení původní povrchové úpravy, postup povrchových úprav bude určen průzkumem barevnosti prvku,_x000D_
povrchová úprava: nátěry a postup povrchových úprav bude určen průzkumem barevnosti –pro zachování autenticity_x000D_
předpoklad: krycí nátěr v hnědém odstínu – dle vzorníku - dle výsledků průzkumu _x000D_
-předpoklad nátěr na syntetické  bázi v jednotném odstínu dle výsledků průzkumu - podkladní nátěr určený pro vhodnost podkladu –dřevo bude ošetřeno roztokem proti dřevokaznému hmyzu a plísni.( penetrační nátěr + 1 x základní nátěr + 1x mezinátěr odolný proti bobtnání, regulující vlhkost dřeva- podklad pro následné ošetření krycími/lazurovacími barvami + 2x konečný nátěr s příměsí speciální pryskyřice a pigmentů s obsahem účinných látek pro dokonalou ochranu dřeva pro venkovní využití, působící  proti vlhkosti a odolný vůči povětrnostním vlivům)_x000D_
– v barevném odstínu, v původní barevnosti, odsouhlasen na vzorcích architektem a pracovníky PP který na základě průzkumu bude odsouhlasen._x000D_
</t>
  </si>
  <si>
    <t>65</t>
  </si>
  <si>
    <t>998766103</t>
  </si>
  <si>
    <t>Přesun hmot pro konstrukce truhlářské stanovený z hmotnosti přesunovaného materiálu vodorovná dopravní vzdálenost do 50 m základní v objektech výšky přes 12 do 24 m</t>
  </si>
  <si>
    <t>1848310961</t>
  </si>
  <si>
    <t>https://podminky.urs.cz/item/CS_URS_2024_02/998766103</t>
  </si>
  <si>
    <t>66</t>
  </si>
  <si>
    <t>998766192</t>
  </si>
  <si>
    <t>Přesun hmot pro konstrukce truhlářské stanovený z hmotnosti přesunovaného materiálu vodorovná dopravní vzdálenost do 50 m Příplatek k cenám za zvětšený přesun přes vymezenou vodorovnou dopravní vzdálenost do 100 m</t>
  </si>
  <si>
    <t>-191147989</t>
  </si>
  <si>
    <t>https://podminky.urs.cz/item/CS_URS_2024_02/998766192</t>
  </si>
  <si>
    <t>783</t>
  </si>
  <si>
    <t>Dokončovací práce - nátěry</t>
  </si>
  <si>
    <t>67</t>
  </si>
  <si>
    <t>783401313</t>
  </si>
  <si>
    <t>Příprava podkladu klempířských konstrukcí před provedením nátěru odmaštěním odmašťovačem ředidlovým</t>
  </si>
  <si>
    <t>-1212631068</t>
  </si>
  <si>
    <t>https://podminky.urs.cz/item/CS_URS_2024_02/783401313</t>
  </si>
  <si>
    <t xml:space="preserve">1x základní + 2x vrchní nátěr (odstín dle barvy fasády - červená). Odstín vybere architekt s pracovníky památkové péče na základě vzorníku výrobce </t>
  </si>
  <si>
    <t xml:space="preserve">a vzorků provedených dodavatelem. Nátěr bude proveden speciální barvou na nový pozinkovaný plech.                                                     </t>
  </si>
  <si>
    <t xml:space="preserve"> Rozměry: RŠ 1250 mm, DL.: 2x 1,8 m, celková délka 3,6 m</t>
  </si>
  <si>
    <t xml:space="preserve"> Rozměry: RŠ 500 mm, DL.: 5,9 m</t>
  </si>
  <si>
    <t>0,5*5,9</t>
  </si>
  <si>
    <t>1*3,3</t>
  </si>
  <si>
    <t>D = 100 mm    2x</t>
  </si>
  <si>
    <t>0,33*5,1*2</t>
  </si>
  <si>
    <t>D = 100 mm   2x</t>
  </si>
  <si>
    <t>0,33*0,1*2</t>
  </si>
  <si>
    <t>Rozměry:D= 100 MM    8x</t>
  </si>
  <si>
    <t>0,33*0,02*8*2</t>
  </si>
  <si>
    <t>0,33*0,5*2</t>
  </si>
  <si>
    <t>68</t>
  </si>
  <si>
    <t>783414101</t>
  </si>
  <si>
    <t>Základní nátěr klempířských konstrukcí jednonásobný syntetický</t>
  </si>
  <si>
    <t>-1052722077</t>
  </si>
  <si>
    <t>https://podminky.urs.cz/item/CS_URS_2024_02/783414101</t>
  </si>
  <si>
    <t>69</t>
  </si>
  <si>
    <t>783415101</t>
  </si>
  <si>
    <t>Mezinátěr klempířských konstrukcí jednonásobný syntetický standardní</t>
  </si>
  <si>
    <t>354067548</t>
  </si>
  <si>
    <t>https://podminky.urs.cz/item/CS_URS_2024_02/783415101</t>
  </si>
  <si>
    <t>783417101</t>
  </si>
  <si>
    <t>Krycí nátěr (email) klempířských konstrukcí jednonásobný syntetický standardní</t>
  </si>
  <si>
    <t>799219996</t>
  </si>
  <si>
    <t>https://podminky.urs.cz/item/CS_URS_2024_02/783417101</t>
  </si>
  <si>
    <t>HZS</t>
  </si>
  <si>
    <t>Hodinové zúčtovací sazby</t>
  </si>
  <si>
    <t>71</t>
  </si>
  <si>
    <t>HZS2112</t>
  </si>
  <si>
    <t>Hodinové zúčtovací sazby profesí PSV provádění stavebních konstrukcí tesař odborný</t>
  </si>
  <si>
    <t>hod</t>
  </si>
  <si>
    <t>512</t>
  </si>
  <si>
    <t>-526678125</t>
  </si>
  <si>
    <t>https://podminky.urs.cz/item/CS_URS_2024_02/HZS2112</t>
  </si>
  <si>
    <t>stavební přípomoce a práce neobsažené ve výkazu výměr</t>
  </si>
  <si>
    <t>8*2</t>
  </si>
  <si>
    <t>72</t>
  </si>
  <si>
    <t>HZS2152</t>
  </si>
  <si>
    <t>Hodinové zúčtovací sazby profesí PSV provádění stavebních konstrukcí klempíř odborný</t>
  </si>
  <si>
    <t>-1615986492</t>
  </si>
  <si>
    <t>https://podminky.urs.cz/item/CS_URS_2024_02/HZS2152</t>
  </si>
  <si>
    <t>stavební práce a přípomoce nezahrnuté ve výkazu výměr</t>
  </si>
  <si>
    <t>D.1.1_2. - 2. etapa_Oprava fasád objektu</t>
  </si>
  <si>
    <t xml:space="preserve">    9 - Ostatní konstrukce a práce, bourání</t>
  </si>
  <si>
    <t xml:space="preserve">    711 - Izolace proti vodě, vlhkosti a plynům</t>
  </si>
  <si>
    <t xml:space="preserve">    767 - Konstrukce zámečnické</t>
  </si>
  <si>
    <t xml:space="preserve">    782 - Dokončovací práce - obklady z kamene</t>
  </si>
  <si>
    <t xml:space="preserve">    787 - Dokončovací práce - zasklívání</t>
  </si>
  <si>
    <t>VRN - Vedlejší rozpočtové náklady</t>
  </si>
  <si>
    <t xml:space="preserve">    VRN4 - Inženýrská činnost</t>
  </si>
  <si>
    <t>622131100</t>
  </si>
  <si>
    <t>Podkladní a spojovací vrstva vnějších omítaných ploch vápenný postřik nanášený ručně celoplošně stěn</t>
  </si>
  <si>
    <t>-322367583</t>
  </si>
  <si>
    <t>https://podminky.urs.cz/item/CS_URS_2024_02/622131100</t>
  </si>
  <si>
    <t>622131152</t>
  </si>
  <si>
    <t>Sanační postřik vnějších ploch nanášený ručně síťovitě (pokrytí plochy 50 až 75 %) stěn</t>
  </si>
  <si>
    <t>416260799</t>
  </si>
  <si>
    <t>https://podminky.urs.cz/item/CS_URS_2024_02/622131152</t>
  </si>
  <si>
    <t>Nad pásem izolace proti ostřiku se zdivo opatří sanačním omítkovým podhozem CS IV již jen síťovitě (50% plochy).</t>
  </si>
  <si>
    <t>SOKLOVÁ ČÁST (do výše římsy soklu):</t>
  </si>
  <si>
    <t>-OČIŠTĚNÍ FASÁDY</t>
  </si>
  <si>
    <t>-OPRAVA OMÍTEK, ŠTUKŮ 100 % (KAPILÁRNĚ</t>
  </si>
  <si>
    <t>AKTIVNÍ OMÍTKA S ADHEZNÍM MŮSTKEM S</t>
  </si>
  <si>
    <t>VÁPENNÝM ŠTUKEM S PUCOLÁNEM)</t>
  </si>
  <si>
    <t>-FASÁDNÍ NÁTĚR -100%</t>
  </si>
  <si>
    <t>VÝCHODNÍ POHLED</t>
  </si>
  <si>
    <t>4*2</t>
  </si>
  <si>
    <t>0,5*2</t>
  </si>
  <si>
    <t>koeficient členitosti</t>
  </si>
  <si>
    <t>13*1,2 "členitost 3</t>
  </si>
  <si>
    <t>622135000</t>
  </si>
  <si>
    <t>Vyrovnání nerovností podkladu vnějších omítaných ploch maltou, tl. do 10 mm vápennou stěn</t>
  </si>
  <si>
    <t>-825242108</t>
  </si>
  <si>
    <t>https://podminky.urs.cz/item/CS_URS_2024_02/622135000</t>
  </si>
  <si>
    <t>7,5*1,1*0,5 "členitost 2  50%</t>
  </si>
  <si>
    <t>30*1,1 "členitost 2  100%</t>
  </si>
  <si>
    <t>180*1,2*0,1 "členitost 3  10%</t>
  </si>
  <si>
    <t>2,2*1,2*0,5 "členitost 3   50%</t>
  </si>
  <si>
    <t>45*1,3*0,1 "členitost 5  10%</t>
  </si>
  <si>
    <t>622135090</t>
  </si>
  <si>
    <t>Vyrovnání nerovností podkladu vnějších omítaných ploch tmelem, tl. do 2 mm Příplatek k ceně za každých dalších 5 mm tloušťky podkladní vrstvy přes 10 mm maltou vápennou stěn</t>
  </si>
  <si>
    <t>1658076869</t>
  </si>
  <si>
    <t>https://podminky.urs.cz/item/CS_URS_2024_02/622135090</t>
  </si>
  <si>
    <t>65,895*2 'Přepočtené koeficientem množství</t>
  </si>
  <si>
    <t>622324411</t>
  </si>
  <si>
    <t>Omítka sanační vnějších ploch podkladní (vyrovnávací) tloušťky do 15 mm nanášená ručně stěn</t>
  </si>
  <si>
    <t>-2083914183</t>
  </si>
  <si>
    <t>https://podminky.urs.cz/item/CS_URS_2024_02/622324411</t>
  </si>
  <si>
    <t xml:space="preserve">celoplošný sanační omítkový podhoz   </t>
  </si>
  <si>
    <t xml:space="preserve">  CS IV</t>
  </si>
  <si>
    <t>622324491</t>
  </si>
  <si>
    <t>Omítka sanační vnějších ploch podkladní (vyrovnávací) tloušťky do 15 mm Příplatek k cenám podkladní sanační omítky nanášené ručně za každých dalších i započatých 5 mm tloušťky omítky přes 15 mm stěn</t>
  </si>
  <si>
    <t>2054611653</t>
  </si>
  <si>
    <t>https://podminky.urs.cz/item/CS_URS_2024_02/622324491</t>
  </si>
  <si>
    <t>15,6*2 'Přepočtené koeficientem množství</t>
  </si>
  <si>
    <t>622325356</t>
  </si>
  <si>
    <t>Oprava vápenné omítky s celoplošným přeštukováním vnějších ploch stupně členitosti 2, v rozsahu opravované plochy přes 40 do 50%</t>
  </si>
  <si>
    <t>1413182079</t>
  </si>
  <si>
    <t>https://podminky.urs.cz/item/CS_URS_2024_02/622325356</t>
  </si>
  <si>
    <t>ŘÍMSA SOKLU:</t>
  </si>
  <si>
    <t>-OPRAVA OMÍTEK, ŠTUKŮ 50 %</t>
  </si>
  <si>
    <t>sokl</t>
  </si>
  <si>
    <t>JIŽNÍ POHLED</t>
  </si>
  <si>
    <t>ZÁPADNÍ POHLED</t>
  </si>
  <si>
    <t>1,5</t>
  </si>
  <si>
    <t>SEVERNÍ POHLED</t>
  </si>
  <si>
    <t>622325359</t>
  </si>
  <si>
    <t>Oprava vápenné omítky s celoplošným přeštukováním vnějších ploch stupně členitosti 2, v rozsahu opravované plochy přes 80 do 100%</t>
  </si>
  <si>
    <t>89869698</t>
  </si>
  <si>
    <t>https://podminky.urs.cz/item/CS_URS_2024_02/622325359</t>
  </si>
  <si>
    <t>622325451</t>
  </si>
  <si>
    <t>Oprava vápenné omítky s celoplošným přeštukováním vnějších ploch stupně členitosti 3, v rozsahu opravované plochy do 10%</t>
  </si>
  <si>
    <t>275716716</t>
  </si>
  <si>
    <t>https://podminky.urs.cz/item/CS_URS_2024_02/622325451</t>
  </si>
  <si>
    <t>VYŠŠÍ PARTIE FASÁDY:</t>
  </si>
  <si>
    <t>-OPRAVA OMÍTEK, ŠTUKŮ 10 %</t>
  </si>
  <si>
    <t>*45</t>
  </si>
  <si>
    <t>622325456</t>
  </si>
  <si>
    <t>Oprava vápenné omítky s celoplošným přeštukováním vnějších ploch stupně členitosti 3, v rozsahu opravované plochy přes 40 do 50%</t>
  </si>
  <si>
    <t>389437003</t>
  </si>
  <si>
    <t>https://podminky.urs.cz/item/CS_URS_2024_02/622325456</t>
  </si>
  <si>
    <t>0,6*2</t>
  </si>
  <si>
    <t>0,2*2</t>
  </si>
  <si>
    <t>0,3*2</t>
  </si>
  <si>
    <t>ATIKA:</t>
  </si>
  <si>
    <t>622325459R</t>
  </si>
  <si>
    <t>Oprava kapilárně aktivní vápenné omítky s pucolánem s celoplošným přeštukováním vnějších ploch stupně členitosti 3, v rozsahu opravované plochy přes 80 do 100%</t>
  </si>
  <si>
    <t>1608977284</t>
  </si>
  <si>
    <t>622325651</t>
  </si>
  <si>
    <t>Oprava vápenné omítky s celoplošným přeštukováním vnějších ploch stupně členitosti 5, v rozsahu opravované plochy do 10%</t>
  </si>
  <si>
    <t>-1541168486</t>
  </si>
  <si>
    <t>https://podminky.urs.cz/item/CS_URS_2024_02/622325651</t>
  </si>
  <si>
    <t>625681013</t>
  </si>
  <si>
    <t>Ochrana proti holubům hrotový systém třířadý, účinná šíře 20 cm</t>
  </si>
  <si>
    <t>1564564519</t>
  </si>
  <si>
    <t>https://podminky.urs.cz/item/CS_URS_2024_02/625681013</t>
  </si>
  <si>
    <t>Z/01</t>
  </si>
  <si>
    <t xml:space="preserve">NOVÝ HROTOVÝ OCHRANNÝ SYSTÉM </t>
  </si>
  <si>
    <t>3x řada bodců šíře 200 mm - celková délka   3x 40 m.</t>
  </si>
  <si>
    <t>1x šíře 200 mm</t>
  </si>
  <si>
    <t xml:space="preserve">   </t>
  </si>
  <si>
    <t>Šíře samotného systému :</t>
  </si>
  <si>
    <t>200 mm</t>
  </si>
  <si>
    <t>Délka hrotů :</t>
  </si>
  <si>
    <t>135 mm</t>
  </si>
  <si>
    <t>Počet hrotů na 1 bm systému :</t>
  </si>
  <si>
    <t>125mm</t>
  </si>
  <si>
    <t>Účinná šíře systému :</t>
  </si>
  <si>
    <t>250 mm</t>
  </si>
  <si>
    <t>Nová ochrana proti holubům na korunní římse fasády a na horní hraně štítu.</t>
  </si>
  <si>
    <t>Základní pásek z UV polykarbonátu s nerez pružnými hroty – kopírující tvar římsy, tmelené transparentním tmelem – pro namáhané plochy.</t>
  </si>
  <si>
    <t>Základní pásek - 320 mm dlouhý, tvořený 8 segmenty po 4 cm. Snadno odlomitelný za každým segmentem a snadno tvarovatelný, umožňující přichycení tmelem</t>
  </si>
  <si>
    <t>Základní rozměry nutno ověřit na místě přeměřením!</t>
  </si>
  <si>
    <t>120 m</t>
  </si>
  <si>
    <t>120</t>
  </si>
  <si>
    <t>629991001</t>
  </si>
  <si>
    <t>Zakrytí vnějších ploch před znečištěním včetně pozdějšího odkrytí ploch podélných rovných (např. chodníků) fólií položenou volně</t>
  </si>
  <si>
    <t>781107279</t>
  </si>
  <si>
    <t>https://podminky.urs.cz/item/CS_URS_2024_02/629991001</t>
  </si>
  <si>
    <t>zakrytí chodníku pod lešení</t>
  </si>
  <si>
    <t>fasáda</t>
  </si>
  <si>
    <t>((38)+1,5*6)*2</t>
  </si>
  <si>
    <t>629995101</t>
  </si>
  <si>
    <t>Očištění vnějších ploch tlakovou vodou omytím tlakovou vodou</t>
  </si>
  <si>
    <t>-1664556983</t>
  </si>
  <si>
    <t>https://podminky.urs.cz/item/CS_URS_2024_02/629995101</t>
  </si>
  <si>
    <t>OČIŠTĚNÍ FASÁDY - omytí tlakovou vodou</t>
  </si>
  <si>
    <t>7,5*1,1 "členitost 2</t>
  </si>
  <si>
    <t>30*1,1 "členitost 2</t>
  </si>
  <si>
    <t>180*1,2 "členitost 3</t>
  </si>
  <si>
    <t>26,2*1,2 "členitost 3</t>
  </si>
  <si>
    <t>45*1,3 "členitost 5</t>
  </si>
  <si>
    <t>0,01 "zaokrouhlení</t>
  </si>
  <si>
    <t>629999001</t>
  </si>
  <si>
    <t>Příplatky k cenám úprav vnějších povrchů za každé další kropení vodou vysoce nasákavého povrchu</t>
  </si>
  <si>
    <t>-821993651</t>
  </si>
  <si>
    <t>https://podminky.urs.cz/item/CS_URS_2024_02/629999001</t>
  </si>
  <si>
    <t>Ostatní konstrukce a práce, bourání</t>
  </si>
  <si>
    <t>941111112</t>
  </si>
  <si>
    <t>Lešení řadové trubkové lehké pracovní s podlahami s provozním zatížením tř. 3 do 200 kg/m2 šířky tř. W06 od 0,6 do 0,9 m výšky přes 10 do 25 m montáž</t>
  </si>
  <si>
    <t>1556618999</t>
  </si>
  <si>
    <t>https://podminky.urs.cz/item/CS_URS_2024_02/941111112</t>
  </si>
  <si>
    <t>(40+0,9*6)*12</t>
  </si>
  <si>
    <t>941111212</t>
  </si>
  <si>
    <t>Lešení řadové trubkové lehké pracovní s podlahami s provozním zatížením tř. 3 do 200 kg/m2 šířky tř. W06 od 0,6 do 0,9 m výšky přes 10 do 25 m příplatek k ceně za každý den použití</t>
  </si>
  <si>
    <t>1912398268</t>
  </si>
  <si>
    <t>https://podminky.urs.cz/item/CS_URS_2024_02/941111212</t>
  </si>
  <si>
    <t>544,8*120 'Přepočtené koeficientem množství</t>
  </si>
  <si>
    <t>941111322</t>
  </si>
  <si>
    <t>Odborná prohlídka lešení řadového trubkového lehkého pracovního s podlahami s provozním zatížením tř. 3 do 200 kg/m2 šířky tř. W06 až W12 od 0,6 m do 1,5 m výšky do 25 m, celkové plochy přes 500 do 2 000 m2 zakrytého sítí</t>
  </si>
  <si>
    <t>-266348372</t>
  </si>
  <si>
    <t>https://podminky.urs.cz/item/CS_URS_2024_02/941111322</t>
  </si>
  <si>
    <t>941111812</t>
  </si>
  <si>
    <t>Lešení řadové trubkové lehké pracovní s podlahami s provozním zatížením tř. 3 do 200 kg/m2 šířky tř. W06 od 0,6 do 0,9 m výšky přes 10 do 25 m demontáž</t>
  </si>
  <si>
    <t>-1910365447</t>
  </si>
  <si>
    <t>https://podminky.urs.cz/item/CS_URS_2024_02/941111812</t>
  </si>
  <si>
    <t>944511111</t>
  </si>
  <si>
    <t>Síť ochranná zavěšená na konstrukci lešení z textilie z umělých vláken montáž</t>
  </si>
  <si>
    <t>86125836</t>
  </si>
  <si>
    <t>https://podminky.urs.cz/item/CS_URS_2024_02/944511111</t>
  </si>
  <si>
    <t>944511211</t>
  </si>
  <si>
    <t>Síť ochranná zavěšená na konstrukci lešení z textilie z umělých vláken příplatek k ceně za každý den použití</t>
  </si>
  <si>
    <t>422946999</t>
  </si>
  <si>
    <t>https://podminky.urs.cz/item/CS_URS_2024_02/944511211</t>
  </si>
  <si>
    <t>944511811</t>
  </si>
  <si>
    <t>Síť ochranná zavěšená na konstrukci lešení z textilie z umělých vláken demontáž</t>
  </si>
  <si>
    <t>1082702654</t>
  </si>
  <si>
    <t>https://podminky.urs.cz/item/CS_URS_2024_02/944511811</t>
  </si>
  <si>
    <t>944711113</t>
  </si>
  <si>
    <t>Stříška záchytná zřizovaná současně s lehkým nebo těžkým lešením šířky přes 2,0 do 2,5 m montáž</t>
  </si>
  <si>
    <t>1720546438</t>
  </si>
  <si>
    <t>https://podminky.urs.cz/item/CS_URS_2024_02/944711113</t>
  </si>
  <si>
    <t>záchytná stříška - pro vyšší bezpečnost</t>
  </si>
  <si>
    <t>obvod</t>
  </si>
  <si>
    <t>944711213</t>
  </si>
  <si>
    <t>Stříška záchytná zřizovaná současně s lehkým nebo těžkým lešením šířky přes 2,0 do 2,5 m příplatek k ceně za každý den použití</t>
  </si>
  <si>
    <t>1409910214</t>
  </si>
  <si>
    <t>https://podminky.urs.cz/item/CS_URS_2024_02/944711213</t>
  </si>
  <si>
    <t>40*120 'Přepočtené koeficientem množství</t>
  </si>
  <si>
    <t>944711813</t>
  </si>
  <si>
    <t>Stříška záchytná zřizovaná současně s lehkým nebo těžkým lešením šířky přes 2,0 do 2,5 m demontáž</t>
  </si>
  <si>
    <t>-1264495951</t>
  </si>
  <si>
    <t>https://podminky.urs.cz/item/CS_URS_2024_02/944711813</t>
  </si>
  <si>
    <t>949511112</t>
  </si>
  <si>
    <t>Podchod u trubkových lešení zřizovaný současně s lehkým nebo těžkým pracovním lešením, šířky přes 1,5 do 2,0 m montáž</t>
  </si>
  <si>
    <t>875409508</t>
  </si>
  <si>
    <t>https://podminky.urs.cz/item/CS_URS_2024_02/949511112</t>
  </si>
  <si>
    <t>podchod u vstupu</t>
  </si>
  <si>
    <t>949511212</t>
  </si>
  <si>
    <t>Podchod u trubkových lešení zřizovaný současně s lehkým nebo těžkým pracovním lešením, šířky přes 1,5 do 2,0 m příplatek k ceně za každý den použití</t>
  </si>
  <si>
    <t>687941643</t>
  </si>
  <si>
    <t>https://podminky.urs.cz/item/CS_URS_2024_02/949511212</t>
  </si>
  <si>
    <t>4*120 'Přepočtené koeficientem množství</t>
  </si>
  <si>
    <t>949511812</t>
  </si>
  <si>
    <t>Podchod u trubkových lešení zřizovaný současně s lehkým nebo těžkým pracovním lešením, šířky přes 1,5 do 2,0 m demontáž</t>
  </si>
  <si>
    <t>-832874512</t>
  </si>
  <si>
    <t>https://podminky.urs.cz/item/CS_URS_2024_02/949511812</t>
  </si>
  <si>
    <t>952902121</t>
  </si>
  <si>
    <t>Čištění budov při provádění oprav a udržovacích prací podlah drsných nebo chodníků zametením</t>
  </si>
  <si>
    <t>-867836495</t>
  </si>
  <si>
    <t>https://podminky.urs.cz/item/CS_URS_2024_02/952902121</t>
  </si>
  <si>
    <t xml:space="preserve">očištění chodníku pod lešení- průběžně po celou výstavbu 3 měsíce </t>
  </si>
  <si>
    <t>((38)+1,5*6)*2*4*3 "1x týdně po dobu 3 měsíců</t>
  </si>
  <si>
    <t>978015361</t>
  </si>
  <si>
    <t>Otlučení vápenných nebo vápenocementových omítek vnějších ploch s vyškrabáním spar a s očištěním zdiva stupně členitosti 1 a 2, v rozsahu přes 30 do 50 %</t>
  </si>
  <si>
    <t>2146233362</t>
  </si>
  <si>
    <t>https://podminky.urs.cz/item/CS_URS_2024_02/978015361</t>
  </si>
  <si>
    <t>7,5 "členitost 2</t>
  </si>
  <si>
    <t>978015391</t>
  </si>
  <si>
    <t>Otlučení vápenných nebo vápenocementových omítek vnějších ploch s vyškrabáním spar a s očištěním zdiva stupně členitosti 1 a 2, v rozsahu přes 80 do 100 %</t>
  </si>
  <si>
    <t>1627150396</t>
  </si>
  <si>
    <t>https://podminky.urs.cz/item/CS_URS_2024_02/978015391</t>
  </si>
  <si>
    <t>30 "členitost 2</t>
  </si>
  <si>
    <t>978019321</t>
  </si>
  <si>
    <t>Otlučení vápenných nebo vápenocementových omítek vnějších ploch s vyškrabáním spar a s očištěním zdiva stupně členitosti 3 až 5, v rozsahu do 10 %</t>
  </si>
  <si>
    <t>-823567918</t>
  </si>
  <si>
    <t>https://podminky.urs.cz/item/CS_URS_2024_02/978019321</t>
  </si>
  <si>
    <t>180 "členitost 3</t>
  </si>
  <si>
    <t>978019361</t>
  </si>
  <si>
    <t>Otlučení vápenných nebo vápenocementových omítek vnějších ploch s vyškrabáním spar a s očištěním zdiva stupně členitosti 3 až 5, v rozsahu přes 40 do 50 %</t>
  </si>
  <si>
    <t>-906029944</t>
  </si>
  <si>
    <t>https://podminky.urs.cz/item/CS_URS_2024_02/978019361</t>
  </si>
  <si>
    <t>26,2 "členitost 3</t>
  </si>
  <si>
    <t>978019391</t>
  </si>
  <si>
    <t>Otlučení vápenných nebo vápenocementových omítek vnějších ploch s vyškrabáním spar a s očištěním zdiva stupně členitosti 3 až 5, v rozsahu přes 80 do 100 %</t>
  </si>
  <si>
    <t>-1352585443</t>
  </si>
  <si>
    <t>https://podminky.urs.cz/item/CS_URS_2024_02/978019391</t>
  </si>
  <si>
    <t>13 "členitost 3</t>
  </si>
  <si>
    <t>45 "členitost 5</t>
  </si>
  <si>
    <t>985131311</t>
  </si>
  <si>
    <t>Očištění ploch stěn, rubu kleneb a podlah ruční dočištění ocelovými kartáči</t>
  </si>
  <si>
    <t>1453937215</t>
  </si>
  <si>
    <t>https://podminky.urs.cz/item/CS_URS_2024_02/985131311</t>
  </si>
  <si>
    <t>Poznámka k položce:_x000D_
odstranění napadených ploch plísní, mechy či lišejníky</t>
  </si>
  <si>
    <t>odstranění napadených ploch plísní, mechy či lišejníky</t>
  </si>
  <si>
    <t>2,2*1,2 "členitost 3</t>
  </si>
  <si>
    <t>334*0,3 "předpoklad 30% plochy</t>
  </si>
  <si>
    <t>985142111</t>
  </si>
  <si>
    <t>Vysekání spojovací hmoty ze spár zdiva včetně vyčištění hloubky spáry do 40 mm délky spáry na 1 m2 upravované plochy do 6 m</t>
  </si>
  <si>
    <t>-505618235</t>
  </si>
  <si>
    <t>https://podminky.urs.cz/item/CS_URS_2024_02/985142111</t>
  </si>
  <si>
    <t>Zdivo</t>
  </si>
  <si>
    <t>Prohlídkou nebyly zjištěny trhliny ve zdivu. Případné trhliny zjištěné podrobnou</t>
  </si>
  <si>
    <t>prohlídkou z lešení při realizaci stavby je nutné vyspravit. Princip opravy trhlin:</t>
  </si>
  <si>
    <t>odstranění omítek v šířce cca 0,2 m na obě strany od trhliny, odstranění všech</t>
  </si>
  <si>
    <t>odtržených a poškozených částí omítek, vyčištění a vyplnění trhlin nesmrštivou</t>
  </si>
  <si>
    <t>injektážní maltou určenou pro sanaci trhlin, doplnění nových omítek.</t>
  </si>
  <si>
    <t xml:space="preserve">oprava trhlin, vyškrábat nesoudržné spárování </t>
  </si>
  <si>
    <t>13*1,2 "členitost 3  100%</t>
  </si>
  <si>
    <t>985231111</t>
  </si>
  <si>
    <t>Spárování zdiva hloubky do 40 mm aktivovanou maltou délky spáry na 1 m2 upravované plochy do 6 m</t>
  </si>
  <si>
    <t>1822513382</t>
  </si>
  <si>
    <t>https://podminky.urs.cz/item/CS_URS_2024_02/985231111</t>
  </si>
  <si>
    <t>985411111</t>
  </si>
  <si>
    <t>Beztlakové zalití trhlin a dutin aktivovanou maltou</t>
  </si>
  <si>
    <t>-879987640</t>
  </si>
  <si>
    <t>https://podminky.urs.cz/item/CS_URS_2024_02/985411111</t>
  </si>
  <si>
    <t>předpoklad</t>
  </si>
  <si>
    <t>30*0,05*0,5</t>
  </si>
  <si>
    <t>993111111</t>
  </si>
  <si>
    <t>Dovoz a odvoz lešení včetně naložení a složení řadového, na vzdálenost do 10 km</t>
  </si>
  <si>
    <t>-1017501687</t>
  </si>
  <si>
    <t>https://podminky.urs.cz/item/CS_URS_2024_02/993111111</t>
  </si>
  <si>
    <t>993111119</t>
  </si>
  <si>
    <t>Dovoz a odvoz lešení včetně naložení a složení řadového, na vzdálenost Příplatek k ceně za každých dalších i započatých 10 km přes 10 km</t>
  </si>
  <si>
    <t>1460267644</t>
  </si>
  <si>
    <t>https://podminky.urs.cz/item/CS_URS_2024_02/993111119</t>
  </si>
  <si>
    <t>544,8*2 'Přepočtené koeficientem množství</t>
  </si>
  <si>
    <t>997013154</t>
  </si>
  <si>
    <t>Vnitrostaveništní doprava suti a vybouraných hmot vodorovně do 50 m s naložením s omezením mechanizace pro budovy a haly výšky přes 12 do 15 m</t>
  </si>
  <si>
    <t>540367040</t>
  </si>
  <si>
    <t>https://podminky.urs.cz/item/CS_URS_2024_02/997013154</t>
  </si>
  <si>
    <t>-825754490</t>
  </si>
  <si>
    <t>1284830899</t>
  </si>
  <si>
    <t>9,21*30 'Přepočtené koeficientem množství</t>
  </si>
  <si>
    <t>997013603</t>
  </si>
  <si>
    <t>Poplatek za uložení stavebního odpadu na skládce (skládkovné) cihelného zatříděného do Katalogu odpadů pod kódem 17 01 02</t>
  </si>
  <si>
    <t>-1360223398</t>
  </si>
  <si>
    <t>https://podminky.urs.cz/item/CS_URS_2024_02/997013603</t>
  </si>
  <si>
    <t>998012110</t>
  </si>
  <si>
    <t>Přesun hmot pro budovy občanské výstavby, bydlení, výrobu a služby nosnou svislou konstrukcí tyčovou s vyzdívaným obvodovým pláštěm vodorovná dopravní vzdálenost do 100 m s omezením mechanizace pro budovy výšky přes 12 do 24 m</t>
  </si>
  <si>
    <t>-424420006</t>
  </si>
  <si>
    <t>https://podminky.urs.cz/item/CS_URS_2024_02/998012110</t>
  </si>
  <si>
    <t>998012114</t>
  </si>
  <si>
    <t>Přesun hmot pro budovy občanské výstavby, bydlení, výrobu a služby nosnou svislou konstrukcí tyčovou s vyzdívaným obvodovým pláštěm Příplatek k cenám za zvětšený přesun přes vymezenou vodorovnou dopravní vzdálenost do 500 m</t>
  </si>
  <si>
    <t>-225534625</t>
  </si>
  <si>
    <t>https://podminky.urs.cz/item/CS_URS_2024_02/998012114</t>
  </si>
  <si>
    <t>711</t>
  </si>
  <si>
    <t>Izolace proti vodě, vlhkosti a plynům</t>
  </si>
  <si>
    <t>711191011</t>
  </si>
  <si>
    <t>Provedení nátěru adhezního můstku na ploše svislé S</t>
  </si>
  <si>
    <t>1092290772</t>
  </si>
  <si>
    <t>https://podminky.urs.cz/item/CS_URS_2024_02/711191011</t>
  </si>
  <si>
    <t>58585114R</t>
  </si>
  <si>
    <t>adhezní můstek (řídká konzistence)</t>
  </si>
  <si>
    <t>kg</t>
  </si>
  <si>
    <t>2143244158</t>
  </si>
  <si>
    <t>13*0,1265 'Přepočtené koeficientem množství</t>
  </si>
  <si>
    <t>711192202</t>
  </si>
  <si>
    <t>Provedení izolace proti zemní vlhkosti hydroizolační stěrkou na ploše svislé S dvouvrstvá na zdivu</t>
  </si>
  <si>
    <t>1387900897</t>
  </si>
  <si>
    <t>https://podminky.urs.cz/item/CS_URS_2024_02/711192202</t>
  </si>
  <si>
    <t xml:space="preserve">. Povrch vyrovnaného zdiva se opatří skladbou prodyšné izolační stěrky do výše 0,2 metru nad úroveň terénu. </t>
  </si>
  <si>
    <t xml:space="preserve">Skladba: </t>
  </si>
  <si>
    <t xml:space="preserve">• Silikátová penetrace </t>
  </si>
  <si>
    <t>• 2x vrstva min. 1 mm minerální izolační stěrky síranovzdorné</t>
  </si>
  <si>
    <t xml:space="preserve">• Po druhém nátěru po 20 minutách následuje celoplošný sanační omítkový podhoz   </t>
  </si>
  <si>
    <t>sokl - obvod</t>
  </si>
  <si>
    <t>0,2*38</t>
  </si>
  <si>
    <t>58581003</t>
  </si>
  <si>
    <t>stěrka izolační minerální odolná tlakové vodě</t>
  </si>
  <si>
    <t>-1342778213</t>
  </si>
  <si>
    <t>Poznámka k položce:_x000D_
minerální izolační stěrky síranovzdorné</t>
  </si>
  <si>
    <t>Spotřeba 1,1 kg/m2</t>
  </si>
  <si>
    <t>0,2*38*1,1*2 "2 vrstvy</t>
  </si>
  <si>
    <t>16,72*1,03 'Přepočtené koeficientem množství</t>
  </si>
  <si>
    <t>998711113</t>
  </si>
  <si>
    <t>Přesun hmot pro izolace proti vodě, vlhkosti a plynům stanovený z hmotnosti přesunovaného materiálu vodorovná dopravní vzdálenost do 50 m s omezením mechanizace v objektech výšky přes 12 do 60 m</t>
  </si>
  <si>
    <t>-1257904729</t>
  </si>
  <si>
    <t>https://podminky.urs.cz/item/CS_URS_2024_02/998711113</t>
  </si>
  <si>
    <t>998711192</t>
  </si>
  <si>
    <t>Přesun hmot pro izolace proti vodě, vlhkosti a plynům stanovený z hmotnosti přesunovaného materiálu vodorovná dopravní vzdálenost do 50 m Příplatek k cenám za zvětšený přesun přes vymezenou vodorovnou dopravní vzdálenost do 100 m</t>
  </si>
  <si>
    <t>1626290468</t>
  </si>
  <si>
    <t>https://podminky.urs.cz/item/CS_URS_2024_02/998711192</t>
  </si>
  <si>
    <t>TR/01</t>
  </si>
  <si>
    <t>TR/01 Restaurování STÁVAJÍCÍ VSTUPNÍ DVEŘE DO KAPLE SVĚTLOST 1350/2520mm - viz specifikace v PD</t>
  </si>
  <si>
    <t>-1185479332</t>
  </si>
  <si>
    <t xml:space="preserve">Poznámka k položce:_x000D_
Stávající vstupní dvoukřídlové dveře, křídlo 675/2520mm, vstup do lodi kaple, osazené z vnitřní strany do kamenného portálu, _x000D_
- dřevěné svlakové křídlo s diagonálními prkny _x000D_
- Opatřené krycími nátěry v červeném odstínu, s lokálním mechanickým poškozením _x000D_
Kování: dochované-slohové kované, křídlo opatřeno zdobným vykrajovaným plechovým štítkem s otvorem pro klíč a kovanou přítuhou, se zdobným krabicovým zámkem a zámkem FAB, s dolní a horní zdobnou kovanou zástrčí, se 2ks pásových závěsů se zdobným zakončením, zavěšeno na železných kovaných závěsech, kování v barvě grafitové_x000D_
Předpoklad velké odborné truhlářské opravy_x000D_
-lokální poškození pevnosti dřevní hmoty - prvek je dochován v celistvém stavu _x000D_
Bude provedena truhlářská oprava pro obnovení prvku -  křídla budou zachována, odborně repasována včetně všech prvků _x000D_
- sejmutí krycích nátěrů(po provedení průzkumu barevnosti)   - bude provedena oprava povrchu prken,  přebroušení vytvoření podkladu pro nový nátěr, prověření a doklínování spojů, bude provedeno truhlářské vysazení poškozených míst  a nové doplnění prvky ze stejného typu dřeva  (kresby) –spodní partie_x000D_
oprava dřeva: předpoklad očištění a opatření povrchovou úpravou pro obnovení původní povrchové úpravy_x000D_
postup povrchových úprav bude určen průzkumem barevnosti prvku,_x000D_
povrchová úprava: nátěry a postup povrchových úprav bude určen průzkumem barevnosti –pro zachování autenticity_x000D_
předpoklad: krycí nátěr z vnější strany v červeném/hnědém odstínu, vnitřní lazurovací nátěr v hnědém odstínu – dle vzorníku - dle výsledků průzkumu _x000D_
-předpoklad nátěr na syntetické  bázi v jednotném odstínu dle výsledků průzkumu - podkladní nátěr určený pro vhodnost podkladu –dřevo bude ošetřeno roztokem proti dřevokaznému hmyzu a plísni.( penetrační nátěr + 1 x základní nátěr + 1x mezinátěr odolný proti bobtnání, regulující vlhkost dřeva- podklad pro následné ošetření krycími/lazurovacími barvami + 2x konečný nátěr s příměsí speciální pryskyřice a pigmentů s obsahem účinných látek pro dokonalou ochranu dřeva pro venkovní využití, působící  proti vlhkosti a odolný vůči povětrnostním vlivům)_x000D_
– v barevném odstínu, v původní barevnosti, odsouhlasen na vzorcích architektem a pracovníky PP který na základě průzkumu bude odsouhlasen._x000D_
- součástí opravy je i oprava kovaného kování _x000D_
kování: prvky zůstanou osazeny a nebudou demontovány _x000D_
- štítek s otvorem pro klíč, kovaná přítuha, krabicový zámek, zámek FAB včetně protikusu, dolní a horní kovaná zástrč, 2x 2ks pásových závěsů, 4 ks trny_x000D_
-prvky budou odborně repasovány očištěny, zbaveny rzi a nově opatřeny povrchovou úpravou, odstranění novodobých úprav a doplnění chybějících prvků replikou dle dochovaného vzoru, s kontrolou funkčnosti stávajících prvků, popř. oprava_x000D_
povrchová úprava: mechanické očištění, odrezení korozí, antikorozní nátěr, zcelující nátěry 1x základní nátěr + 2x vrchní nátěr na kov (grafitová matná černá - šedá), _x000D_
odstín a technologie povrchové úpravy bude určena průzkumy, odstín bude odsouhlasen na vzorcích architektem a pracovníky památkové péče dle provedeného průzkumu původní barevnosti _x000D_
_x000D_
</t>
  </si>
  <si>
    <t>998766113</t>
  </si>
  <si>
    <t>Přesun hmot pro konstrukce truhlářské stanovený z hmotnosti přesunovaného materiálu vodorovná dopravní vzdálenost do 50 m s omezením mechanizace v objektech výšky přes 12 do 24 m</t>
  </si>
  <si>
    <t>-1925319397</t>
  </si>
  <si>
    <t>https://podminky.urs.cz/item/CS_URS_2024_02/998766113</t>
  </si>
  <si>
    <t>-909655933</t>
  </si>
  <si>
    <t>767</t>
  </si>
  <si>
    <t>Konstrukce zámečnické</t>
  </si>
  <si>
    <t>KO/01</t>
  </si>
  <si>
    <t>KO/01 Oprava STÁVAJÍCÍ OKNO SVĚTLOST 370mm v.k.700mm, p.k.540mm- viz specifikace v PD</t>
  </si>
  <si>
    <t>-1773653686</t>
  </si>
  <si>
    <t xml:space="preserve">Poznámka k položce:_x000D_
KO/01	_x000D_
STÁVAJÍCÍ OKNO_x000D_
SVĚTLOST 370mm_x000D_
v.k.700mm, p.k.540mm_x000D_
hodnotný zachovaný prvek_x000D_
_x000D_
 	Stávající, slohové okno - ocelový rám, osazené za kamenné ostění, s valeným zaklenutím_x000D_
_x000D_
výplň tvoří jednotlivé skleněné tabulky – vitráž –viz samostatný výpis S/01_x000D_
-tabulky skla vložené do obvodového ocelového rámu, osazené za kamenné ostění _x000D_
_x000D_
okno s dochovalým nátěrem, povrch lokálně povrchově poškozen korozí, _x000D_
rám bude zachován a odborně opraven_x000D_
očištěn, zbaven rzi a nově opatřen nátěry_x000D_
_x000D_
Předpoklad provedení: okno bude provedeno dle rozšířeného průzkumu a dle zásad provádění historických vitráží. _x000D_
_x000D_
povrchová úprava: mechanické očištění, odrezení korozí, antikorozní nátěr, zcelující nátěry 1x základní nátěr + 2x vrchní nátěr na kov (grafitová černá - šedá)_x000D_
odstín a technologie povrchové úpravy bude určena průzkumy _x000D_
odstín bude odsouhlasen na vzorcích architektem a pracovníky památkové péče dle provedeného průzkumu původní barevnosti _x000D_
_x000D_
</t>
  </si>
  <si>
    <t>KO/02</t>
  </si>
  <si>
    <t>KO/02 Oprava STÁVAJÍCÍ MŘÍŽ SE SÍTÍ OKNA SVĚTLOST 320mm v.k.650mm, p.k.490m- viz specifikace v PD</t>
  </si>
  <si>
    <t>536525816</t>
  </si>
  <si>
    <t xml:space="preserve">Poznámka k položce:_x000D_
KO/02	_x000D_
STÁVAJÍCÍ MŘÍŽ SE SÍTÍ OKNA _x000D_
SVĚTLOST 320mm_x000D_
v.k.650mm, p.k.490mm_x000D_
hodnotný zachovaný prvek_x000D_
_x000D_
 	Stávající, vnější, okenní mříž se sítí v rámu, osazená do kamenného ostění okna, rám kotvený napevno do ostění okna  _x000D_
_x000D_
Pruty, rám a síť s dochovalým nátěrem, povrch lokálně povrchově poškozen korozí, _x000D_
mříž bude zachována a odborně opravena_x000D_
očištěna, zbavena rzi a nově opatřena nátěry_x000D_
_x000D_
povrchová úprava: mechanické očištění, odrezení korozí, antikorozní nátěr, zcelující nátěry 1x základní nátěr + 2x vrchní nátěr na kov (grafitová černá - šedá)_x000D_
odstín a technologie povrchové úpravy bude určena průzkumy _x000D_
odstín bude odsouhlasen na vzorcích architektem a pracovníky památkové péče dle provedeného průzkumu původní barevnosti _x000D_
_x000D_
</t>
  </si>
  <si>
    <t>KO/06</t>
  </si>
  <si>
    <t>KO/06 Oprava STÁVAJÍCÍ KOVOVÉ ZÁBRADLÍ - viz specifikace v PD</t>
  </si>
  <si>
    <t>-871760181</t>
  </si>
  <si>
    <t xml:space="preserve">Poznámka k položce:_x000D_
KO/06	_x000D_
STÁVAJÍCÍ KOVOVÉ ZÁBRADLÍ 	Stávající kovové zábradlí v exteriéru. Jedná se o 3 jednoduché sloupky spojené řetězem._x000D_
_x000D_
zábradlí s dochovalým nátěrem, povrch lokálně povrchově poškozen korozí, zábradlí bude zachováno a odborně opraveno, očištěno, zbaveno rzi a nově opatřeno nátěry_x000D_
_x000D_
povrchová úprava: mechanické očištění, odrezení korozí, antikorozní nátěr, zcelující nátěry 1x základní nátěr + 2x vrchní nátěr na kov (grafitová černá - šedá), _x000D_
odstín a technologie povrchové úpravy bude určena průzkumy _x000D_
odstín bude odsouhlasen na vzorcích architektem a pracovníky památkové péče dle provedeného průzkumu původní barevnosti _x000D_
_x000D_
_x000D_
_x000D_
_x000D_
_x000D_
_x000D_
_x000D_
</t>
  </si>
  <si>
    <t>Z/02</t>
  </si>
  <si>
    <t>Z/02 NOVÁ MŘÍŽKA V OTVORU DO KROVU - viz specifikace v PD</t>
  </si>
  <si>
    <t>575673432</t>
  </si>
  <si>
    <t xml:space="preserve">Poznámka k položce:_x000D_
Z/02	NOVÁ MŘÍŽKA V OTVORU DO KROVU	Nová mřížka včetně ocelového rámu se síťkou proti hmyzu, osazená v otvoru do krovu na rubu klenby _x000D_
materiál : ozdobný děrovaný plech, v ocel. rámečku, _x000D_
povrchová úprava: _x000D_
galvanické či žárového pozinkování, dále ošetření povrchu antikorozní+ prášková barva (grafitová matná)_x000D_
				1	1 ks_x000D_
</t>
  </si>
  <si>
    <t>998767113</t>
  </si>
  <si>
    <t>Přesun hmot pro zámečnické konstrukce stanovený z hmotnosti přesunovaného materiálu vodorovná dopravní vzdálenost do 50 m s omezením mechanizace v objektech výšky přes 12 do 24 m</t>
  </si>
  <si>
    <t>360741166</t>
  </si>
  <si>
    <t>https://podminky.urs.cz/item/CS_URS_2024_02/998767113</t>
  </si>
  <si>
    <t>998767192</t>
  </si>
  <si>
    <t>Přesun hmot pro zámečnické konstrukce stanovený z hmotnosti přesunovaného materiálu vodorovná dopravní vzdálenost do 50 m Příplatek k cenám za zvětšený přesun přes vymezenou vodorovnou dopravní vzdálenost do 100 m</t>
  </si>
  <si>
    <t>-634971150</t>
  </si>
  <si>
    <t>https://podminky.urs.cz/item/CS_URS_2024_02/998767192</t>
  </si>
  <si>
    <t>782</t>
  </si>
  <si>
    <t>Dokončovací práce - obklady z kamene</t>
  </si>
  <si>
    <t>R/01</t>
  </si>
  <si>
    <t>R/01 Restaurování STÁVAJÍCÍ KAMENNÉ STUPNĚ - SCHODIŠTĚ VSTUP DO KAPLE 3X CCA173/295MM ,Š. 2160MM CELKOVÁ V.520MM - viz specifikace v PD</t>
  </si>
  <si>
    <t>1684168639</t>
  </si>
  <si>
    <t>Poznámka k položce:_x000D_
Stávající kamenné vstupní schodiště do kaple– stupně – kamenné bloky –3 stávající kamenné stupně, s oblounovou profilací. Spodní kamenný stupeň bude nahrazen novým stupněm ze stejného materiálu a stejných vlastností._x000D_
Stávající stav: povrch se známkami stáří – opotřebovanosti – ozeleněný povrch řasami a lišejníky. Celkové poškození - jednotlivé bloky jsou mechanicky poškozené, povrch kamene zvětralý a znečištěný. Spárování je nesoudržné. Velké poškození vlivem povětrnostních vlivů, povrch hloubkově zvětralý s úbytkem materiálu a poškozením hran._x000D_
materiál: pískovec_x000D_
předpoklad opravy: odborné restaurování restaurátorem s licencí MK_x000D_
stupně budou restaurovány, včetně provedení povrchové zpevňující úpravy a konzervace povrchu hydrofobním nátěrem._x000D_
Nutné provedení rozsáhlé odborné opravy - restaurování_x000D_
- odstranění zeleně, mechanické očištění, vyškrábnutí spár, kamenická oprava s konzervací povrchu - provedení opravy v umělém kameni, retuše, stabilizace prvků, konzervace povrchu se zachováním míry opotřebovanosti s ohledem na bezpečnost návštěvníků_x000D_
-doplnění chybějící modelace a chybějících prvků umělým kamenem ve stejné struktuře stávajícího kamene modelovým způsobem, s barevnou retuší povrchu - zatónování do odstínu stávající části pro sjednocením povrchu - oboustranně_x000D_
- oprava nesoudržného spárování či doplnění novými částmi modelovým způsobem - provedení vytmelení vodorovných spár kamenickou vodovzdornou flexibilní směsí_x000D_
- sjednocení povrchu, zatónování či barvení bude provedeno dle výsledků restaurátorských průzkumů prezentace a přiznání spár bude upřesněna po provedení restaurátorských průzkumů_x000D_
-konzervace povrchu dle technologie danou restaurátorskými průzkumy - konzervace stávajícího povrchu se zpevněním povrchu impregnací – zachování protiskluzného povrchu, hydrofobizace pro odolnost proti povětrnostním vlivům dvousložkovým organokřemičitým prostředkem, zabraňující usazování špíny a přimrzání námrazy se zachováním prodyšnosti</t>
  </si>
  <si>
    <t>R/02</t>
  </si>
  <si>
    <t>R/02 Restaurování STÁVAJÍCÍ KAMENNÝ VSTUPNÍ PORTÁL Š. 2160MM V. 3640 MM - viz specifikace v PD</t>
  </si>
  <si>
    <t>-902543883</t>
  </si>
  <si>
    <t>Poznámka k položce:_x000D_
Stávající slohový kamenný portál vstupu do lodi kaple, profilovaný s trojuhelným přerušeným frontonem._x000D_
Stávající stav:_x000D_
Poškození vlivem povětrnostních vlivů, povrch kamene zvětralý,_x000D_
povrch se známkami stáří – opotřebovanosti – ozeleněný povrch řasami a lišejníky. Lokální mechanické poškození, povrch kamene zvětralý a znečištěný. Spárování je nesoudržné. Lokální úbytek materiálu a poškození hran._x000D_
materiál: pískovec_x000D_
předpoklad opravy: restaurování_x000D_
restaurování musí provádět odborný restaurátor zapsaný do seznamu MK ČR_x000D_
– prekonsolidace organokřemičitým roztokem pro konzervaci stávajícího povrchu pro možnost čištění bez poškození_x000D_
po provedení restaurátorského průzkumu a restaurátorského záměru, který bude schválen zástupci PP bude odborně restaurován včetně provedení povrchové úpravy_x000D_
předpoklad: odborné očištění, citlivě dle stávajícího stavu, s odstraněním mechů a řas_x000D_
(v kombinaci s mechanickým čištěním) a speciální čištění či odstraňování nevhodných nátěrů bandážemi, či jinou technologií, která bude určena restaurátorem._x000D_
-konsolidace povrchu organokřemičitým prostředkem_x000D_
-celkové tmelení kamenickou směsí se sjednocením povrchu,_x000D_
- nové spárování jemnou spárovací maltou v barevnosti kamene -tenké spáry– bude odsouhlaseno na vzorcích_x000D_
- doplnění chybějící modelace a chybějících prvků umělým kamenem ve stejné struktuře stávajícího kamene modelovým způsobem, s barevnou retuší povrchu - zatónování do odstínu stávající části pro sjednocení povrchu - oboustranně_x000D_
- sjednocení povrchu, zatónování či barvení bude provedeno dle výsledků restaurátorských průzkumů prezentace a přiznání spár bude upřesněna po provedení restaurátorských průzkumů – předpoklad barevný lazurní nátěr 2x – odstín: červená/červená s mramorováním (vzorky barevnosti budou provedeny přímo na stavbě)_x000D_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</si>
  <si>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R/03</t>
  </si>
  <si>
    <t>R/03 Restaurování STÁVAJÍCÍ KAMENNÁ AKANTOVÁ KARTUŠE S ANDÍLČÍ OKŘÍDLENOU HLAVOU A NÁPISEM Š. 1620MM V. 810 MM - viz specifikace v PD</t>
  </si>
  <si>
    <t>-915979662</t>
  </si>
  <si>
    <t>Poznámka k položce:_x000D_
Stávající kamenná obdélná akantzová kartuše a okřídlenou andílčí hlavou ve vrcholu a nápisem dokládajícím opravu kaple._x000D_
Stávající stav:_x000D_
Poškození vlivem povětrnostních vlivů, povrch kamene lokálně zvětralý,_x000D_
povrch se známkami stáří – opotřebovanosti. Lokální mechanické poškození, povrch kamene a nátěry zvětralé a znečištěné. Spárování je nesoudržné. Lokální úbytek materiálu a poškození hran._x000D_
materiál: pískovec_x000D_
předpoklad opravy: restaurování_x000D_
restaurování musí provádět odborný restaurátor zapsaný do seznamu MK ČR_x000D_
– prekonsolidace organokřemičitým roztokem pro konzervaci stávajícího povrchu pro možnost čištění bez poškození_x000D_
po provedení restaurátorského průzkumu a restaurátorského záměru, který bude schválen zástupci PP bude odborně restaurován včetně provedení povrchové úpravy_x000D_
předpoklad: odborné očištění, citlivě dle stávajícího stavu, s odstraněním mechů a řas_x000D_
(v kombinaci s mechanickým čištěním) a speciální čištění či odstraňování nevhodných nátěrů bandážemi, či jinou technologií, která bude určena restaurátorem._x000D_
-konsolidace povrchu organokřemičitým prostředkem_x000D_
-celkové tmelení kamenickou směsí se sjednocením povrchu,_x000D_
- nové spárování jemnou spárovací maltou v barevnosti kamene -tenké spáry– bude odsouhlaseno na vzorcích_x000D_
- doplnění chybějící modelace a chybějících prvků umělým kamenem ve stejné struktuře stávajícího kamene modelovým způsobem, s barevnou retuší povrchu - zatónování do odstínu stávající části pro sjednocení povrchu - oboustranně_x000D_
- sjednocení povrchu, zatónování či barvení bude provedeno dle výsledků restaurátorských průzkumů prezentace a přiznání spár bude upřesněna po provedení restaurátorských průzkumů – předpoklad barevný lazurní nátěr 2x – odstín: lomená bílá (vzorky barevnosti budou provedeny přímo na stavbě)_x000D_
- oprava nápisu_x000D_
-hydrofobizace povrchu pro odolnost proti povětrnostním vlivům_x000D_
- součástí restaurování bude provedení kontroly kotvících prvků a případná oprava kotvení_x000D_
PO POSTAVENÍ LEŠENÍ PŘED ZAHÁJENÍM PRACÍ BUDE V RÁMCI SAMOSTATNÉHO ŘÍZENÍ PROVEDEN RESTAURÁTORSKÝ PRŮZKUM PRO OVĚŘENÍ STÁVAJÍCÍHO STAVU PRVKŮ A TECHNOLOGIE OPRAVY</t>
  </si>
  <si>
    <t>R/04</t>
  </si>
  <si>
    <t>R/04 Restaurování STÁVAJÍCÍ HERALDICKÝ ZNAK VČETNĚ KARTUŠE A KORUNKY Š. 1280MM V. 1000 MM - viz specifikace v PD</t>
  </si>
  <si>
    <t>717351991</t>
  </si>
  <si>
    <t>Poznámka k položce:_x000D_
Stávající slohový heraldické znaky v kartuších ve frontonu vstupního portálu, ve vrcholu znaků korunka._x000D_
Stávající stav:_x000D_
Poškození vlivem povětrnostních vlivů, povrch kamene lokálně zvětralý,_x000D_
povrch se známkami stáří – opotřebovanosti. Lokální mechanické poškození, povrch kamene a nátěry zvětralé a znečištěné. Lokálně chybějící části kamene._x000D_
materiál: pískovec_x000D_
předpoklad opravy: restaurování_x000D_
restaurování musí provádět odborný restaurátor zapsaný do seznamu MK ČR_x000D_
– prekonsolidace organokřemičitým roztokem pro konzervaci stávajícího povrchu pro možnost čištění bez poškození_x000D_
po provedení restaurátorského průzkumu a restaurátorského záměru, který bude schválen zástupci PP bude odborně restaurován včetně provedení povrchové úpravy_x000D_
předpoklad: odborné očištění, citlivě dle stávajícího stavu, s odstraněním mechů a řas_x000D_
(v kombinaci s mechanickým čištěním) a speciální čištění či odstraňování nevhodných nátěrů bandážemi, či jinou technologií, která bude určena restaurátorem._x000D_
-konsolidace povrchu organokřemičitým prostředkem_x000D_
-celkové tmelení kamenickou směsí se sjednocením povrchu,_x000D_
- nové spárování jemnou spárovací maltou v barevnosti kamene -tenké spáry– bude odsouhlaseno na vzorcích_x000D_
- doplnění chybějící modelace a chybějících prvků umělým kamenem ve stejné struktuře stávajícího kamene modelovým způsobem, s barevnou retuší povrchu - zatónování do odstínu stávající části pro sjednocení povrchu - oboustranně_x000D_
- sjednocení povrchu, zatónování či barvení bude provedeno dle výsledků restaurátorských průzkumů prezentace a přiznání spár bude upřesněna po provedení restaurátorských průzkumů – předpoklad barevný lazurní nátěr 2x – barevnost dle jednotlivých polí znaku - rozbarvení a zlacení_x000D_
-hydrofobizace povrchu pro odolnost proti povětrnostním vlivům_x000D_
- součástí restaurování bude provedení kontroly kotvících prvků a případná oprava kotvení_x000D_
PO POSTAVENÍ LEŠENÍ PŘED ZAHÁJENÍM PRACÍ BUDE V RÁMCI SAMOSTATNÉHO ŘÍZENÍ PROVEDEN RESTAURÁTORSKÝ PRŮZKUM PRO OVĚŘENÍ STÁVAJÍCÍHO STAVU PRVKŮ A TECHNOLOGIE OPRAVY</t>
  </si>
  <si>
    <t>R/05</t>
  </si>
  <si>
    <t>R/05 Restaurování STÁVAJÍCÍ KAMENNÉ SOCHY - ANDĚLÍČCI Š. 300MM V. 710 MM - viz specifikace v PD</t>
  </si>
  <si>
    <t>-27589929</t>
  </si>
  <si>
    <t>Poznámka k položce:_x000D_
Stávající kamenné sochy – andělíčci, po stranách heraldického znaku, osazeny na edikule_x000D_
Stávající stav:_x000D_
Poškození vlivem povětrnostních vlivů, povrch kamene zvětralý,_x000D_
povrch se známkami stáří – opotřebovanosti – ozeleněný povrch řasami a lišejníky, zčernalý povrch. Lokální mechanické poškození, povrch kamene zvětralý a znečištěný. Lokální úbytek materiálu, chybějící křídla._x000D_
materiál: pískovec_x000D_
předpoklad opravy: restaurování_x000D_
restaurování musí provádět odborný restaurátor zapsaný do seznamu MK ČR_x000D_
– prekonsolidace organokřemičitým roztokem pro konzervaci stávajícího povrchu pro možnost čištění bez poškození_x000D_
po provedení restaurátorského průzkumu a restaurátorského záměru, který bude schválen zástupci PP bude odborně restaurován včetně provedení povrchové úpravy_x000D_
předpoklad: odborné očištění, citlivě dle stávajícího stavu, s odstraněním mechů a řas_x000D_
(v kombinaci s mechanickým čištěním) a speciální čištění či odstraňování nevhodných nátěrů bandážemi, či jinou technologií, která bude určena restaurátorem._x000D_
-konsolidace povrchu organokřemičitým prostředkem_x000D_
-celkové tmelení kamenickou směsí se sjednocením povrchu,_x000D_
- nové spárování jemnou spárovací maltou v barevnosti kamene -tenké spáry– bude odsouhlaseno na vzorcích_x000D_
- doplnění chybějící modelace a chybějících prvků umělým kamenem ve stejné struktuře stávajícího kamene modelovým způsobem, s barevnou retuší povrchu - zatónování do odstínu stávající části pro sjednocení povrchu - oboustranně_x000D_
- sjednocení povrchu, zatónování či barvení bude provedeno dle výsledků restaurátorských průzkumů prezentace a přiznání spár bude upřesněna po provedení restaurátorských průzkumů – předpoklad barevný lazurní nátěr 2x – odstín: červená/lomená bílá (vzorky barevnosti budou provedeny přímo na stavbě)_x000D_
-hydrofobizace povrchu pro odolnost proti povětrnostním vlivům_x000D_
- součástí restaurování bude provedení kontroly kotvících prvků a případná oprava kotvení_x000D_
PO POSTAVENÍ LEŠENÍ PŘED ZAHÁJENÍM PRACÍ BUDE V RÁMCI SAMOSTATNÉHO ŘÍZENÍ PROVEDEN RESTAURÁTORSKÝ PRŮZKUM PRO OVĚŘENÍ STÁVAJÍCÍHO STAVU PRVKŮ A TECHNOLOGIE OPRAVY</t>
  </si>
  <si>
    <t>R/06</t>
  </si>
  <si>
    <t>R/06 Restaurování STÁVAJÍCÍ KAMENNÁ OVÁLNÁ KARTUŠE S NÁPISEM Š. 1190MM V. 710 MM - viz specifikace v PD</t>
  </si>
  <si>
    <t>-859329435</t>
  </si>
  <si>
    <t>Poznámka k položce:_x000D_
Stávající kamenná oválná kartuše uprostřed architrávu čelní fasády, včetně hlavičky Panny Marie s korunkou ve vrcholu kartuše a pozlaceného nápisu s názvem kaple._x000D_
Stávající stav:_x000D_
Poškození vlivem povětrnostních vlivů, povrch kamene lokálně zvětralý,_x000D_
povrch se známkami stáří – opotřebovanosti. Lokální mechanické poškození, povrch kamene a nátěry zvětralé a znečištěné. Spárování je nesoudržné. Lokální úbytek materiálu a poškození hran._x000D_
materiál: pískovec_x000D_
předpoklad opravy: restaurování_x000D_
restaurování musí provádět odborný restaurátor zapsaný do seznamu MK ČR_x000D_
– prekonsolidace organokřemičitým roztokem pro konzervaci stávajícího povrchu pro možnost čištění bez poškození_x000D_
po provedení restaurátorského průzkumu a restaurátorského záměru, který bude schválen zástupci PP bude odborně restaurován včetně provedení povrchové úpravy_x000D_
předpoklad: odborné očištění, citlivě dle stávajícího stavu, s odstraněním mechů a řas_x000D_
(v kombinaci s mechanickým čištěním) a speciální čištění či odstraňování nevhodných nátěrů bandážemi, či jinou technologií, která bude určena restaurátorem._x000D_
-konsolidace povrchu organokřemičitým prostředkem_x000D_
-celkové tmelení kamenickou směsí se sjednocením povrchu,_x000D_
- nové spárování jemnou spárovací maltou v barevnosti kamene -tenké spáry– bude odsouhlaseno na vzorcích_x000D_
- doplnění chybějící modelace a chybějících prvků umělým kamenem ve stejné struktuře stávajícího kamene modelovým způsobem, s barevnou retuší povrchu - zatónování do odstínu stávající části pro sjednocení povrchu - oboustranně_x000D_
- sjednocení povrchu, zatónování či barvení bude provedeno dle výsledků restaurátorských průzkumů prezentace a přiznání spár bude upřesněna po provedení restaurátorských průzkumů – předpoklad barevný lazurní nátěr 2x – odstín: lomená bílá (vzorky barevnosti budou provedeny přímo na stavbě), zlacení prvků – korunky a nápisu_x000D_
- oprava nápisu a jeho zlacení, zlacena bude též korunka_x000D_
-hydrofobizace povrchu pro odolnost proti povětrnostním vlivům_x000D_
- součástí restaurování bude provedení kontroly kotvících prvků a případná oprava kotvení_x000D_
PO POSTAVENÍ LEŠENÍ PŘED ZAHÁJENÍM PRACÍ BUDE V RÁMCI SAMOSTATNÉHO ŘÍZENÍ PROVEDEN RESTAURÁTORSKÝ PRŮZKUM PRO OVĚŘENÍ STÁVAJÍCÍHO STAVU PRVKŮ A TECHNOLOGIE OPRAVY</t>
  </si>
  <si>
    <t>R/07</t>
  </si>
  <si>
    <t>R/07 Restaurování STÁVAJÍCÍ KAMENNÝ SOKL V. 570 MM DÉLKA CCA 9,6 M - viz specifikace v PD</t>
  </si>
  <si>
    <t>-977394026</t>
  </si>
  <si>
    <t>Poznámka k položce:_x000D_
Stávající profilovaný kamenný sokl čelní fasády._x000D_
Stávající stav:_x000D_
Poškození vlivem povětrnostních vlivů, povrch kamene zvětralý,_x000D_
povrch se známkami stáří – opotřebovanosti – ozeleněný povrch řasami a lišejníky. Lokální mechanické poškození, povrch kamene zvětralý a znečištěný. Spárování je nesoudržné. Lokální úbytek materiálu a poškození hran a profilací._x000D_
materiál: pískovec_x000D_
předpoklad opravy: restaurování_x000D_
restaurování musí provádět odborný restaurátor zapsaný do seznamu MK ČR_x000D_
– prekonsolidace organokřemičitým roztokem pro konzervaci stávajícího povrchu pro možnost čištění bez poškození_x000D_
po provedení restaurátorského průzkumu a restaurátorského záměru, který bude schválen zástupci PP bude odborně restaurován včetně provedení povrchové úpravy_x000D_
předpoklad: odborné očištění, citlivě dle stávajícího stavu, s odstraněním mechů a řas_x000D_
(v kombinaci s mechanickým čištěním) a speciální čištění či odstraňování nevhodných nátěrů bandážemi, či jinou technologií, která bude určena restaurátorem._x000D_
-konsolidace povrchu organokřemičitým prostředkem_x000D_
-celkové tmelení kamenickou směsí se sjednocením povrchu,_x000D_
- nové spárování jemnou spárovací maltou v barevnosti kamene -tenké spáry– bude odsouhlaseno na vzorcích_x000D_
- doplnění chybějící modelace a chybějících prvků umělým kamenem ve stejné struktuře stávajícího kamene modelovým způsobem, s barevnou retuší povrchu - zatónování do odstínu stávající části pro sjednocení povrchu - oboustranně_x000D_
- sjednocení povrchu, zatónování či barvení bude provedeno dle výsledků restaurátorských průzkumů prezentace a přiznání spár bude upřesněna po provedení restaurátorských průzkumů – předpoklad barevný lazurní nátěr 2x – odstín: červená/lomená bílá/pískovec (vzorky barevnosti budou provedeny přímo na stavbě)_x000D_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</si>
  <si>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R/08</t>
  </si>
  <si>
    <t>R/08 Restaurování STÁVAJÍCÍ KAMENNÁ SOKLOVÁ ŘÍMSA V. 260 MM DÉLKA CCA 9,6 M - viz specifikace v PD</t>
  </si>
  <si>
    <t>105589010</t>
  </si>
  <si>
    <t>Poznámka k položce:_x000D_
Stávající profilovaný kamenná soklová římsa čelní fasády._x000D_
Stávající stav:_x000D_
Poškození vlivem povětrnostních vlivů, povrch kamene zvětralý,_x000D_
povrch se známkami stáří – opotřebovanosti – ozeleněný povrch řasami a lišejníky. Lokální mechanické poškození, povrch kamene zvětralý a znečištěný. Spárování je nesoudržné. Lokální úbytek materiálu a poškození hran a profilací._x000D_
materiál: pískovec_x000D_
předpoklad opravy: restaurování_x000D_
restaurování musí provádět odborný restaurátor zapsaný do seznamu MK ČR_x000D_
– prekonsolidace organokřemičitým roztokem pro konzervaci stávajícího povrchu pro možnost čištění bez poškození_x000D_
po provedení restaurátorského průzkumu a restaurátorského záměru, který bude schválen zástupci PP bude odborně restaurován včetně provedení povrchové úpravy_x000D_
předpoklad: odborné očištění, citlivě dle stávajícího stavu, s odstraněním mechů a řas_x000D_
(v kombinaci s mechanickým čištěním) a speciální čištění či odstraňování nevhodných nátěrů bandážemi, či jinou technologií, která bude určena restaurátorem._x000D_
-konsolidace povrchu organokřemičitým prostředkem_x000D_
-celkové tmelení kamenickou směsí se sjednocením povrchu,_x000D_
- nové spárování jemnou spárovací maltou v barevnosti kamene -tenké spáry– bude odsouhlaseno na vzorcích_x000D_
- doplnění chybějící modelace a chybějících prvků umělým kamenem ve stejné struktuře stávajícího kamene modelovým způsobem, s barevnou retuší povrchu - zatónování do odstínu stávající části pro sjednocení povrchu - oboustranně_x000D_
- sjednocení povrchu, zatónování či barvení bude provedeno dle výsledků restaurátorských průzkumů prezentace a přiznání spár bude upřesněna po provedení restaurátorských průzkumů – předpoklad barevný lazurní nátěr 2x – odstín: červená/lomená bílá (vzorky barevnosti budou provedeny přímo na stavbě)_x000D_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</si>
  <si>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73</t>
  </si>
  <si>
    <t>R/09</t>
  </si>
  <si>
    <t>R/09 Restaurování STÁVAJÍCÍ KAMENNÉ SLOUPY V. 3760 MM Š. 540 MM - viz specifikace v PD</t>
  </si>
  <si>
    <t>200283346</t>
  </si>
  <si>
    <t>Poznámka k položce:_x000D_
Stávající kamenné sloupy včetně patky a barokně kompozitní hlavice._x000D_
Stávající stav:_x000D_
Poškození vlivem povětrnostních vlivů, povrch kamene zvětralý,_x000D_
povrch se známkami stáří – opotřebovanosti – ozeleněný povrch řasami a lišejníky. Lokální mechanické poškození, povrch kamene zvětralý a znečištěný. Spárování je nesoudržné. Lokální úbytek materiálu a poškození hran a profilací._x000D_
materiál: pískovec_x000D_
předpoklad opravy: restaurování_x000D_
restaurování musí provádět odborný restaurátor zapsaný do seznamu MK ČR_x000D_
– prekonsolidace organokřemičitým roztokem pro konzervaci stávajícího povrchu pro možnost čištění bez poškození_x000D_
po provedení restaurátorského průzkumu a restaurátorského záměru, který bude schválen zástupci PP bude odborně restaurován včetně provedení povrchové úpravy_x000D_
předpoklad: odborné očištění, citlivě dle stávajícího stavu, s odstraněním mechů a řas_x000D_
(v kombinaci s mechanickým čištěním) a speciální čištění či odstraňování nevhodných nátěrů bandážemi, či jinou technologií, která bude určena restaurátorem._x000D_
-konsolidace povrchu organokřemičitým prostředkem_x000D_
-celkové tmelení kamenickou směsí se sjednocením povrchu,_x000D_
- nové spárování jemnou spárovací maltou v barevnosti kamene -tenké spáry– bude odsouhlaseno na vzorcích_x000D_
- doplnění chybějící modelace a chybějících prvků umělým kamenem ve stejné struktuře stávajícího kamene modelovým způsobem, s barevnou retuší povrchu - zatónování do odstínu stávající části pro sjednocení povrchu - oboustranně_x000D_
- sjednocení povrchu, zatónování či barvení bude provedeno dle výsledků restaurátorských průzkumů prezentace a přiznání spár bude upřesněna po provedení restaurátorských průzkumů – předpoklad barevný lazurní nátěr 2x – odstín patek a hlavice: lomená bílá , odstín dříku: červená s mramorováním (vzorky barevnosti budou provedeny přímo na stavbě)_x000D_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</si>
  <si>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74</t>
  </si>
  <si>
    <t>R/10</t>
  </si>
  <si>
    <t>R/10 Restaurování STÁVAJÍCÍ KAMENNÉ PATKY PILÍŘE V. 270 MM Š. 540 MM - viz specifikace v PD</t>
  </si>
  <si>
    <t>1634481578</t>
  </si>
  <si>
    <t>Poznámka k položce:_x000D_
Stávající kamenné patky pilíře nároží čelní fasády._x000D_
Stávající stav:_x000D_
Poškození vlivem povětrnostních vlivů, povrch kamene zvětralý,_x000D_
povrch se známkami stáří – opotřebovanosti – ozeleněný povrch řasami a lišejníky. Lokální mechanické poškození, povrch kamene zvětralý a znečištěný. Spárování je nesoudržné. Lokální úbytek materiálu a poškození hran a profilací._x000D_
materiál: pískovec_x000D_
předpoklad opravy: restaurování_x000D_
restaurování musí provádět odborný restaurátor zapsaný do seznamu MK ČR_x000D_
– prekonsolidace organokřemičitým roztokem pro konzervaci stávajícího povrchu pro možnost čištění bez poškození_x000D_
po provedení restaurátorského průzkumu a restaurátorského záměru, který bude schválen zástupci PP bude odborně restaurován včetně provedení povrchové úpravy_x000D_
předpoklad: odborné očištění, citlivě dle stávajícího stavu, s odstraněním mechů a řas_x000D_
(v kombinaci s mechanickým čištěním) a speciální čištění či odstraňování nevhodných nátěrů bandážemi, či jinou technologií, která bude určena restaurátorem._x000D_
-konsolidace povrchu organokřemičitým prostředkem_x000D_
-celkové tmelení kamenickou směsí se sjednocením povrchu,_x000D_
- nové spárování jemnou spárovací maltou v barevnosti kamene -tenké spáry– bude odsouhlaseno na vzorcích_x000D_
- doplnění chybějící modelace a chybějících prvků umělým kamenem ve stejné struktuře stávajícího kamene modelovým způsobem, s barevnou retuší povrchu - zatónování do odstínu stávající části pro sjednocení povrchu - oboustranně_x000D_
- sjednocení povrchu, zatónování či barvení bude provedeno dle výsledků restaurátorských průzkumů prezentace a přiznání spár bude upřesněna po provedení restaurátorských průzkumů – předpoklad barevný lazurní nátěr 2x – odstín: lomená bílá (vzorky barevnosti budou provedeny přímo na stavbě)_x000D_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</si>
  <si>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75</t>
  </si>
  <si>
    <t>R/11</t>
  </si>
  <si>
    <t>R/11 Restaurování STÁVAJÍCÍ KAMENNÉ HLAVICE PILÍŘE V. 270 MM Š. 540 MM - viz specifikace v PD</t>
  </si>
  <si>
    <t>909636990</t>
  </si>
  <si>
    <t>Poznámka k položce:_x000D_
SStávající kamenné hlavice pilíře nároží čelní fasády._x000D_
Stávající stav:_x000D_
Poškození vlivem povětrnostních vlivů, povrch kamene zvětralý,_x000D_
povrch se známkami stáří – opotřebovanosti – ozeleněný povrch řasami a lišejníky. Lokální mechanické poškození, povrch kamene zvětralý a znečištěný. Spárování je nesoudržné. Lokální úbytek materiálu a poškození hran a profilací._x000D_
materiál: pískovec_x000D_
předpoklad opravy: restaurování_x000D_
restaurování musí provádět odborný restaurátor zapsaný do seznamu MK ČR_x000D_
– prekonsolidace organokřemičitým roztokem pro konzervaci stávajícího povrchu pro možnost čištění bez poškození_x000D_
po provedení restaurátorského průzkumu a restaurátorského záměru, který bude schválen zástupci PP bude odborně restaurován včetně provedení povrchové úpravy_x000D_
předpoklad: odborné očištění, citlivě dle stávajícího stavu, s odstraněním mechů a řas_x000D_
(v kombinaci s mechanickým čištěním) a speciální čištění či odstraňování nevhodných nátěrů bandážemi, či jinou technologií, která bude určena restaurátorem._x000D_
-konsolidace povrchu organokřemičitým prostředkem_x000D_
-celkové tmelení kamenickou směsí se sjednocením povrchu,_x000D_
- nové spárování jemnou spárovací maltou v barevnosti kamene -tenké spáry– bude odsouhlaseno na vzorcích_x000D_
- doplnění chybějící modelace a chybějících prvků umělým kamenem ve stejné struktuře stávajícího kamene modelovým způsobem, s barevnou retuší povrchu - zatónování do odstínu stávající části pro sjednocení povrchu - oboustranně_x000D_
- sjednocení povrchu, zatónování či barvení bude provedeno dle výsledků restaurátorských průzkumů prezentace a přiznání spár bude upřesněna po provedení restaurátorských průzkumů – předpoklad barevný lazurní nátěr 2x – odstín: lomená bílá (vzorky barevnosti budou provedeny přímo na stavbě)_x000D_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</si>
  <si>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76</t>
  </si>
  <si>
    <t>R/12</t>
  </si>
  <si>
    <t>R/12 Restaurování STÁVAJÍCÍ ŠTUKOVÁ ZRCADLA S FESTONEM VČETNĚ RÁMU V. 650 MM Š. 1020 MM - viz specifikace v PD</t>
  </si>
  <si>
    <t>-268373325</t>
  </si>
  <si>
    <t>Poznámka k položce:_x000D_
Stávající štuková zrcadla s festonem včetně rámu ve spodní části čelní fasády._x000D_
Stávající stav:_x000D_
Poškození vlivem povětrnostních vlivů, povrch zvětralý,_x000D_
povrch se známkami stáří – opotřebovanosti. Lokální mechanické poškození, povrch zvětralý a znečištěný. Lokální úbytek materiálu a poškození ornamentů a profilací._x000D_
materiál: štuk_x000D_
předpoklad opravy: restaurování - štukatérské práce_x000D_
restaurování musí provádět odborný restaurátor zapsaný do seznamu MK ČR_x000D_
Mechanické čištění od drobných povrchových nečistot lokálního charakteru bude provedeno suchou cestou štětci, skalpely, skelným vláknem._x000D_
Budou odstraněny všechny nevhodné vysprávky (lokální), zatmelení spár, dobroušení na místě. Bude provedena sanace a preventivní opatření. Tmelení drobnějších defektů na štucích, předpoklad opravy 20%. Profilace bude tažena odsouhlasenou šablonou dle zachovaného vzoru._x000D_
-po provedení restaurátorského průzkumu a restaurátorského záměru, který bude schválen zástupci PP bude odborně restaurován včetně provedení povrchové úpravy_x000D_
Bude provedena rekonstrukce výmalby vycházející ze zjištění restaurátorského průzkumu a rozšířeného restaurátorského průzkumu._x000D_
výmalba na základě výsledků restaurátorských průzkumů 100% –1x vápenný podnátěr (penetrace) + 2x nátěr na vápenné bázi - odstín dle průzkumu barevnosti – budou odsouhlaseny na vzorcích - předpoklad nátěr 2x – odstín: červená/červená s mramorováním (vzorky barevnosti budou provedeny přímo na stavbě)_x000D_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</si>
  <si>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77</t>
  </si>
  <si>
    <t>R/13</t>
  </si>
  <si>
    <t>R/13 Restaurování STÁVAJÍCÍ ŠTUKOVÝ VÝJEV V. 1500 MM, Š. 870 MM - viz specifikace v PD</t>
  </si>
  <si>
    <t>772431462</t>
  </si>
  <si>
    <t>Poznámka k položce:_x000D_
Stávající štukový výjev ze života Panny Marie. Byl realizován při poslední rekonstrukci kaple na začátku 21. století._x000D_
Stávající stav:_x000D_
Poškození vlivem povětrnostních vlivů, povrch lokálně zvětralý, opotřebovaný. Lokální mechanické poškození._x000D_
materiál: štuk_x000D_
předpoklad opravy: restaurování - štukatérské práce_x000D_
restaurování musí provádět odborný restaurátor zapsaný do seznamu MK ČR_x000D_
Mechanické čištění od drobných povrchových nečistot lokálního charakteru bude provedeno suchou cestou štětci, skalpely, skelným vláknem._x000D_
Budou odstraněny všechny nevhodné vysprávky (lokální), zatmelení spár, dobroušení na místě. Bude provedena sanace a preventivní opatření. Tmelení drobnějších defektů na štucích, předpoklad opravy 10%._x000D_
Bude provedena rekonstrukce výmalby (monochromního nátěru) vycházející ze zjištění restaurátorského průzkumu a rozšířeného restaurátorského průzkumu._x000D_
výmalba na základě výsledků restaurátorských průzkumů 100% –1x vápenný podnátěr (penetrace) + 2x nátěr na vápenné bázi - odstín dle průzkumu barevnosti – budou odsouhlaseny na vzorcích - předpoklad nátěr 2x – odstín: lomená bílá (vzorky barevnosti budou provedeny přímo na stavbě)_x000D_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</si>
  <si>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78</t>
  </si>
  <si>
    <t>R/14</t>
  </si>
  <si>
    <t>R/14 Restaurování STÁVAJÍCÍ ŠTUKOVÝ VÝJEV V. 1500 MM, Š. 870 MM - viz specifikace v PD</t>
  </si>
  <si>
    <t>-567636053</t>
  </si>
  <si>
    <t>79</t>
  </si>
  <si>
    <t>R/15</t>
  </si>
  <si>
    <t>R/15 Restaurování STÁVAJÍCÍ ŠTUKOVÉ OSTĚNÍ S UŠIMA, FRONTONEM A ČABRAKOU Š. 1310MM V. 2330 MM - viz specifikace v PD</t>
  </si>
  <si>
    <t>-9347536</t>
  </si>
  <si>
    <t>Poznámka k položce:_x000D_
Stávající štukové profilované ostění výjevu s ušima a čabrakou, fronton elipsoidního tvaru, v poli frontonu andílčí okřídlená hlava._x000D_
Stávající stav:_x000D_
Poškození vlivem povětrnostních vlivů, povrch zvětralý,_x000D_
povrch se známkami stáří – opotřebovanosti. Lokální mechanické poškození, povrch zvětralý a znečištěný. Lokální úbytek materiálu a poškození ornamentů a profilací._x000D_
materiál: štuk_x000D_
předpoklad opravy: restaurování - štukatérské práce_x000D_
restaurování musí provádět odborný restaurátor zapsaný do seznamu MK ČR_x000D_
Mechanické čištění od drobných povrchových nečistot lokálního charakteru bude provedeno suchou cestou štětci, skalpely, skelným vláknem._x000D_
Budou odstraněny všechny nevhodné vysprávky (lokální), zatmelení spár, dobroušení na místě. Bude provedena sanace a preventivní opatření. Tmelení drobnějších defektů na štucích, předpoklad opravy 20%. Profilace bude tažena odsouhlasenou šablonou dle zachovaného vzoru._x000D_
-po provedení restaurátorského průzkumu a restaurátorského záměru, který bude schválen zástupci PP bude odborně restaurován včetně provedení povrchové úpravy_x000D_
Bude provedena rekonstrukce výmalby vycházející ze zjištění restaurátorského průzkumu a rozšířeného restaurátorského průzkumu._x000D_
výmalba na základě výsledků restaurátorských průzkumů 100% –1x vápenný podnátěr (penetrace) + 2x nátěr na vápenné bázi - odstín dle průzkumu barevnosti – budou odsouhlaseny na vzorcích - předpoklad nátěr 2x – odstín: červená, červená s mramorováním (vzorky barevnosti budou provedeny přímo na stavbě)_x000D_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</si>
  <si>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80</t>
  </si>
  <si>
    <t>R/16</t>
  </si>
  <si>
    <t>R/16 Restaurování STÁVAJÍCÍ ŠTUKOVÝ ROSTLINNÝ RELIÉFNÍ MOTIV Š. 1310MM V. 2330 MM - viz specifikace v PD</t>
  </si>
  <si>
    <t>2023800720</t>
  </si>
  <si>
    <t>Poznámka k položce:_x000D_
Stávající štukový rostlinný reliéfní motiv._x000D_
Stávající stav:_x000D_
Poškození vlivem povětrnostních vlivů, povrch zvětralý, znečištěný._x000D_
povrch se známkami stáří – opotřebovanosti. Lokální mechanické poškození. Lokální úbytek materiálu a poškození ornamentu._x000D_
materiál: štuk_x000D_
předpoklad opravy: restaurování - štukatérské práce_x000D_
restaurování musí provádět odborný restaurátor zapsaný do seznamu MK ČR_x000D_
Mechanické čištění od drobných povrchových nečistot lokálního charakteru bude provedeno suchou cestou štětci, skalpely, skelným vláknem._x000D_
Budou odstraněny všechny nevhodné vysprávky (lokální), zatmelení spár, dobroušení na místě. Bude provedena sanace a preventivní opatření. Tmelení drobnějších defektů na štucích, předpoklad opravy 10%. Profilace bude tažena odsouhlasenou šablonou dle zachovaného vzoru._x000D_
-po provedení restaurátorského průzkumu a restaurátorského záměru, který bude schválen zástupci PP bude odborně restaurován včetně provedení povrchové úpravy_x000D_
Bude provedena rekonstrukce výmalby vycházející ze zjištění restaurátorského průzkumu a rozšířeného restaurátorského průzkumu._x000D_
výmalba na základě výsledků restaurátorských průzkumů 100% –1x vápenný podnátěr (penetrace) + 2x nátěr na vápenné bázi - odstín dle průzkumu barevnosti – budou odsouhlaseny na vzorcích - předpoklad nátěr 2x – odstín: červená/červená s mramorováním (vzorky barevnosti budou provedeny přímo na stavbě)_x000D_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</si>
  <si>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81</t>
  </si>
  <si>
    <t>R/17</t>
  </si>
  <si>
    <t>R/17 Restaurování STÁVAJÍCÍ KAMENNÁ ŘÍMSA - PÁSEK V. 260 MM DÉLKA CCA 28,5 M - viz specifikace v PD</t>
  </si>
  <si>
    <t>-29696028</t>
  </si>
  <si>
    <t>Poznámka k položce:_x000D_
Stávající profilovaná kamenná římsa - pásek čelní fasády (pod hlavicemi)._x000D_
Stávající stav:_x000D_
Poškození vlivem povětrnostních vlivů, povrch kamene zvětralý, znečištěný._x000D_
povrch se známkami stáří – opotřebovanosti – ozeleněný povrch řasami a lišejníky. Lokální mechanické poškození. Lokální úbytek materiálu a poškození hran a profilací._x000D_
materiál: pískovec_x000D_
předpoklad opravy: restaurování_x000D_
restaurování musí provádět odborný restaurátor zapsaný do seznamu MK ČR_x000D_
– prekonsolidace organokřemičitým roztokem pro konzervaci stávajícího povrchu pro možnost čištění bez poškození_x000D_
po provedení restaurátorského průzkumu a restaurátorského záměru, který bude schválen zástupci PP bude odborně restaurován včetně provedení povrchové úpravy_x000D_
předpoklad: odborné očištění, citlivě dle stávajícího stavu, s odstraněním mechů a řas_x000D_
(v kombinaci s mechanickým čištěním) a speciální čištění či odstraňování nevhodných nátěrů bandážemi, či jinou technologií, která bude určena restaurátorem._x000D_
-konsolidace povrchu organokřemičitým prostředkem_x000D_
-celkové tmelení kamenickou směsí se sjednocením povrchu,_x000D_
- nové spárování jemnou spárovací maltou v barevnosti kamene -tenké spáry– bude odsouhlaseno na vzorcích_x000D_
- doplnění chybějící modelace a chybějících prvků umělým kamenem ve stejné struktuře stávajícího kamene modelovým způsobem, s barevnou retuší povrchu - zatónování do odstínu stávající části pro sjednocení povrchu - oboustranně_x000D_
- sjednocení povrchu, zatónování či barvení bude provedeno dle výsledků restaurátorských průzkumů prezentace a přiznání spár bude upřesněna po provedení restaurátorských průzkumů – předpoklad barevný lazurní nátěr 2x – odstín: červená (vzorky barevnosti budou provedeny přímo na stavbě)_x000D_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</si>
  <si>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82</t>
  </si>
  <si>
    <t>R/18</t>
  </si>
  <si>
    <t>R/18 Restaurování STÁVAJÍCÍ ŠTUKOVÉ FESTONY V. 360 MM Š. 1030 MM - viz specifikace v PD</t>
  </si>
  <si>
    <t>1895297830</t>
  </si>
  <si>
    <t>Poznámka k položce:_x000D_
Stávající štukové festony v horní části čelní fasády._x000D_
Stávající stav:_x000D_
Poškození vlivem povětrnostních vlivů, povrch zvětralý, znečištěný._x000D_
povrch se známkami stáří – opotřebovanosti. Lokální mechanické poškození._x000D_
materiál: štuk_x000D_
předpoklad opravy: restaurování - štukatérské práce_x000D_
restaurování musí provádět odborný restaurátor zapsaný do seznamu MK ČR_x000D_
Mechanické čištění od drobných povrchových nečistot lokálního charakteru bude provedeno suchou cestou štětci, skalpely, skelným vláknem._x000D_
Budou odstraněny všechny nevhodné vysprávky (lokální), zatmelení spár, dobroušení na místě. Bude provedena sanace a preventivní opatření. Tmelení drobnějších defektů na štucích, předpoklad opravy 10%. Profilace bude tažena odsouhlasenou šablonou dle zachovaného vzoru._x000D_
-po provedení restaurátorského průzkumu a restaurátorského záměru, který bude schválen zástupci PP bude odborně restaurován včetně provedení povrchové úpravy_x000D_
Bude provedena rekonstrukce výmalby vycházející ze zjištění restaurátorského průzkumu a rozšířeného restaurátorského průzkumu._x000D_
výmalba na základě výsledků restaurátorských průzkumů 100% –1x vápenný podnátěr (penetrace) + 2x nátěr na vápenné bázi - odstín dle průzkumu barevnosti – budou odsouhlaseny na vzorcích - předpoklad nátěr 2x – odstín: červená/červená s mramorováním (vzorky barevnosti budou provedeny přímo na stavbě)_x000D_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</si>
  <si>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83</t>
  </si>
  <si>
    <t>R/19</t>
  </si>
  <si>
    <t>R/19 Restaurování STÁVAJÍCÍ ŠTUKOVÉ ZRCADLO VČETNĚ RÁMU A VOLUTOVÝCH ORNAMENTŮ V. 1070 MM Š. 2280 MM - viz specifikace v PD</t>
  </si>
  <si>
    <t>-1763296160</t>
  </si>
  <si>
    <t>Poznámka k položce:_x000D_
Stávající štukové zrcadlo včetně rámu a volutových ornamentů. V poli chybí nápis – původně pravděpodobně nápis zakladatelky kaple._x000D_
Stávající stav:_x000D_
Poškození vlivem povětrnostních vlivů, povrch zvětralý, znečištěný._x000D_
povrch se známkami stáří – opotřebovanosti. Lokální mechanické poškození._x000D_
materiál: štuk_x000D_
předpoklad opravy: restaurování - štukatérské práce_x000D_
restaurování musí provádět odborný restaurátor zapsaný do seznamu MK ČR_x000D_
Mechanické čištění od drobných povrchových nečistot lokálního charakteru bude provedeno suchou cestou štětci, skalpely, skelným vláknem._x000D_
Budou odstraněny všechny nevhodné vysprávky (lokální), zatmelení spár, dobroušení na místě. Bude provedena sanace a preventivní opatření. Tmelení drobnějších defektů na štucích, předpoklad opravy 10%. Profilace bude tažena odsouhlasenou šablonou dle zachovaného vzoru._x000D_
-po provedení restaurátorského průzkumu a restaurátorského záměru, který bude schválen zástupci PP bude odborně restaurován včetně provedení povrchové úpravy_x000D_
Bude provedena rekonstrukce výmalby vycházející ze zjištění restaurátorského průzkumu a rozšířeného restaurátorského průzkumu._x000D_
výmalba na základě výsledků restaurátorských průzkumů 100% –1x vápenný podnátěr (penetrace) + 2x nátěr na vápenné bázi - odstín dle průzkumu barevnosti – budou odsouhlaseny na vzorcích - předpoklad nátěr 2x – odstín: červená/červená s mramorováním (vzorky barevnosti budou provedeny přímo na stavbě),_x000D_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</si>
  <si>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84</t>
  </si>
  <si>
    <t>R/20</t>
  </si>
  <si>
    <t>R/20 Restaurování STÁVAJÍCÍ KAMENNÁ ŘÍMSA - ARCHITRÁV V. 330 MM DÉLKA CCA 36,9 M - viz specifikace v PD</t>
  </si>
  <si>
    <t>-1483961218</t>
  </si>
  <si>
    <t>Poznámka k položce:_x000D_
Stávající profilovaná kamenná římsa - architráv. Římsa obíhá celou kapli._x000D_
Stávající stav:_x000D_
Poškození vlivem povětrnostních vlivů, povrch kamene zvětralý,_x000D_
povrch se známkami stáří – opotřebovanosti – lokálně ozeleněný povrch řasami a lišejníky. Lokální mechanické poškození, povrch kamene zvětralý a znečištěný. Spárování je nesoudržné. Lokální úbytek materiálu a poškození hran a profilací._x000D_
materiál: pískovec_x000D_
předpoklad opravy: restaurování_x000D_
restaurování musí provádět odborný restaurátor zapsaný do seznamu MK ČR_x000D_
– prekonsolidace organokřemičitým roztokem pro konzervaci stávajícího povrchu pro možnost čištění bez poškození_x000D_
po provedení restaurátorského průzkumu a restaurátorského záměru, který bude schválen zástupci PP bude odborně restaurován včetně provedení povrchové úpravy_x000D_
předpoklad: odborné očištění, citlivě dle stávajícího stavu, s odstraněním mechů a řas_x000D_
(v kombinaci s mechanickým čištěním) a speciální čištění či odstraňování nevhodných nátěrů bandážemi, či jinou technologií, která bude určena restaurátorem._x000D_
-konsolidace povrchu organokřemičitým prostředkem_x000D_
-celkové tmelení kamenickou směsí se sjednocením povrchu,_x000D_
- nové spárování jemnou spárovací maltou v barevnosti kamene -tenké spáry– bude odsouhlaseno na vzorcích_x000D_
- doplnění chybějící modelace a chybějících prvků umělým kamenem ve stejné struktuře stávajícího kamene modelovým způsobem, s barevnou retuší povrchu - zatónování do odstínu stávající části pro sjednocení povrchu - oboustranně_x000D_
- sjednocení povrchu, zatónování či barvení bude provedeno dle výsledků restaurátorských průzkumů prezentace a přiznání spár bude upřesněna po provedení restaurátorských průzkumů – předpoklad barevný lazurní nátěr 2x – odstín: červená/červená s mramorováním/lomená bílá (vzorky barevnosti budou provedeny přímo na stavbě)_x000D_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</si>
  <si>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85</t>
  </si>
  <si>
    <t>R/21</t>
  </si>
  <si>
    <t>R/21 Restaurování STÁVAJÍCÍ KAMENNÁ KORUNNÍ ŘÍMSA V. 530 MM DÉLKA CCA 39,8 M - viz specifikace v PD</t>
  </si>
  <si>
    <t>-1939678668</t>
  </si>
  <si>
    <t>Poznámka k položce:_x000D_
Stávající profilovaná kamenná korunní římsa se zubořezem. Římsa obíhá celou kapli._x000D_
Stávající stav:_x000D_
Poškození vlivem povětrnostních vlivů, povrch kamene zvětralý,_x000D_
povrch se známkami stáří – opotřebovanosti – lokálně ozeleněný povrch řasami a lišejníky. Lokální mechanické poškození, povrch kamene zvětralý a znečištěný. Spárování je nesoudržné. Lokální úbytek materiálu a poškození hran a profilací._x000D_
materiál: pískovec_x000D_
předpoklad opravy: restaurování_x000D_
restaurování musí provádět odborný restaurátor zapsaný do seznamu MK ČR_x000D_
– prekonsolidace organokřemičitým roztokem pro konzervaci stávajícího povrchu pro možnost čištění bez poškození_x000D_
po provedení restaurátorského průzkumu a restaurátorského záměru, který bude schválen zástupci PP bude odborně restaurován včetně provedení povrchové úpravy_x000D_
předpoklad: odborné očištění, citlivě dle stávajícího stavu, s odstraněním mechů a řas_x000D_
(v kombinaci s mechanickým čištěním) a speciální čištění či odstraňování nevhodných nátěrů bandážemi, či jinou technologií, která bude určena restaurátorem._x000D_
-konsolidace povrchu organokřemičitým prostředkem_x000D_
-celkové tmelení kamenickou směsí se sjednocením povrchu,_x000D_
- nové spárování jemnou spárovací maltou v barevnosti kamene -tenké spáry– bude odsouhlaseno na vzorcích_x000D_
- doplnění chybějící modelace a chybějících prvků umělým kamenem ve stejné struktuře stávajícího kamene modelovým způsobem, s barevnou retuší povrchu - zatónování do odstínu stávající části pro sjednocení povrchu - oboustranně_x000D_
- sjednocení povrchu, zatónování či barvení bude provedeno dle výsledků restaurátorských průzkumů prezentace a přiznání spár bude upřesněna po provedení restaurátorských průzkumů – předpoklad barevný lazurní nátěr 2x – odstín: červená/ červená s mramorováním/ lomená bílá (vzorky barevnosti budou provedeny přímo na stavbě)_x000D_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</si>
  <si>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86</t>
  </si>
  <si>
    <t>R/22</t>
  </si>
  <si>
    <t>R/22 Restaurování STÁVAJÍCÍ KAMENNÝ SOKL š. 560 MM v. 430 MM - viz specifikace v PD</t>
  </si>
  <si>
    <t>-546658918</t>
  </si>
  <si>
    <t>Poznámka k položce:_x000D_
Stávající profilovaný kamenný sokl hermovek ve štítu kaple._x000D_
Stávající stav:_x000D_
Poškození vlivem povětrnostních vlivů, povrch kamene zvětralý,_x000D_
povrch se známkami stáří – opotřebovanosti – ozeleněný povrch řasami a lišejníky. Lokální mechanické poškození, povrch kamene zvětralý a znečištěný. Spárování je nesoudržné. Lokální úbytek materiálu a poškození hran a profilací._x000D_
materiál: pískovec_x000D_
předpoklad opravy: restaurování_x000D_
restaurování musí provádět odborný restaurátor zapsaný do seznamu MK ČR_x000D_
– prekonsolidace organokřemičitým roztokem pro konzervaci stávajícího povrchu pro možnost čištění bez poškození_x000D_
po provedení restaurátorského průzkumu a restaurátorského záměru, který bude schválen zástupci PP bude odborně restaurován včetně provedení povrchové úpravy_x000D_
předpoklad: odborné očištění, citlivě dle stávajícího stavu, s odstraněním mechů a řas_x000D_
(v kombinaci s mechanickým čištěním) a speciální čištění či odstraňování nevhodných nátěrů bandážemi, či jinou technologií, která bude určena restaurátorem._x000D_
-konsolidace povrchu organokřemičitým prostředkem_x000D_
-celkové tmelení kamenickou směsí se sjednocením povrchu,_x000D_
- nové spárování jemnou spárovací maltou v barevnosti kamene -tenké spáry– bude odsouhlaseno na vzorcích_x000D_
- doplnění chybějící modelace a chybějících prvků umělým kamenem ve stejné struktuře stávajícího kamene modelovým způsobem, s barevnou retuší povrchu - zatónování do odstínu stávající části pro sjednocení povrchu - oboustranně_x000D_
- sjednocení povrchu, zatónování či barvení bude provedeno dle výsledků restaurátorských průzkumů prezentace a přiznání spár bude upřesněna po provedení restaurátorských průzkumů – předpoklad barevný lazurní nátěr 2x – odstín: lomená bílá/červená/červená s mramorováním (vzorky barevnosti budou provedeny přímo na stavbě)_x000D_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</si>
  <si>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87</t>
  </si>
  <si>
    <t>R/23</t>
  </si>
  <si>
    <t>R/23 Restaurování STÁVAJÍCÍ KAMENNÉ HERMOVKY š. 560 MM v. 1480 MM - viz specifikace v PD</t>
  </si>
  <si>
    <t>-313239355</t>
  </si>
  <si>
    <t>Poznámka k položce:_x000D_
Stávající kamenné hermovky ve štítu kaple._x000D_
Stávající stav:_x000D_
Poškození vlivem povětrnostních vlivů, povrch kamene zvětralý,_x000D_
povrch se známkami stáří – opotřebovanosti – ozeleněný povrch řasami a lišejníky. Lokální mechanické poškození, povrch kamene zvětralý a znečištěný. Lokální úbytek materiálu a poškození hran a profilací._x000D_
materiál: pískovec_x000D_
předpoklad opravy: restaurování_x000D_
restaurování musí provádět odborný restaurátor zapsaný do seznamu MK ČR_x000D_
– prekonsolidace organokřemičitým roztokem pro konzervaci stávajícího povrchu pro možnost čištění bez poškození_x000D_
po provedení restaurátorského průzkumu a restaurátorského záměru, který bude schválen zástupci PP bude odborně restaurován včetně provedení povrchové úpravy_x000D_
předpoklad: odborné očištění, citlivě dle stávajícího stavu, s odstraněním mechů a řas_x000D_
(v kombinaci s mechanickým čištěním) a speciální čištění či odstraňování nevhodných nátěrů bandážemi, či jinou technologií, která bude určena restaurátorem._x000D_
-konsolidace povrchu organokřemičitým prostředkem_x000D_
-celkové tmelení kamenickou směsí se sjednocením povrchu,_x000D_
- nové spárování jemnou spárovací maltou v barevnosti kamene -tenké spáry– bude odsouhlaseno na vzorcích_x000D_
- doplnění chybějící modelace a chybějících prvků umělým kamenem ve stejné struktuře stávajícího kamene modelovým způsobem, s barevnou retuší povrchu - zatónování do odstínu stávající části pro sjednocení povrchu - oboustranně_x000D_
- sjednocení povrchu, zatónování či barvení bude provedeno dle výsledků restaurátorských průzkumů prezentace a přiznání spár bude upřesněna po provedení restaurátorských průzkumů – předpoklad barevný lazurní nátěr 2x – odstín: červená/červená s mramorováním (vzorky barevnosti budou provedeny přímo na stavbě)_x000D_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</si>
  <si>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88</t>
  </si>
  <si>
    <t>R/24</t>
  </si>
  <si>
    <t>R/24 Restaurování STÁVAJÍCÍ KAMENNÁ SOCHA – SV. BENEDIKT š. 770 MM v. 1410 MM - viz specifikace v PD</t>
  </si>
  <si>
    <t>-1163243304</t>
  </si>
  <si>
    <t>Poznámka k položce:_x000D_
Stávající kamenná socha – sv. Benedikt na levém nárožním pilíři štítu kaple._x000D_
Stávající stav:_x000D_
Poškození vlivem povětrnostních vlivů, povrch kamene zvětralý,_x000D_
povrch se známkami stáří – opotřebovanosti – ozeleněný povrch řasami a lišejníky. Lokální mechanické poškození, povrch kamene zvětralý a znečištěný. Lokální úbytek materiálu a poškození hran a profilací._x000D_
materiál: pískovec_x000D_
předpoklad opravy: restaurování_x000D_
restaurování musí provádět odborný restaurátor zapsaný do seznamu MK ČR_x000D_
– prekonsolidace organokřemičitým roztokem pro konzervaci stávajícího povrchu pro možnost čištění bez poškození_x000D_
po provedení restaurátorského průzkumu a restaurátorského záměru, který bude schválen zástupci PP bude odborně restaurován včetně provedení povrchové úpravy_x000D_
předpoklad: odborné očištění, citlivě dle stávajícího stavu, s odstraněním mechů a řas_x000D_
(v kombinaci s mechanickým čištěním) a speciální čištění či odstraňování nevhodných nátěrů bandážemi, či jinou technologií, která bude určena restaurátorem._x000D_
-konsolidace povrchu organokřemičitým prostředkem_x000D_
-celkové tmelení kamenickou směsí se sjednocením povrchu,_x000D_
- nové spárování jemnou spárovací maltou v barevnosti kamene -tenké spáry– bude odsouhlaseno na vzorcích_x000D_
- doplnění chybějící modelace a chybějících prvků umělým kamenem ve stejné struktuře stávajícího kamene modelovým způsobem, s barevnou retuší povrchu - zatónování do odstínu stávající části pro sjednocení povrchu - oboustranně_x000D_
- sjednocení povrchu, zatónování či barvení bude provedeno dle výsledků restaurátorských průzkumů prezentace a přiznání spár bude upřesněna po provedení restaurátorských průzkumů – předpoklad barevný lazurní nátěr 2x – odstín: lomená bílá/pískovec (vzorky barevnosti budou provedeny přímo na stavbě)_x000D_
- oprava a doplnění zlacení atributu_x000D_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</si>
  <si>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89</t>
  </si>
  <si>
    <t>R/25</t>
  </si>
  <si>
    <t>R/25 Restaurování STÁVAJÍCÍ KAMENNÁ SOCHA – SV. MAUR š. 770 MM v. 1430 MM - viz specifikace v PD</t>
  </si>
  <si>
    <t>-1005113800</t>
  </si>
  <si>
    <t>Poznámka k položce:_x000D_
Stávající kamenná socha – sv. Maur na pravém nárožním pilíři štítu kaple._x000D_
Stávající stav:_x000D_
Poškození vlivem povětrnostních vlivů, povrch kamene zvětralý,_x000D_
povrch se známkami stáří – opotřebovanosti – ozeleněný povrch řasami a lišejníky. Lokální mechanické poškození, povrch kamene zvětralý a znečištěný. Lokální úbytek materiálu a poškození hran a profilací._x000D_
materiál: pískovec_x000D_
předpoklad opravy: restaurování_x000D_
restaurování musí provádět odborný restaurátor zapsaný do seznamu MK ČR_x000D_
– prekonsolidace organokřemičitým roztokem pro konzervaci stávajícího povrchu pro možnost čištění bez poškození_x000D_
po provedení restaurátorského průzkumu a restaurátorského záměru, který bude schválen zástupci PP bude odborně restaurován včetně provedení povrchové úpravy_x000D_
předpoklad: odborné očištění, citlivě dle stávajícího stavu, s odstraněním mechů a řas_x000D_
(v kombinaci s mechanickým čištěním) a speciální čištění či odstraňování nevhodných nátěrů bandážemi, či jinou technologií, která bude určena restaurátorem._x000D_
-konsolidace povrchu organokřemičitým prostředkem_x000D_
-celkové tmelení kamenickou směsí se sjednocením povrchu,_x000D_
- nové spárování jemnou spárovací maltou v barevnosti kamene -tenké spáry– bude odsouhlaseno na vzorcích_x000D_
- doplnění chybějící modelace a chybějících prvků umělým kamenem ve stejné struktuře stávajícího kamene modelovým způsobem, s barevnou retuší povrchu - zatónování do odstínu stávající části pro sjednocení povrchu - oboustranně_x000D_
- sjednocení povrchu, zatónování či barvení bude provedeno dle výsledků restaurátorských průzkumů prezentace a přiznání spár bude upřesněna po provedení restaurátorských průzkumů – předpoklad barevný lazurní nátěr 2x – odstín: lomená bílá/pískovec (vzorky barevnosti budou provedeny přímo na stavbě)_x000D_
- oprava a doplnění zlacení atributu_x000D_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</si>
  <si>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90</t>
  </si>
  <si>
    <t>R/26</t>
  </si>
  <si>
    <t>R/26 Restaurování STÁVAJÍCÍ KAMENNÝ SOKL š. 630 MM v. 1290 MM - viz specifikace v PD</t>
  </si>
  <si>
    <t>-1932910385</t>
  </si>
  <si>
    <t>Poznámka k položce:_x000D_
Stávající profilovaný kamenný sokl světců na nárožích štítu kaple._x000D_
Stávající stav:_x000D_
Poškození vlivem povětrnostních vlivů, povrch kamene zvětralý,_x000D_
povrch se známkami stáří – opotřebovanosti – ozeleněný povrch řasami a lišejníky. Lokální mechanické poškození, povrch kamene zvětralý a znečištěný. Spárování je nesoudržné. Lokální úbytek materiálu a poškození hran a profilací._x000D_
materiál: pískovec_x000D_
předpoklad opravy: restaurování_x000D_
restaurování musí provádět odborný restaurátor zapsaný do seznamu MK ČR_x000D_
– prekonsolidace organokřemičitým roztokem pro konzervaci stávajícího povrchu pro možnost čištění bez poškození_x000D_
po provedení restaurátorského průzkumu a restaurátorského záměru, který bude schválen zástupci PP bude odborně restaurován včetně provedení povrchové úpravy_x000D_
předpoklad: odborné očištění, citlivě dle stávajícího stavu, s odstraněním mechů a řas_x000D_
(v kombinaci s mechanickým čištěním) a speciální čištění či odstraňování nevhodných nátěrů bandážemi, či jinou technologií, která bude určena restaurátorem._x000D_
-konsolidace povrchu organokřemičitým prostředkem_x000D_
-celkové tmelení kamenickou směsí se sjednocením povrchu,_x000D_
- nové spárování jemnou spárovací maltou v barevnosti kamene -tenké spáry– bude odsouhlaseno na vzorcích_x000D_
- doplnění chybějící modelace a chybějících prvků umělým kamenem ve stejné struktuře stávajícího kamene modelovým způsobem, s barevnou retuší povrchu - zatónování do odstínu stávající části pro sjednocení povrchu - oboustranně_x000D_
- sjednocení povrchu, zatónování či barvení bude provedeno dle výsledků restaurátorských průzkumů prezentace a přiznání spár bude upřesněna po provedení restaurátorských průzkumů – předpoklad barevný lazurní nátěr 2x – odstínpatky a hlavice: lomená bílá/pískovec/červená, odstín dříku: červená/červená s mramorováním (vzorky barevnosti budou provedeny přímo na stavbě)_x000D_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</si>
  <si>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91</t>
  </si>
  <si>
    <t>R/27</t>
  </si>
  <si>
    <t>R/27 Restaurování STÁVAJÍCÍ KAMENNÝ RELIÉF VČETNĚ RÁMU š. 2350 MM v. 1390 MM - viz specifikace v PD</t>
  </si>
  <si>
    <t>244843277</t>
  </si>
  <si>
    <t>Poznámka k položce:_x000D_
Stávající kamenný reliéf včetně kamenného profilovaného rámu ve středu štítu kaple._x000D_
Stávající stav:_x000D_
Poškození vlivem povětrnostních vlivů, povrch kamene zvětralý,_x000D_
povrch se známkami stáří – opotřebovanosti – ozeleněný povrch řasami a lišejníky. Lokální mechanické poškození, povrch kamene zvětralý a znečištěný. Spárování je nesoudržné. Lokální úbytek materiálu a poškození reliéfu, hran a profilací._x000D_
materiál: pískovec_x000D_
předpoklad opravy: restaurování_x000D_
restaurování musí provádět odborný restaurátor zapsaný do seznamu MK ČR_x000D_
– prekonsolidace organokřemičitým roztokem pro konzervaci stávajícího povrchu pro možnost čištění bez poškození_x000D_
po provedení restaurátorského průzkumu a restaurátorského záměru, který bude schválen zástupci PP bude odborně restaurován včetně provedení povrchové úpravy_x000D_
předpoklad: odborné očištění, citlivě dle stávajícího stavu, s odstraněním mechů a řas_x000D_
(v kombinaci s mechanickým čištěním) a speciální čištění či odstraňování nevhodných nátěrů bandážemi, či jinou technologií, která bude určena restaurátorem._x000D_
-konsolidace povrchu organokřemičitým prostředkem_x000D_
-celkové tmelení kamenickou směsí se sjednocením povrchu,_x000D_
- nové spárování jemnou spárovací maltou v barevnosti kamene -tenké spáry– bude odsouhlaseno na vzorcích_x000D_
- doplnění chybějící modelace a chybějících prvků umělým kamenem ve stejné struktuře stávajícího kamene modelovým způsobem, s barevnou retuší povrchu - zatónování do odstínu stávající části pro sjednocení povrchu - oboustranně_x000D_
- sjednocení povrchu, zatónování či barvení bude provedeno dle výsledků restaurátorských průzkumů prezentace a přiznání spár bude upřesněna po provedení restaurátorských průzkumů – předpoklad barevný lazurní nátěr 2x – odstín reliéfu: lomená bílá/pískovec, odstín rámu: červená (vzorky barevnosti budou provedeny přímo na stavbě)_x000D_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</si>
  <si>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92</t>
  </si>
  <si>
    <t>R/28</t>
  </si>
  <si>
    <t>R/28 Restaurování STÁVAJÍCÍ KAMENNÝ MASKARON š. 380 MM v. 880 MM - viz specifikace v PD</t>
  </si>
  <si>
    <t>-1826651251</t>
  </si>
  <si>
    <t>Poznámka k položce:_x000D_
Stávající kamenný maskaron s volutami na stranách v proláklých křídlech štítu._x000D_
Stávající stav:_x000D_
Poškození vlivem povětrnostních vlivů, povrch kamene zvětralý,_x000D_
povrch se známkami stáří – opotřebovanosti – ozeleněný povrch řasami a lišejníky. Lokální mechanické poškození, povrch kamene zvětralý a znečištěný. Lokální úbytek materiálu a poškození reliéfu, hran a profilací._x000D_
materiál: pískovec_x000D_
předpoklad opravy: restaurování_x000D_
restaurování musí provádět odborný restaurátor zapsaný do seznamu MK ČR_x000D_
– prekonsolidace organokřemičitým roztokem pro konzervaci stávajícího povrchu pro možnost čištění bez poškození_x000D_
po provedení restaurátorského průzkumu a restaurátorského záměru, který bude schválen zástupci PP bude odborně restaurován včetně provedení povrchové úpravy_x000D_
předpoklad: odborné očištění, citlivě dle stávajícího stavu, s odstraněním mechů a řas_x000D_
(v kombinaci s mechanickým čištěním) a speciální čištění či odstraňování nevhodných nátěrů bandážemi, či jinou technologií, která bude určena restaurátorem._x000D_
-konsolidace povrchu organokřemičitým prostředkem_x000D_
-celkové tmelení kamenickou směsí se sjednocením povrchu,_x000D_
- nové spárování jemnou spárovací maltou v barevnosti kamene -tenké spáry– bude odsouhlaseno na vzorcích_x000D_
- doplnění chybějící modelace a chybějících prvků umělým kamenem ve stejné struktuře stávajícího kamene modelovým způsobem, s barevnou retuší povrchu - zatónování do odstínu stávající části pro sjednocení povrchu - oboustranně_x000D_
- sjednocení povrchu, zatónování či barvení bude provedeno dle výsledků restaurátorských průzkumů prezentace a přiznání spár bude upřesněna po provedení restaurátorských průzkumů – předpoklad barevný lazurní nátěr 2x – odstín: červená/lomená bílá/pískovec (vzorky barevnosti budou provedeny přímo na stavbě)_x000D_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</si>
  <si>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93</t>
  </si>
  <si>
    <t>R/29</t>
  </si>
  <si>
    <t>R/29 Restaurování STÁVAJÍCÍ KAMENNÁ PLOCHA ŠTÍTU Plocha cca 8,5 m2 - viz specifikace v PD</t>
  </si>
  <si>
    <t>1322421365</t>
  </si>
  <si>
    <t>Poznámka k položce:_x000D_
Stávající kamenná plocha štítu – proláká křídla. Jedná se též o zadní stranu štítua též o horní stranu štítu._x000D_
Stávající stav:_x000D_
Poškození vlivem povětrnostních vlivů, povrch kamene zvětralý,_x000D_
povrch se známkami stáří – opotřebovanosti – ozeleněný povrch řasami a lišejníky. Lokální mechanické poškození, povrch kamene zvětralý a znečištěný. Lokální úbytek materiálu a poškození hran a profilací._x000D_
materiál: pískovec_x000D_
předpoklad opravy: restaurování_x000D_
restaurování musí provádět odborný restaurátor zapsaný do seznamu MK ČR_x000D_
– prekonsolidace organokřemičitým roztokem pro konzervaci stávajícího povrchu pro možnost čištění bez poškození_x000D_
po provedení restaurátorského průzkumu a restaurátorského záměru, který bude schválen zástupci PP bude odborně restaurován včetně provedení povrchové úpravy_x000D_
předpoklad: odborné očištění, citlivě dle stávajícího stavu, s odstraněním mechů a řas_x000D_
(v kombinaci s mechanickým čištěním) a speciální čištění či odstraňování nevhodných nátěrů bandážemi, či jinou technologií, která bude určena restaurátorem._x000D_
-konsolidace povrchu organokřemičitým prostředkem_x000D_
-celkové tmelení kamenickou směsí se sjednocením povrchu,_x000D_
- nové spárování jemnou spárovací maltou v barevnosti kamene -tenké spáry– bude odsouhlaseno na vzorcích_x000D_
- doplnění chybějící modelace a chybějících prvků umělým kamenem ve stejné struktuře stávajícího kamene modelovým způsobem, s barevnou retuší povrchu - zatónování do odstínu stávající části pro sjednocení povrchu - oboustranně_x000D_
- sjednocení povrchu, zatónování či barvení bude provedeno dle výsledků restaurátorských průzkumů prezentace a přiznání spár bude upřesněna po provedení restaurátorských průzkumů – předpoklad barevný lazurní nátěr 2x – odstín: červená/červená s mramorováním, soklová část červená/lomená bílá/pískovec (vzorky barevnosti budou provedeny přímo na stavbě)_x000D_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</si>
  <si>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94</t>
  </si>
  <si>
    <t>R/30</t>
  </si>
  <si>
    <t>R/30 Restaurování STÁVAJÍCÍ KAMENNÁ ŘÍMSA ŠTÍTU V. 300 MM CELKOVÁ DÉLKA CCA 8,3 M - viz specifikace v PD</t>
  </si>
  <si>
    <t>341167699</t>
  </si>
  <si>
    <t>Poznámka k položce:_x000D_
Stávající kamenná římsa rozeklaného štítu._x000D_
Stávající stav:_x000D_
Poškození vlivem povětrnostních vlivů, povrch kamene zvětralý,_x000D_
povrch se známkami stáří – opotřebovanosti – ozeleněný povrch řasami a lišejníky. Lokální mechanické poškození, povrch kamene zvětralý a znečištěný. Lokální úbytek materiálu a poškození hran a profilací._x000D_
materiál: pískovec_x000D_
předpoklad opravy: restaurování_x000D_
restaurování musí provádět odborný restaurátor zapsaný do seznamu MK ČR_x000D_
– prekonsolidace organokřemičitým roztokem pro konzervaci stávajícího povrchu pro možnost čištění bez poškození_x000D_
po provedení restaurátorského průzkumu a restaurátorského záměru, který bude schválen zástupci PP bude odborně restaurován včetně provedení povrchové úpravy_x000D_
předpoklad: odborné očištění, citlivě dle stávajícího stavu, s odstraněním mechů a řas_x000D_
(v kombinaci s mechanickým čištěním) a speciální čištění či odstraňování nevhodných nátěrů bandážemi, či jinou technologií, která bude určena restaurátorem._x000D_
-konsolidace povrchu organokřemičitým prostředkem_x000D_
-celkové tmelení kamenickou směsí se sjednocením povrchu,_x000D_
- nové spárování jemnou spárovací maltou v barevnosti kamene -tenké spáry– bude odsouhlaseno na vzorcích_x000D_
- doplnění chybějící modelace a chybějících prvků umělým kamenem ve stejné struktuře stávajícího kamene modelovým způsobem, s barevnou retuší povrchu - zatónování do odstínu stávající části pro sjednocení povrchu - oboustranně_x000D_
- sjednocení povrchu, zatónování či barvení bude provedeno dle výsledků restaurátorských průzkumů prezentace a přiznání spár bude upřesněna po provedení restaurátorských průzkumů – předpoklad barevný lazurní nátěr 2x – odstín: červená/lomená bílá/pískovec (vzorky barevnosti budou provedeny přímo na stavbě)_x000D_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</si>
  <si>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95</t>
  </si>
  <si>
    <t>R/31</t>
  </si>
  <si>
    <t>R/31 Restaurování STÁVAJÍCÍ KAMENNÝ SEGMENTOVÝ VÝBĚH ŘÍMSY ŠTÍTU V. 680 MM Š. 1100 MM - viz specifikace v PD</t>
  </si>
  <si>
    <t>2034157508</t>
  </si>
  <si>
    <t>Poznámka k položce:_x000D_
Stávající kamenný segmentový výběh římsy rozeklaného štítu._x000D_
Stávající stav:_x000D_
Poškození vlivem povětrnostních vlivů, povrch kamene zvětralý,_x000D_
povrch se známkami stáří – opotřebovanosti – ozeleněný povrch řasami a lišejníky. Lokální mechanické poškození, povrch kamene zvětralý a znečištěný. Lokální úbytek materiálu a poškození hran a profilací._x000D_
materiál: pískovec_x000D_
předpoklad opravy: restaurování_x000D_
restaurování musí provádět odborný restaurátor zapsaný do seznamu MK ČR_x000D_
– prekonsolidace organokřemičitým roztokem pro konzervaci stávajícího povrchu pro možnost čištění bez poškození_x000D_
po provedení restaurátorského průzkumu a restaurátorského záměru, který bude schválen zástupci PP bude odborně restaurován včetně provedení povrchové úpravy_x000D_
předpoklad: odborné očištění, citlivě dle stávajícího stavu, s odstraněním mechů a řas_x000D_
(v kombinaci s mechanickým čištěním) a speciální čištění či odstraňování nevhodných nátěrů bandážemi, či jinou technologií, která bude určena restaurátorem._x000D_
-konsolidace povrchu organokřemičitým prostředkem_x000D_
-celkové tmelení kamenickou směsí se sjednocením povrchu,_x000D_
- nové spárování jemnou spárovací maltou v barevnosti kamene -tenké spáry– bude odsouhlaseno na vzorcích_x000D_
- doplnění chybějící modelace a chybějících prvků umělým kamenem ve stejné struktuře stávajícího kamene modelovým způsobem, s barevnou retuší povrchu - zatónování do odstínu stávající části pro sjednocení povrchu - oboustranně_x000D_
- sjednocení povrchu, zatónování či barvení bude provedeno dle výsledků restaurátorských průzkumů prezentace a přiznání spár bude upřesněna po provedení restaurátorských průzkumů – předpoklad barevný lazurní nátěr 2x – odstín: červená/lomená bílá/pískovec odstín vnitřního pole: červená (vzorky barevnosti budou provedeny přímo na stavbě)_x000D_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</si>
  <si>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96</t>
  </si>
  <si>
    <t>R/32</t>
  </si>
  <si>
    <t>R/32 Restaurování STÁVAJÍCÍ KAMENNÁ SOCHA VČETNĚ PODSTAVCE– PANNA MARIE INNACULATA š. 770 MM v. 1430 MM - viz specifikace v PD</t>
  </si>
  <si>
    <t>-234974457</t>
  </si>
  <si>
    <t>Poznámka k položce:_x000D_
Stávající kamenná socha Panny Marie Innaculaty včetně kamenného podstavce._x000D_
Stávající stav:_x000D_
Poškození vlivem povětrnostních vlivů, povrch kamene zvětralý,_x000D_
povrch se známkami stáří – opotřebovanosti – ozeleněný povrch řasami a lišejníky. Lokální mechanické poškození, povrch kamene zvětralý a znečištěný. Lokální úbytek materiálu a poškození hran a profilací._x000D_
materiál: pískovec_x000D_
předpoklad opravy: restaurování_x000D_
restaurování musí provádět odborný restaurátor zapsaný do seznamu MK ČR_x000D_
– prekonsolidace organokřemičitým roztokem pro konzervaci stávajícího povrchu pro možnost čištění bez poškození_x000D_
po provedení restaurátorského průzkumu a restaurátorského záměru, který bude schválen zástupci PP bude odborně restaurován včetně provedení povrchové úpravy_x000D_
předpoklad: odborné očištění, citlivě dle stávajícího stavu, s odstraněním mechů a řas_x000D_
(v kombinaci s mechanickým čištěním) a speciální čištění či odstraňování nevhodných nátěrů bandážemi, či jinou technologií, která bude určena restaurátorem._x000D_
-konsolidace povrchu organokřemičitým prostředkem_x000D_
-celkové tmelení kamenickou směsí se sjednocením povrchu,_x000D_
- nové spárování jemnou spárovací maltou v barevnosti kamene -tenké spáry– bude odsouhlaseno na vzorcích_x000D_
- doplnění chybějící modelace a chybějících prvků umělým kamenem ve stejné struktuře stávajícího kamene modelovým způsobem, s barevnou retuší povrchu - zatónování do odstínu stávající části pro sjednocení povrchu - oboustranně_x000D_
- sjednocení povrchu, zatónování či barvení bude provedeno dle výsledků restaurátorských průzkumů prezentace a přiznání spár bude upřesněna po provedení restaurátorských průzkumů – předpoklad barevný lazurní nátěr 2x – odstín: lomená bílá/pískovec (vzorky barevnosti budou provedeny přímo na stavbě)_x000D_
- oprava a doplnění zlacení atributu_x000D_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</si>
  <si>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97</t>
  </si>
  <si>
    <t>R/33</t>
  </si>
  <si>
    <t>R/33 Restaurování STÁVAJÍCÍ ŠTUKOVÉ OSTĚNÍ OKNA S UCHY A NADOKENNÍ ŘÍMSOU V. 1450 MM Š. 1230 MM - viz specifikace v PD</t>
  </si>
  <si>
    <t>-411636313</t>
  </si>
  <si>
    <t>Poznámka k položce:_x000D_
Stávající štukové ostění okna s uchy a nadokenní římsou v bočních fasádach kaple._x000D_
Stávající stav:_x000D_
Poškození vlivem povětrnostních vlivů, povrch zvětralý, znečištěný._x000D_
povrch se známkami stáří – opotřebovanosti. Lokální mechanické poškození._x000D_
materiál: štuk_x000D_
předpoklad opravy: restaurování - štukatérské práce_x000D_
restaurování musí provádět odborný restaurátor zapsaný do seznamu MK ČR_x000D_
Mechanické čištění od drobných povrchových nečistot lokálního charakteru bude provedeno suchou cestou štětci, skalpely, skelným vláknem._x000D_
Budou odstraněny všechny nevhodné vysprávky (lokální), zatmelení spár, dobroušení na místě. Bude provedena sanace a preventivní opatření. Tmelení drobnějších defektů na štucích, předpoklad opravy 20%. Profilace bude tažena odsouhlasenou šablonou dle zachovaného vzoru._x000D_
-po provedení restaurátorského průzkumu a restaurátorského záměru, který bude schválen zástupci PP bude odborně restaurován včetně provedení povrchové úpravy_x000D_
Bude provedena rekonstrukce výmalby vycházející ze zjištění restaurátorského průzkumu a rozšířeného restaurátorského průzkumu._x000D_
výmalba na základě výsledků restaurátorských průzkumů 100% –1x vápenný podnátěr (penetrace) + 2x nátěr na vápenné bázi - odstín dle průzkumu barevnosti – budou odsouhlaseny na vzorcích - předpoklad nátěr 2x – odstín: lomená bílá/ pískovec/ červená/ červená s mramorováním (vzorky barevnosti budou provedeny přímo na stavbě)_x000D_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</si>
  <si>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98</t>
  </si>
  <si>
    <t>R/34</t>
  </si>
  <si>
    <t>R/34 Restaurování STÁVAJÍCÍ ŠTUKOVÁ HLAVICE V. 430 MM Š. 650 MM - viz specifikace v PD</t>
  </si>
  <si>
    <t>1783464613</t>
  </si>
  <si>
    <t>Poznámka k položce:_x000D_
Stávající štukové hlavice pilířů bočních fasád_x000D_
Stávající stav:_x000D_
Poškození vlivem povětrnostních vlivů, povrch zvětralý, znečištěný._x000D_
povrch se známkami stáří – opotřebovanosti. Lokální mechanické poškození._x000D_
materiál: štuk_x000D_
předpoklad opravy: restaurování - štukatérské práce_x000D_
restaurování musí provádět odborný restaurátor zapsaný do seznamu MK ČR_x000D_
Mechanické čištění od drobných povrchových nečistot lokálního charakteru bude provedeno suchou cestou štětci, skalpely, skelným vláknem._x000D_
Budou odstraněny všechny nevhodné vysprávky (lokální), zatmelení spár, dobroušení na místě. Bude provedena sanace a preventivní opatření. Tmelení drobnějších defektů na štucích, předpoklad opravy 20%. Profilace bude tažena odsouhlasenou šablonou dle zachovaného vzoru._x000D_
-po provedení restaurátorského průzkumu a restaurátorského záměru, který bude schválen zástupci PP bude odborně restaurován včetně provedení povrchové úpravy_x000D_
Bude provedena rekonstrukce výmalby vycházející ze zjištění restaurátorského průzkumu a rozšířeného restaurátorského průzkumu._x000D_
výmalba na základě výsledků restaurátorských průzkumů 100% –1x vápenný podnátěr (penetrace) + 2x nátěr na vápenné bázi - odstín dle průzkumu barevnosti – budou odsouhlaseny na vzorcích - předpoklad nátěr 2x – odstín: červená/ lomená bílá/pískovec (vzorky barevnosti budou provedeny přímo na stavbě)_x000D_
-hydrofobizace povrchu pro odolnost proti povětrnostním vlivům_x000D_
PO POSTAVENÍ LEŠENÍ PŘED ZAHÁJENÍM PRACÍ BUDE V RÁMCI SAMOSTATNÉHO ŘÍZENÍ PROVEDEN RESTAURÁTORSKÝ PRŮZKUM PRO OVĚŘENÍ STÁVAJÍCÍHO STAVU PRVKŮ A TECHNOLOGIE OPRAVY_x000D_
Jedná se o 2 ks nárožních hlavic délky 1,25 m. Dále 2 ks regulérních hlavic délky 0,65 m. Dále 2 ks rohových hlavic délky 0,53 m. A nakonec 2 ks bočních hlavic délky 0,57 m._x000D_
Celková délka tažené profilace je cca 6 m.</t>
  </si>
  <si>
    <t>99</t>
  </si>
  <si>
    <t>R/35</t>
  </si>
  <si>
    <t>R/35 Restaurování STÁVAJÍCÍ KAMENNÝ SOKL ATIKY V. 180 MM CELKOVÁ DÉLKA CCA 26,8 M - viz specifikace v PD</t>
  </si>
  <si>
    <t>1754019487</t>
  </si>
  <si>
    <t>Poznámka k položce:_x000D_
Stávající kamenný sokl atiky bočních a zadní fasády kaple._x000D_
Stávající stav:_x000D_
Poškození vlivem povětrnostních vlivů, povrch kamene zvětralý,_x000D_
povrch se známkami stáří – opotřebovanosti – ozeleněný povrch řasami a lišejníky. Lokální mechanické poškození, povrch kamene zvětralý a znečištěný. Lokální úbytek materiálu a poškození hran a profilací._x000D_
materiál: pískovec_x000D_
předpoklad opravy: restaurování_x000D_
restaurování musí provádět odborný restaurátor zapsaný do seznamu MK ČR_x000D_
– prekonsolidace organokřemičitým roztokem pro konzervaci stávajícího povrchu pro možnost čištění bez poškození_x000D_
po provedení restaurátorského průzkumu a restaurátorského záměru, který bude schválen zástupci PP bude odborně restaurován včetně provedení povrchové úpravy_x000D_
předpoklad: odborné očištění, citlivě dle stávajícího stavu, s odstraněním mechů a řas_x000D_
(v kombinaci s mechanickým čištěním) a speciální čištění či odstraňování nevhodných nátěrů bandážemi, či jinou technologií, která bude určena restaurátorem._x000D_
-konsolidace povrchu organokřemičitým prostředkem_x000D_
-celkové tmelení kamenickou směsí se sjednocením povrchu,_x000D_
- nové spárování jemnou spárovací maltou v barevnosti kamene -tenké spáry– bude odsouhlaseno na vzorcích_x000D_
- doplnění chybějící modelace a chybějících prvků umělým kamenem ve stejné struktuře stávajícího kamene modelovým způsobem, s barevnou retuší povrchu - zatónování do odstínu stávající části pro sjednocení povrchu - oboustranně_x000D_
- sjednocení povrchu, zatónování či barvení bude provedeno dle výsledků restaurátorských průzkumů prezentace a přiznání spár bude upřesněna po provedení restaurátorských průzkumů – předpoklad barevný lazurní nátěr 2x – odstín: červená/ lomená bílá/ pískovec (vzorky barevnosti budou provedeny přímo na stavbě)_x000D_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</si>
  <si>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100</t>
  </si>
  <si>
    <t>R/36</t>
  </si>
  <si>
    <t>R/36 Restaurování STÁVAJÍCÍ KAMENNÁ ŘÍMSA ATIKY V. 170 MM CELKOVÁ DÉLKA CCA 26,8 M - viz specifikace v PD</t>
  </si>
  <si>
    <t>391383937</t>
  </si>
  <si>
    <t>Poznámka k položce:_x000D_
Stávající kamenný sokl atiky bočních a zadní fasády kaple._x000D_
Stávající stav:_x000D_
Poškození vlivem povětrnostních vlivů, povrch kamene zvětralý,_x000D_
povrch se známkami stáří – opotřebovanosti – ozeleněný povrch řasami a lišejníky. Lokální mechanické poškození, povrch kamene zvětralý a znečištěný. Lokální úbytek materiálu a poškození hran a profilací._x000D_
materiál: pískovec_x000D_
předpoklad opravy: restaurování_x000D_
restaurování musí provádět odborný restaurátor zapsaný do seznamu MK ČR_x000D_
– prekonsolidace organokřemičitým roztokem pro konzervaci stávajícího povrchu pro možnost čištění bez poškození_x000D_
po provedení restaurátorského průzkumu a restaurátorského záměru, který bude schválen zástupci PP bude odborně restaurován včetně provedení povrchové úpravy_x000D_
předpoklad: odborné očištění, citlivě dle stávajícího stavu, s odstraněním mechů a řas_x000D_
(v kombinaci s mechanickým čištěním) a speciální čištění či odstraňování nevhodných nátěrů bandážemi, či jinou technologií, která bude určena restaurátorem._x000D_
-konsolidace povrchu organokřemičitým prostředkem_x000D_
-celkové tmelení kamenickou směsí se sjednocením povrchu,_x000D_
- nové spárování jemnou spárovací maltou v barevnosti kamene -tenké spáry– bude odsouhlaseno na vzorcích_x000D_
- doplnění chybějící modelace a chybějících prvků umělým kamenem ve stejné struktuře stávajícího kamene modelovým způsobem, s barevnou retuší povrchu - zatónování do odstínu stávající části pro sjednocení povrchu - oboustranně_x000D_
- sjednocení povrchu, zatónování či barvení bude provedeno dle výsledků restaurátorských průzkumů prezentace a přiznání spár bude upřesněna po provedení restaurátorských průzkumů – předpoklad barevný lazurní nátěr 2x – odstín: červená/lomená bílá/pískovec (vzorky barevnosti budou provedeny přímo na stavbě)_x000D_
-hydrofobizace povrchu pro odolnost proti povětrnostním vlivům_x000D_
PO POSTAVENÍ LEŠENÍ PŘED ZAHÁJENÍM PRACÍ BUDE V RÁMCI SAMOSTATNÉHO ŘÍZENÍ PROVEDEN RESTAURÁTORSKÝ PRŮZKUM PRO OVĚŘENÍ STÁVAJÍCÍHO STAVU PRVKŮ A TECHNOLOGIE OPRAVY</t>
  </si>
  <si>
    <t>101</t>
  </si>
  <si>
    <t>R/37</t>
  </si>
  <si>
    <t>R/37 Restaurování STÁVAJÍCÍ KAMENNÉ KUŽELKY BALUSTRÁDY ATIKY V. 500 MM Š. 170 MM - viz specifikace v PD</t>
  </si>
  <si>
    <t>1289752496</t>
  </si>
  <si>
    <t>Poznámka k položce:_x000D_
Stávající kamenný sokl atiky bočních a zadní fasády kaple._x000D_
Stávající stav:_x000D_
Poškození vlivem povětrnostních vlivů, povrch kamene zvětralý,_x000D_
povrch se známkami stáří – opotřebovanosti – ozeleněný povrch řasami a lišejníky. Lokální mechanické poškození, povrch kamene zvětralý a znečištěný. Lokální úbytek materiálu a poškození hran a profilací._x000D_
materiál: pískovec_x000D_
předpoklad opravy: restaurování_x000D_
restaurování musí provádět odborný restaurátor zapsaný do seznamu MK ČR_x000D_
– prekonsolidace organokřemičitým roztokem pro konzervaci stávajícího povrchu pro možnost čištění bez poškození_x000D_
po provedení restaurátorského průzkumu a restaurátorského záměru, který bude schválen zástupci PP bude odborně restaurován včetně provedení povrchové úpravy_x000D_
předpoklad: odborné očištění, citlivě dle stávajícího stavu, s odstraněním mechů a řas_x000D_
(v kombinaci s mechanickým čištěním) a speciální čištění či odstraňování nevhodných nátěrů bandážemi, či jinou technologií, která bude určena restaurátorem._x000D_
-konsolidace povrchu organokřemičitým prostředkem_x000D_
-celkové tmelení kamenickou směsí se sjednocením povrchu,_x000D_
- nové spárování jemnou spárovací maltou v barevnosti kamene -tenké spáry– bude odsouhlaseno na vzorcích_x000D_
- doplnění chybějící modelace a chybějících prvků umělým kamenem ve stejné struktuře stávajícího kamene modelovým způsobem, s barevnou retuší povrchu - zatónování do odstínu stávající části pro sjednocení povrchu - oboustranně_x000D_
- sjednocení povrchu, zatónování či barvení bude provedeno dle výsledků restaurátorských průzkumů prezentace a přiznání spár bude upřesněna po provedení restaurátorských průzkumů – předpoklad barevný lazurní nátěr 2x – odstín: červená/ lomená bílá/pískovec (vzorky barevnosti budou provedeny přímo na stavbě)_x000D_
-hydrofobizace povrchu pro odolnost proti povětrnostním vlivům_x000D_
PO POSTAVENÍ LEŠENÍ PŘED ZAHÁJENÍM PRACÍ BUDE V RÁMCI SAMOSTATNÉHO ŘÍZENÍ PROVEDEN RESTAURÁTORSKÝ PRŮZKUM PRO OVĚŘENÍ STÁVAJÍCÍHO STAVU PRVKŮ A TECHNOLOGIE OPRAVY_x000D_
Jedná se o celkem 18 polovičních kuželek a 33 celých kuželek.</t>
  </si>
  <si>
    <t>102</t>
  </si>
  <si>
    <t>998782113</t>
  </si>
  <si>
    <t>Přesun hmot pro obklady kamenné stanovený z hmotnosti přesunovaného materiálu vodorovná dopravní vzdálenost do 50 m s omezením mechanizace v objektech výšky přes 12 do 60 m</t>
  </si>
  <si>
    <t>-283786430</t>
  </si>
  <si>
    <t>https://podminky.urs.cz/item/CS_URS_2024_02/998782113</t>
  </si>
  <si>
    <t>103</t>
  </si>
  <si>
    <t>998782192</t>
  </si>
  <si>
    <t>Přesun hmot pro obklady kamenné stanovený z hmotnosti přesunovaného materiálu vodorovná dopravní vzdálenost do 50 m Příplatek k cenám za zvětšený přesun přes vymezenou vodorovnou dopravní vzdálenost do 100 m</t>
  </si>
  <si>
    <t>-474633664</t>
  </si>
  <si>
    <t>https://podminky.urs.cz/item/CS_URS_2024_02/998782192</t>
  </si>
  <si>
    <t>104</t>
  </si>
  <si>
    <t>783801201</t>
  </si>
  <si>
    <t>Příprava podkladu omítek před provedením nátěru obroušení</t>
  </si>
  <si>
    <t>-1567894028</t>
  </si>
  <si>
    <t>https://podminky.urs.cz/item/CS_URS_2024_02/783801201</t>
  </si>
  <si>
    <t>FASÁDNÍ NÁTĚRY BUDOU OBNOVENY NA OMÍTKY VE DVOUBAREVNÉM TEKTONICKÉM ROZBARVENÍ S MRAMOROVÁNÍM S POUŽITÍM</t>
  </si>
  <si>
    <t>MODIFIKOVANÝCH SILIKÁTOVÝCH BAREV - SPECIÁLNÍ SOL-SILIKÁTOVÁ FASÁDNÍ BARVA NA PAMÁTKOVÉ OBJEKTY NA BÁZI</t>
  </si>
  <si>
    <t>DRASELNÉHO VODNÍHO SKLA PRO ORGANICKÉ PODKLADY S VYSOKOU PROPUSTNOSTÍ, MINERÁLNĚ MATNÝM POVRCHEM, ODOLNÝ</t>
  </si>
  <si>
    <t>POVĚTRNOSTNÍM VLIVŮM VYSTAVENÝM VÝŠKOVÝM STAVEB A STAVEB V NECHRÁNĚNÝCH MÍSTECH. ODSTÍNY A ROZBARVENÍ S</t>
  </si>
  <si>
    <t>MRAMOROVÁNÍM BUDE UPŘESNĚNO A ODSOUHLASENO PŘÍMO NA STAVBĚ NA VZORCÍCH</t>
  </si>
  <si>
    <t>- BAREVNOST - OBNOVA - PŘEDPOKLAD DVOUBAREVNÉ TEKTONICKÉ ROZBARVENÍ S MRAMOROVÁNÍM S VYUŽITÍM TRADIČNÍCH</t>
  </si>
  <si>
    <t>ODSTÍNŮ DLE STÁVAJÍCÍ BAREVNOSTI (LOMENÁ BÍLÁ A ČERVENÁ). ODSTÍNY BUDOU ODSOUHLASENY NA VZORCÍCH PŘÍMO NA</t>
  </si>
  <si>
    <t>STAVBĚ NA URČENÉM MÍSTĚ V MIN. VELIKOSTI 500/500MM.</t>
  </si>
  <si>
    <t>105</t>
  </si>
  <si>
    <t>783801533</t>
  </si>
  <si>
    <t>Očištění omítek biocidními prostředky napadených mikroorganismy s oplachem, nátěrem dvojnásobným, povrchů hladkých omítek hladkých, zrnitých tenkovrstvých nebo štukových stupně členitosti 1 a 2</t>
  </si>
  <si>
    <t>-1251290365</t>
  </si>
  <si>
    <t>https://podminky.urs.cz/item/CS_URS_2024_02/783801533</t>
  </si>
  <si>
    <t>V případě napadení řasou bude tato likvidována bezchlórovým přípravkem pro čištění a ošetření mikrobiálně napadených ploch. Následně budou tyto plochy</t>
  </si>
  <si>
    <t>ošetřeny ještě prostředkem pro ošetření stavebních hmot napadených řasami plísněmi a lišejníky. Přípravek se nanáší pomocí štětky (ne stříkáním!).</t>
  </si>
  <si>
    <t>37,5</t>
  </si>
  <si>
    <t>106</t>
  </si>
  <si>
    <t>783801543</t>
  </si>
  <si>
    <t>Očištění omítek biocidními prostředky napadených mikroorganismy s oplachem, nátěrem dvojnásobným, povrchů hladkých omítek hladkých, zrnitých tenkovrstvých nebo štukových stupně členitosti 3</t>
  </si>
  <si>
    <t>-617082284</t>
  </si>
  <si>
    <t>https://podminky.urs.cz/item/CS_URS_2024_02/783801543</t>
  </si>
  <si>
    <t>219,2</t>
  </si>
  <si>
    <t>107</t>
  </si>
  <si>
    <t>783801563</t>
  </si>
  <si>
    <t>Očištění omítek biocidními prostředky napadených mikroorganismy s oplachem, nátěrem dvojnásobným, povrchů hladkých omítek hladkých, zrnitých tenkovrstvých nebo štukových stupně členitosti 5</t>
  </si>
  <si>
    <t>1869528853</t>
  </si>
  <si>
    <t>https://podminky.urs.cz/item/CS_URS_2024_02/783801563</t>
  </si>
  <si>
    <t>108</t>
  </si>
  <si>
    <t>783806811</t>
  </si>
  <si>
    <t>Odstranění nátěrů z omítek oškrábáním</t>
  </si>
  <si>
    <t>340217827</t>
  </si>
  <si>
    <t>https://podminky.urs.cz/item/CS_URS_2024_02/783806811</t>
  </si>
  <si>
    <t xml:space="preserve">sejmutí stávajícího fasádního nátěru </t>
  </si>
  <si>
    <t>109</t>
  </si>
  <si>
    <t>783823134</t>
  </si>
  <si>
    <t>Penetrační nátěr omítek hladkých omítek hladkých, zrnitých tenkovrstvých nebo štukových stupně členitosti 1 a 2 sol-silikátový</t>
  </si>
  <si>
    <t>-469978519</t>
  </si>
  <si>
    <t>https://podminky.urs.cz/item/CS_URS_2024_02/783823134</t>
  </si>
  <si>
    <t>110</t>
  </si>
  <si>
    <t>783823164</t>
  </si>
  <si>
    <t>Penetrační nátěr omítek hladkých omítek hladkých, zrnitých tenkovrstvých nebo štukových stupně členitosti 3 sol-silikátový</t>
  </si>
  <si>
    <t>-914447825</t>
  </si>
  <si>
    <t>https://podminky.urs.cz/item/CS_URS_2024_02/783823164</t>
  </si>
  <si>
    <t>111</t>
  </si>
  <si>
    <t>783823184</t>
  </si>
  <si>
    <t>Penetrační nátěr omítek hladkých omítek hladkých, zrnitých tenkovrstvých nebo štukových stupně členitosti 5 sol-silikátový</t>
  </si>
  <si>
    <t>-1566009268</t>
  </si>
  <si>
    <t>https://podminky.urs.cz/item/CS_URS_2024_02/783823184</t>
  </si>
  <si>
    <t>112</t>
  </si>
  <si>
    <t>783826615</t>
  </si>
  <si>
    <t>Hydrofobizační nátěr omítek silikonový, transparentní, povrchů hladkých omítek hladkých, zrnitých tenkovrstvých nebo štukových stupně členitosti 1 a 2</t>
  </si>
  <si>
    <t>-907213020</t>
  </si>
  <si>
    <t>https://podminky.urs.cz/item/CS_URS_2024_02/783826615</t>
  </si>
  <si>
    <t>SPÁDOVANÉ OMÍTNUTÉ PLOCHY PARAPETŮ OKEN</t>
  </si>
  <si>
    <t>- BUDOU OČIŠTĚNY A LOKÁLNĚ OPRAVENY</t>
  </si>
  <si>
    <t>- BUDOU OPAŘENY IMPREGNACÍ POVRCHU- HYDROFOFIZACÍ PRO</t>
  </si>
  <si>
    <t>ODOLNOST PROTI POVĚTRNOSTNÍM VLIVŮM A EXHALÁTŮM</t>
  </si>
  <si>
    <t>113</t>
  </si>
  <si>
    <t>783827424</t>
  </si>
  <si>
    <t>Krycí (ochranný ) nátěr omítek dvojnásobný hladkých omítek hladkých, zrnitých tenkovrstvých nebo štukových stupně členitosti 1 a 2 sol-silikátový</t>
  </si>
  <si>
    <t>287844815</t>
  </si>
  <si>
    <t>https://podminky.urs.cz/item/CS_URS_2024_02/783827424</t>
  </si>
  <si>
    <t>114</t>
  </si>
  <si>
    <t>783827444</t>
  </si>
  <si>
    <t>Krycí (ochranný ) nátěr omítek dvojnásobný hladkých omítek hladkých, zrnitých tenkovrstvých nebo štukových stupně členitosti 3 sol-silikátový</t>
  </si>
  <si>
    <t>518303077</t>
  </si>
  <si>
    <t>https://podminky.urs.cz/item/CS_URS_2024_02/783827444</t>
  </si>
  <si>
    <t>115</t>
  </si>
  <si>
    <t>783827484</t>
  </si>
  <si>
    <t>Krycí (ochranný ) nátěr omítek dvojnásobný hladkých omítek hladkých, zrnitých tenkovrstvých nebo štukových stupně členitosti 5 sol-silikátový</t>
  </si>
  <si>
    <t>-1471399951</t>
  </si>
  <si>
    <t>https://podminky.urs.cz/item/CS_URS_2024_02/783827484</t>
  </si>
  <si>
    <t>116</t>
  </si>
  <si>
    <t>783861301R</t>
  </si>
  <si>
    <t>Dekorační techniky - mramorování</t>
  </si>
  <si>
    <t>2057528820</t>
  </si>
  <si>
    <t>787</t>
  </si>
  <si>
    <t>Dokončovací práce - zasklívání</t>
  </si>
  <si>
    <t>117</t>
  </si>
  <si>
    <t>S/01</t>
  </si>
  <si>
    <t>S/01 Oprava STÁVAJÍCÍ SKLENĚNÁ VÝPLŇ SVĚTLOST 370mm v.k.700mm, p.k.540mm - viz specifikace v PD</t>
  </si>
  <si>
    <t>2086177756</t>
  </si>
  <si>
    <t xml:space="preserve">Poznámka k položce:_x000D_
S/01	STÁVAJÍCÍ SKLENĚNÁ VÝPLŇ  _x000D_
hodnotný zachovaný prvek_x000D_
   _x000D_
SVĚTLOST 370mm_x000D_
v.k.700mm, p.k.540mm_x000D_
	Stávající skleněná výplň okna KO/01_x000D_
- jednoduché čiré ruční sklo, osazené do ocelového rámu, na sklo nalepena ornamentální barevná folie _x000D_
-neotvíravá pevná výplň_x000D_
zasklení: sklo vloženo do drážek, tmelené–předpoklad nové přetmelení tmelem objemově stálým - přetíratelným  _x000D_
_x000D_
Zasklení je v současnosti dochováno v poměrně dobrém technickém stavu se znečištěným povrchem _x000D_
_x000D_
předpoklad opravy: jednotlivé části budou opatrně vyjmuty z kovového rámu a opraveny_x000D_
_x000D_
případné doplněním zasklení novým ručním sklem, shodných parametrů pro doplnění do vzoru, dle zachované části – rám s výplní_x000D_
_x000D_
V době stavebních prací bude chráněna proti poškození_x000D_
-montáž provizorního zasklení - makrolon _x000D_
_x000D_
_x000D_
</t>
  </si>
  <si>
    <t>118</t>
  </si>
  <si>
    <t>998787113</t>
  </si>
  <si>
    <t>Přesun hmot pro zasklívání stanovený z hmotnosti přesunovaného materiálu vodorovná dopravní vzdálenost do 50 m s omezením mechanizace v objektech výšky přes 12 do 24 m</t>
  </si>
  <si>
    <t>-338989489</t>
  </si>
  <si>
    <t>https://podminky.urs.cz/item/CS_URS_2024_02/998787113</t>
  </si>
  <si>
    <t>119</t>
  </si>
  <si>
    <t>998787192</t>
  </si>
  <si>
    <t>Přesun hmot pro zasklívání stanovený z hmotnosti přesunovaného materiálu vodorovná dopravní vzdálenost do 50 m Příplatek k cenám za zvětšený přesun přes vymezenou vodorovnou dopravní vzdálenost do 100 m</t>
  </si>
  <si>
    <t>-384042178</t>
  </si>
  <si>
    <t>https://podminky.urs.cz/item/CS_URS_2024_02/998787192</t>
  </si>
  <si>
    <t>HZS1302</t>
  </si>
  <si>
    <t>Hodinové zúčtovací sazby profesí HSV provádění konstrukcí zedník specialista</t>
  </si>
  <si>
    <t>-2142079610</t>
  </si>
  <si>
    <t>https://podminky.urs.cz/item/CS_URS_2024_02/HZS1302</t>
  </si>
  <si>
    <t>8*5</t>
  </si>
  <si>
    <t>121</t>
  </si>
  <si>
    <t>HZS1312</t>
  </si>
  <si>
    <t>Hodinové zúčtovací sazby profesí HSV provádění konstrukcí omítkář - štukatér</t>
  </si>
  <si>
    <t>746588411</t>
  </si>
  <si>
    <t>https://podminky.urs.cz/item/CS_URS_2024_02/HZS1312</t>
  </si>
  <si>
    <t>VRN</t>
  </si>
  <si>
    <t>Vedlejší rozpočtové náklady</t>
  </si>
  <si>
    <t>VRN4</t>
  </si>
  <si>
    <t>Inženýrská činnost</t>
  </si>
  <si>
    <t>122</t>
  </si>
  <si>
    <t>043203000</t>
  </si>
  <si>
    <t>Měření, monitoring, rozbory</t>
  </si>
  <si>
    <t>1024</t>
  </si>
  <si>
    <t>-1029899276</t>
  </si>
  <si>
    <t>https://podminky.urs.cz/item/CS_URS_2024_02/043203000</t>
  </si>
  <si>
    <t>Poznámka k položce:_x000D_
SKUTEČNÁ VÝŠE ODSTRANĚNÍ OMÍTEK BUDE UPŘESNĚNA NA ZÁKLADĚ MĚŘENÍ VLHKOSTI A SALINITY</t>
  </si>
  <si>
    <t>D.1.1_3. - 3. etapa_Oprava interiéru objektu</t>
  </si>
  <si>
    <t xml:space="preserve">    772 - Podlahy z kamene</t>
  </si>
  <si>
    <t xml:space="preserve">    784 - Dokončovací práce - malby a tapety</t>
  </si>
  <si>
    <t xml:space="preserve">    788 - Mobiliář</t>
  </si>
  <si>
    <t>611131100</t>
  </si>
  <si>
    <t>Podkladní a spojovací vrstva vnitřních omítaných ploch vápenný postřik nanášený ručně celoplošně stropů</t>
  </si>
  <si>
    <t>505814450</t>
  </si>
  <si>
    <t>https://podminky.urs.cz/item/CS_URS_2024_02/611131100</t>
  </si>
  <si>
    <t>611315416</t>
  </si>
  <si>
    <t>Oprava vápenné omítky vnitřních ploch hladké, tl. do 20 mm, s celoplošným přeštukováním, tl. štuku do 3 mm stropů, v rozsahu opravované plochy do 10%</t>
  </si>
  <si>
    <t>-2038580496</t>
  </si>
  <si>
    <t>https://podminky.urs.cz/item/CS_URS_2024_02/611315416</t>
  </si>
  <si>
    <t>Stávající vápenoštukové omítky stávající</t>
  </si>
  <si>
    <t>valené klenby</t>
  </si>
  <si>
    <t>-poškozené jádrové omítky budou</t>
  </si>
  <si>
    <t>doplněny – předpoklad -10% - nová</t>
  </si>
  <si>
    <t>vápenoštuková dvouvrstvá omítka ve</t>
  </si>
  <si>
    <t>struktuře stávající hrubosti a zrnitosti–</t>
  </si>
  <si>
    <t>jádro z MV (modelace povrchu) + 100%</t>
  </si>
  <si>
    <t>štukovo-sádrová omítka – umělý mramor.</t>
  </si>
  <si>
    <t>Tato vrstva bude broušena (požadavek</t>
  </si>
  <si>
    <t>na maximální rovinatost a hladkost</t>
  </si>
  <si>
    <t>povrchu).</t>
  </si>
  <si>
    <t>01.01  LOĎ</t>
  </si>
  <si>
    <t>26,83*1,4</t>
  </si>
  <si>
    <t>01.02 PRESBYTÁŘ</t>
  </si>
  <si>
    <t>4,98*1,4</t>
  </si>
  <si>
    <t>0,466 "zaikrouhlení</t>
  </si>
  <si>
    <t>611341123</t>
  </si>
  <si>
    <t>Omítka sádrová nebo vápenosádrová vnitřních ploch nanášená ručně jednovrstvá, tloušťky do 10 mm hladká vodorovných konstrukcí kleneb nebo skořepin</t>
  </si>
  <si>
    <t>-1797712476</t>
  </si>
  <si>
    <t>https://podminky.urs.cz/item/CS_URS_2024_02/611341123</t>
  </si>
  <si>
    <t>611341133</t>
  </si>
  <si>
    <t>Sádrový štuk vnitřních ploch tloušťky do 3 mm vodorovných konstrukcí kleneb nebo skořepin</t>
  </si>
  <si>
    <t>-1330035325</t>
  </si>
  <si>
    <t>https://podminky.urs.cz/item/CS_URS_2024_02/611341133</t>
  </si>
  <si>
    <t>611341191</t>
  </si>
  <si>
    <t>Omítka sádrová nebo vápenosádrová vnitřních ploch nanášená ručně Příplatek k cenám za každých dalších i započatých 5 mm tloušťky omítky přes 10 mm stropů</t>
  </si>
  <si>
    <t>-458793768</t>
  </si>
  <si>
    <t>https://podminky.urs.cz/item/CS_URS_2024_02/611341191</t>
  </si>
  <si>
    <t>45*2 'Přepočtené koeficientem množství</t>
  </si>
  <si>
    <t>612131100</t>
  </si>
  <si>
    <t>Podkladní a spojovací vrstva vnitřních omítaných ploch vápenný postřik nanášený ručně celoplošně stěn</t>
  </si>
  <si>
    <t>-373637683</t>
  </si>
  <si>
    <t>https://podminky.urs.cz/item/CS_URS_2024_02/612131100</t>
  </si>
  <si>
    <t xml:space="preserve">V soklových partiích budou po sejmutí zavlhčených omítek doplněny nové omítky, z důvodu předpokladu chybějících historických omítek, za omítky </t>
  </si>
  <si>
    <t>kapilárně aktivní omítky - omítka kumulující soli na vlhkých a solí zatížených podkladech.</t>
  </si>
  <si>
    <t>S podkladem – adhezním můstkem (řídká konzistence) – kapilárně aktivní omítka omítka kumulující soli na vlhkých a solí zatížených podkladech -100% plo</t>
  </si>
  <si>
    <t>spotřeba 7 kg/m2,</t>
  </si>
  <si>
    <t>a vrchní kapilárně aktivní omítka kumulující soli na vlhkých a solí zatížených podkladech</t>
  </si>
  <si>
    <t xml:space="preserve">(spotřeba 19 kg/m2/20mm). Dále bude použit vápenný štuk s pucolánem (vápenný štuk s hydraulitem) - tloušťky 2 mm, (spotřeba 2,5 kg/m2 ) na vyzrálý </t>
  </si>
  <si>
    <t>ocelovou mřížkou stržený podklad. Je nutné dodržet min. tloušťky uvedené ve skladbě, max. tloušťku dané vrstvy dodržet dle technického listu daného vý</t>
  </si>
  <si>
    <t>odstranění omítek do výšky vlhkosti– min. 1m</t>
  </si>
  <si>
    <t>-vyspárování trhlin netlakovou injektáží</t>
  </si>
  <si>
    <t>- sjednocení povrchu</t>
  </si>
  <si>
    <t>Nové omítky do výšky 1m– 100%vápenné omítky z přirozeného hydraulického vápna (NHL)</t>
  </si>
  <si>
    <t xml:space="preserve">1*(9,2+9,2) " adhezním můstkem (řídká konzistence) </t>
  </si>
  <si>
    <t>- odstranění omítek do výšky vlhkosti– min. 0,5m</t>
  </si>
  <si>
    <t>Nové omítky do výšky 0,5m– 100%vápenné omítky z přirozeného hydraulického vápna (NHL)</t>
  </si>
  <si>
    <t xml:space="preserve">0,5*(7,5) " adhezním můstkem (řídká konzistence) </t>
  </si>
  <si>
    <t>-1798778975</t>
  </si>
  <si>
    <t>612315416</t>
  </si>
  <si>
    <t>Oprava vápenné omítky vnitřních ploch hladké, tl. do 20 mm, s celoplošným přeštukováním, tl. štuku do 3 mm stěn, v rozsahu opravované plochy do 10%</t>
  </si>
  <si>
    <t>1820328843</t>
  </si>
  <si>
    <t>https://podminky.urs.cz/item/CS_URS_2024_02/612315416</t>
  </si>
  <si>
    <t xml:space="preserve">Omítky ve vyšších partiích oprava předpoklad -10% - nová vápenoštuková dvouvrstvá omítka ve struktuře stávající hrubosti a zrnitosti– jádro z MV </t>
  </si>
  <si>
    <t>(modelace povrchu) + 100% štukovo-sádrová omítka – umělý mramor. Tato vrstva bude broušena (požadavek na maximální rovinatost a hladkost povrchu).</t>
  </si>
  <si>
    <t>(4,15-1)*(9,2+9,2)</t>
  </si>
  <si>
    <t>(4,15-2,68)*(1,85) "nad vstup.dveřmi</t>
  </si>
  <si>
    <t>(4,15-2,77)*(1,8) "nad dveřmi do presbytáře</t>
  </si>
  <si>
    <t>(4,68-0,5)*(7,5)</t>
  </si>
  <si>
    <t>(4,68-2,77)*(1,8) "nad dveřmi do lodě</t>
  </si>
  <si>
    <t>0,048 "zaokrouhlení</t>
  </si>
  <si>
    <t>612341100R</t>
  </si>
  <si>
    <t>Omítka – umělý mramor</t>
  </si>
  <si>
    <t>-1771070239</t>
  </si>
  <si>
    <t>Poznámka k položce:_x000D_
Tato vrstva bude broušena (požadavek na maximální rovinatost a hladkost povrchu)</t>
  </si>
  <si>
    <t>98 "stěny</t>
  </si>
  <si>
    <t>45 "strop</t>
  </si>
  <si>
    <t>612341121</t>
  </si>
  <si>
    <t>Omítka sádrová nebo vápenosádrová vnitřních ploch nanášená ručně jednovrstvá, tloušťky do 10 mm hladká svislých konstrukcí stěn</t>
  </si>
  <si>
    <t>-1385912497</t>
  </si>
  <si>
    <t>https://podminky.urs.cz/item/CS_URS_2024_02/612341121</t>
  </si>
  <si>
    <t>612341131</t>
  </si>
  <si>
    <t>Sádrový štuk vnitřních ploch tloušťky do 3 mm svislých konstrukcí stěn</t>
  </si>
  <si>
    <t>823295906</t>
  </si>
  <si>
    <t>https://podminky.urs.cz/item/CS_URS_2024_02/612341131</t>
  </si>
  <si>
    <t>612341191</t>
  </si>
  <si>
    <t>Omítka sádrová nebo vápenosádrová vnitřních ploch nanášená ručně Příplatek k cenám za každých dalších i započatých 5 mm tloušťky omítky přes 10 mm stěn</t>
  </si>
  <si>
    <t>-606596975</t>
  </si>
  <si>
    <t>https://podminky.urs.cz/item/CS_URS_2024_02/612341191</t>
  </si>
  <si>
    <t>98*2 'Přepočtené koeficientem množství</t>
  </si>
  <si>
    <t>612822011</t>
  </si>
  <si>
    <t>Omítka kapilárně aktivní vnitřních ploch s vysokou absorpcí a odparem vlhkosti do vzduchu hladká, tloušťky do 15 mm včetně uložení sklovláknitého pletiva</t>
  </si>
  <si>
    <t>-1821125530</t>
  </si>
  <si>
    <t>https://podminky.urs.cz/item/CS_URS_2024_02/612822011</t>
  </si>
  <si>
    <t xml:space="preserve">Poznámka k položce:_x000D_
 z přirozeného hydraulického vápna (NHL) </t>
  </si>
  <si>
    <t>1*(9,2+9,2)</t>
  </si>
  <si>
    <t>0,5*(7,5)</t>
  </si>
  <si>
    <t>612822021</t>
  </si>
  <si>
    <t>Omítka kapilárně aktivní vnitřních ploch s vysokou absorpcí a odparem vlhkosti do vzduchu štuk, tloušťky do 2 mm</t>
  </si>
  <si>
    <t>981296482</t>
  </si>
  <si>
    <t>https://podminky.urs.cz/item/CS_URS_2024_02/612822021</t>
  </si>
  <si>
    <t>619996145</t>
  </si>
  <si>
    <t>Ochrana stavebních konstrukcí a samostatných prvků včetně pozdějšího odstranění obalením geotextilií samostatných konstrukcí a prvků</t>
  </si>
  <si>
    <t>-894474776</t>
  </si>
  <si>
    <t>https://podminky.urs.cz/item/CS_URS_2024_02/619996145</t>
  </si>
  <si>
    <t>Ochrana</t>
  </si>
  <si>
    <t>hodnotných</t>
  </si>
  <si>
    <t>prvků interiéru</t>
  </si>
  <si>
    <t>943111311</t>
  </si>
  <si>
    <t>Odborná prohlídka lešení prostorového trubkového lehkého pracovního s podlahami s provozním zatížením tř. 3 do 200 kg/m2 výšky do 30 m, celkového objemu do 1 000 m3 nezakrytého</t>
  </si>
  <si>
    <t>2012631086</t>
  </si>
  <si>
    <t>https://podminky.urs.cz/item/CS_URS_2024_02/943111311</t>
  </si>
  <si>
    <t>943121111</t>
  </si>
  <si>
    <t>Lešení prostorové trubkové těžké pracovní nebo podpěrné bez podlah s provozním zatížením tř. 4 přes 200 do 300 kg/m2 výšky do 20 m montáž</t>
  </si>
  <si>
    <t>-1349904416</t>
  </si>
  <si>
    <t>https://podminky.urs.cz/item/CS_URS_2024_02/943121111</t>
  </si>
  <si>
    <t>26,83*6</t>
  </si>
  <si>
    <t>4,98*4,5</t>
  </si>
  <si>
    <t>943121211</t>
  </si>
  <si>
    <t>Lešení prostorové trubkové těžké pracovní nebo podpěrné bez podlah s provozním zatížením tř. 4 přes 200 do 300 kg/m2 výšky do 20 m příplatek k ceně za každý den použití</t>
  </si>
  <si>
    <t>-147560958</t>
  </si>
  <si>
    <t>https://podminky.urs.cz/item/CS_URS_2024_02/943121211</t>
  </si>
  <si>
    <t>183,39*90 'Přepočtené koeficientem množství</t>
  </si>
  <si>
    <t>943121811</t>
  </si>
  <si>
    <t>Lešení prostorové trubkové těžké pracovní nebo podpěrné bez podlah s provozním zatížením tř. 4 přes 200 do 300 kg/m2 výšky do 20 m demontáž</t>
  </si>
  <si>
    <t>-908362450</t>
  </si>
  <si>
    <t>https://podminky.urs.cz/item/CS_URS_2024_02/943121811</t>
  </si>
  <si>
    <t>949211111</t>
  </si>
  <si>
    <t>Lešeňová podlaha pro trubková lešení z fošen, prken nebo dřevěných sbíjených lešeňových dílců s příčníky nebo podélníky, ve výšce do 10 m montáž</t>
  </si>
  <si>
    <t>611928353</t>
  </si>
  <si>
    <t>https://podminky.urs.cz/item/CS_URS_2024_02/949211111</t>
  </si>
  <si>
    <t>26,83*2</t>
  </si>
  <si>
    <t>4,98*2</t>
  </si>
  <si>
    <t>949211211</t>
  </si>
  <si>
    <t>Lešeňová podlaha pro trubková lešení z fošen, prken nebo dřevěných sbíjených lešeňových dílců s příčníky nebo podélníky, ve výšce do 10 m příplatek k ceně za každý den použití</t>
  </si>
  <si>
    <t>598237431</t>
  </si>
  <si>
    <t>https://podminky.urs.cz/item/CS_URS_2024_02/949211211</t>
  </si>
  <si>
    <t>63,62*90 'Přepočtené koeficientem množství</t>
  </si>
  <si>
    <t>949211811</t>
  </si>
  <si>
    <t>Lešeňová podlaha pro trubková lešení z fošen, prken nebo dřevěných sbíjených lešeňových dílců s příčníky nebo podélníky, ve výšce do 10 m demontáž</t>
  </si>
  <si>
    <t>1889504468</t>
  </si>
  <si>
    <t>https://podminky.urs.cz/item/CS_URS_2024_02/949211811</t>
  </si>
  <si>
    <t>952901114</t>
  </si>
  <si>
    <t>Vyčištění budov nebo objektů před předáním do užívání budov bytové nebo občanské výstavby, světlé výšky podlaží přes 4 m</t>
  </si>
  <si>
    <t>1516947209</t>
  </si>
  <si>
    <t>https://podminky.urs.cz/item/CS_URS_2024_02/952901114</t>
  </si>
  <si>
    <t>26,83</t>
  </si>
  <si>
    <t>4,98</t>
  </si>
  <si>
    <t>978011121</t>
  </si>
  <si>
    <t>Otlučení vápenných nebo vápenocementových omítek vnitřních ploch stropů, v rozsahu přes 5 do 10 %</t>
  </si>
  <si>
    <t>-1371223073</t>
  </si>
  <si>
    <t>https://podminky.urs.cz/item/CS_URS_2024_02/978011121</t>
  </si>
  <si>
    <t>978013121</t>
  </si>
  <si>
    <t>Otlučení vápenných nebo vápenocementových omítek vnitřních ploch stěn s vyškrabáním spar, s očištěním zdiva, v rozsahu přes 5 do 10 %</t>
  </si>
  <si>
    <t>2000540481</t>
  </si>
  <si>
    <t>https://podminky.urs.cz/item/CS_URS_2024_02/978013121</t>
  </si>
  <si>
    <t>978013191</t>
  </si>
  <si>
    <t>Otlučení vápenných nebo vápenocementových omítek vnitřních ploch stěn s vyškrabáním spar, s očištěním zdiva, v rozsahu přes 50 do 100 %</t>
  </si>
  <si>
    <t>1790960868</t>
  </si>
  <si>
    <t>https://podminky.urs.cz/item/CS_URS_2024_02/978013191</t>
  </si>
  <si>
    <t>1367617794</t>
  </si>
  <si>
    <t>- vyspárování trhlin netlakovou injektáží</t>
  </si>
  <si>
    <t>100*0,05*0,1</t>
  </si>
  <si>
    <t>993121211</t>
  </si>
  <si>
    <t>Dovoz a odvoz lešení včetně naložení a složení prostorového těžkého, na vzdálenost do 10 km</t>
  </si>
  <si>
    <t>-2078860876</t>
  </si>
  <si>
    <t>https://podminky.urs.cz/item/CS_URS_2024_02/993121211</t>
  </si>
  <si>
    <t>993121219</t>
  </si>
  <si>
    <t>Dovoz a odvoz lešení včetně naložení a složení prostorového těžkého, na vzdálenost Příplatek k ceně za každých dalších i započatých 10 km přes 10 km</t>
  </si>
  <si>
    <t>-1755138875</t>
  </si>
  <si>
    <t>https://podminky.urs.cz/item/CS_URS_2024_02/993121219</t>
  </si>
  <si>
    <t>783556612</t>
  </si>
  <si>
    <t>888020075</t>
  </si>
  <si>
    <t>1550596448</t>
  </si>
  <si>
    <t>-134095516</t>
  </si>
  <si>
    <t>1,796*30 'Přepočtené koeficientem množství</t>
  </si>
  <si>
    <t>997013863</t>
  </si>
  <si>
    <t>Poplatek za uložení stavebního odpadu na recyklační skládce (skládkovné) cihelného zatříděného do Katalogu odpadů pod kódem 17 01 02</t>
  </si>
  <si>
    <t>-388716020</t>
  </si>
  <si>
    <t>https://podminky.urs.cz/item/CS_URS_2024_02/997013863</t>
  </si>
  <si>
    <t>998011010</t>
  </si>
  <si>
    <t>Přesun hmot pro budovy občanské výstavby, bydlení, výrobu a služby s nosnou svislou konstrukcí zděnou z cihel, tvárnic nebo kamene vodorovná dopravní vzdálenost do 100 m s omezením mechanizace pro budovy výšky přes 12 do 24 m</t>
  </si>
  <si>
    <t>26410329</t>
  </si>
  <si>
    <t>https://podminky.urs.cz/item/CS_URS_2024_02/998011010</t>
  </si>
  <si>
    <t>343456564</t>
  </si>
  <si>
    <t>TR/02</t>
  </si>
  <si>
    <t>TR/02 Oprava STÁVAJÍCÍ DŘEVĚNÁ DVÍŘKA NIKY VČETNĚ VNITŘNÍHO DEŠTĚNÍ Š. 580 MM, V. 590 MM, HLOUBKA 310 MM - viz specifikace v PD</t>
  </si>
  <si>
    <t>-900639849</t>
  </si>
  <si>
    <t xml:space="preserve">Poznámka k položce:_x000D_
Stávající dvoukřídlová dvířka niky včetně vnitřního dřevěného deštění, dvířka osazená z vnější strany zděného ostění, dvířka svlakové konstrukce_x000D_
- Opatřené krycími nátěry v červeném odstínu, s lokálním mechanickým poškozením _x000D_
Kování: dochované-slohové kované, křídlo opatřeno zdobným vykrajovaným plechovým štítkem s otvorem pro klíč, se zámkem, se 2x 2ks pásových závěsů se zdobným zakončením, zavěšeno na obvodovém rámu, kování v barvě grafitové_x000D_
Předpoklad odborné truhlářské opravy_x000D_
-lokální poškození pevnosti dřevní hmoty - prvek je dochován v celistvém stavu _x000D_
Bude provedena truhlářská oprava pro obnovení prvku -  křídla budou zachována, odborně repasována včetně všech prvků _x000D_
- sejmutí krycích nátěrů(po provedení průzkumu barevnosti)   - bude provedena oprava povrchu prken,  přebroušení vytvoření podkladu pro nový nátěr, prověření a doklínování spojů, bude provedeno truhlářské vysazení poškozených míst  a nové doplnění prvky ze stejného typu dřeva  (kresby) –spodní partie_x000D_
oprava dřeva: předpoklad očištění a opatření povrchovou úpravou pro obnovení původní povrchové úpravy_x000D_
postup povrchových úprav bude určen průzkumem barevnosti prvku,_x000D_
povrchová úprava: nátěry a postup povrchových úprav bude určen průzkumem barevnosti –pro zachování autenticity_x000D_
předpoklad: krycí nátěr z vnější strany v červeném/hnědém odstínu, vnitřní lazurovací nátěr v hnědém odstínu – dle vzorníku - dle výsledků průzkumu _x000D_
-předpoklad nátěr na syntetické  bázi v jednotném odstínu dle výsledků průzkumu - podkladní nátěr určený pro vhodnost podkladu –dřevo bude ošetřeno roztokem proti dřevokaznému hmyzu a plísni.( penetrační nátěr + 1 x základní nátěr + 1x mezinátěr odolný proti bobtnání, regulující vlhkost dřeva- podklad pro následné ošetření krycími/lazurovacími barvami + 2x konečný nátěr s příměsí speciální pryskyřice a pigmentů s obsahem účinných látek pro dokonalou ochranu dřeva pro venkovní využití, působící  proti vlhkosti a odolný vůči povětrnostním vlivům)_x000D_
– v barevném odstínu, v původní barevnosti, odsouhlasen na vzorcích architektem a pracovníky PP který na základě průzkumu bude odsouhlasen._x000D_
- součástí opravy je i oprava kovaného kování _x000D_
kování: prvky zůstanou osazeny a nebudou demontovány _x000D_
- štítek s otvorem pro klíč, zámek včetně protikusu, 2x 2ks pásových závěsů_x000D_
-prvky budou odborně repasovány očištěny, zbaveny rzi a nově opatřeny povrchovou úpravou, odstranění novodobých úprav a doplnění chybějících prvků replikou dle dochovaného vzoru, s kontrolou funkčnosti stávajících prvků, popř. oprava_x000D_
povrchová úprava: mechanické očištění, odrezení korozí, antikorozní nátěr, zcelující nátěry 1x základní nátěr + 2x vrchní nátěr na kov (grafitová matná černá - šedá), _x000D_
odstín a technologie povrchové úpravy bude určena průzkumy, odstín bude odsouhlasen na vzorcích architektem a pracovníky památkové péče dle provedeného průzkumu původní barevnosti _x000D_
</t>
  </si>
  <si>
    <t>TR/04</t>
  </si>
  <si>
    <t>TR/04 NOVÝ DŘEVĚNÝ LUSTR Ø ~1100 mm - viz specifikace v PD</t>
  </si>
  <si>
    <t>-1494619772</t>
  </si>
  <si>
    <t>Poznámka k položce:_x000D_
Nový dřevěný lustr včetně všech prvků, kotvení, zavěšení a ukončovací rozety._x000D_
svítidlo atypické, historické, řemeslně truhlářem vyrobené dle předlohy. Svítidlo je historické formy 8 ramenného závěsného lustru. Veškeré řemeslné a výtvarné detaily budou provedeny s vysokou mírou kvality. Lustr bude dodán včetně ozdobného závěsu - pendy (dle foto). Závěs bude opatřen ozdobným látkovým obalem (omotávkou - předpokl. samet) v barvě dle výběru architekta. Žárovky budou osazovány do nosiče ve tvaru svíčky. Lustr bude kotven pomocí platle s hákem a otvor v klenbě bude kryt pomocí rozety. Na pendě budou umístěna další svítidla pro osvětlení lavic._x000D_
Světelný zdroj: Žárovky ve tvaru šišky "plamínku" (nežádoucí jsou imitace voskových svící a plamene) 8 ks, světelné zdroje budou umožňovat stmívání, na pendě lustru budou dále umístěny svítidla pro osvětlení lavic_x000D_
ROZMĚRY: Ø ~1100 mm; v. ; v. závěsu – pendy: 1500 - 1600 mm; v. ozdobného závěsu ~1600 mm, spodní hrana lustru předpoklad cca 3800 mm od podlahy (±0,000)_x000D_
materiál: borovice/dub_x000D_
povrchová úprava:_x000D_
předpoklad: zlacení + krycí nátěr– dle vzorníku - dle výsledků průzkumu_x000D_
-předpoklad nátěr na syntetické bázi v jednotném odstínu dle výsledků průzkumu - podkladní nátěr určený pro vhodnost podkladu –dřevo bude ošetřeno roztokem proti dřevokaznému hmyzu a plísni.( penetrační nátěr + 1 x základní nátěr + 1x mezinátěr odolný proti bobtnání, regulující vlhkost dřeva- podklad pro následné ošetření krycími barvami + 2x konečný nátěr s příměsí speciální pryskyřice a pigmentů s obsahem účinných látek pro dokonalou ochranu dřeva pro venkovní využití, působící proti vlhkosti a odolný vůči povětrnostním vlivům)_x000D_
– v barevném odstínu, v původní barevnosti, odsouhlasen na vzorcích architektem a pracovníky PP který na základě průzkumu bude odsouhlasen._x000D_
Poznámka: Před započetím výrobních prací dodavatel předloží architektovi, investorovi a pracovníkům památkové péče 4. stupeň výrobní dokumentace k posouzení a návrh lustru v měřítku 1:1 pro zkoušku umístění. Součástí položky je též provedení osvětlovací zkoušky. Barevnost a forma budou vybrány na základě vzorků před realizací.</t>
  </si>
  <si>
    <t>-290282081</t>
  </si>
  <si>
    <t>139309211</t>
  </si>
  <si>
    <t>KO/03</t>
  </si>
  <si>
    <t>KO/03 Oprava STÁVAJÍCÍ VSTUPNÍ MŘÍŽ DO LODI Š. 1900 P.K 2500MM,V.K 2700MM,- viz specifikace v PD</t>
  </si>
  <si>
    <t>76460536</t>
  </si>
  <si>
    <t xml:space="preserve">Poznámka k položce:_x000D_
KO/03	_x000D_
STÁVAJÍCÍ VSTUPNÍ MŘÍŽ DO LODI _x000D_
Š. 1900_x000D_
P.K 2500MM,_x000D_
V.K 2700MM,_x000D_
 	Stávající, vnitřní, vstupní mříž, osazená do vnitřního ostění vstupních dveří, mříž otevíravá dvoukřídlá s pevným nadsvětlíkem, rám kotvený do zděného ostění, jednotlivé diagonální pruty kotvené v rámu_x000D_
provedená z diagonálních provlékaných prutů a rám tvořen kovovými profily_x000D_
_x000D_
K nadsvětlíku kotven pozlacený kovaný ornament_x000D_
mříž s dochovalým nátěrem, povrch lokálně povrchově poškozen korozí, _x000D_
mříž bude zachována a odborně opravena, očištěna, zbavena rzi a nově opatřena nátěry_x000D_
_x000D_
Kování:_x000D_
Klika se štítkem 2ks, zámek, protikus zámku, 2x4ks kované závěsy na trny, horní a dolní zástrč_x000D_
_x000D_
povrchová úprava: mechanické očištění, odrezení korozí, antikorozní nátěr, zcelující nátěry 1x základní nátěr + 2x vrchní nátěr na kov (grafitová černá - šedá), zlacení ornamentu (Zaleštění a pozlacení povrchu pravým plátkovým 24-karátovým dvojitým zlatem položeným do speciálního olejového emailu pod zlacení – mixtionu)_x000D_
odstín a technologie povrchové úpravy bude určena průzkumy _x000D_
odstín bude odsouhlasen na vzorcích architektem a pracovníky památkové péče dle provedeného průzkumu původní barevnosti _x000D_
_x000D_
_x000D_
</t>
  </si>
  <si>
    <t>KO/04</t>
  </si>
  <si>
    <t>KO/04 Oprava STÁVAJÍCÍ MŘÍŽ DO PRESBYTÁŘE Š. 2370 mm P.K. 2700 mm, V.K. 3800 mm,- viz specifikace v PD</t>
  </si>
  <si>
    <t>1530596241</t>
  </si>
  <si>
    <t xml:space="preserve">Poznámka k položce:_x000D_
KO/04	_x000D_
STÁVAJÍCÍ MŘÍŽ DO PRESBYTÁŘE _x000D_
Š. 2370 mm_x000D_
P.K. 2700 mm,_x000D_
 V.K. 3800 mm,_x000D_
 	Stávající, vnitřní mříž, osazená do vnějšího ostění vítězného oblouku, mříž otevíravá dvoukřídlá s pevným nadsvětlíkem a pevnými bočními světlíky, rám kotvený do zděného ostění, ornamentální kovaná výplň_x000D_
_x000D_
mříž s dochovalým nátěrem, povrch lokálně povrchově poškozen korozí, _x000D_
mříž bude zachována a odborně opravena, očištěna, zbavena rzi a nově opatřena nátěry_x000D_
_x000D_
Kování:_x000D_
Kovaný zámek, protikus zámku, 2x3ks kované závěsy, horní a dolní zástrč_x000D_
_x000D_
povrchová úprava: mechanické očištění, odrezení korozí, antikorozní nátěr, zcelující nátěry 1x základní nátěr + 2x vrchní nátěr na kov (grafitová černá - šedá), _x000D_
odstín a technologie povrchové úpravy bude určena průzkumy _x000D_
odstín bude odsouhlasen na vzorcích architektem a pracovníky památkové péče dle provedeného průzkumu původní barevnosti _x000D_
_x000D_
_x000D_
_x000D_
</t>
  </si>
  <si>
    <t>KO/05</t>
  </si>
  <si>
    <t>KO/05 Oprava STÁVAJÍCÍ KOVOVÉ CEDULE Š. 2370 mm P.K. 2700 mm, V.K. 3800 mm,- viz specifikace v PD</t>
  </si>
  <si>
    <t>1791315729</t>
  </si>
  <si>
    <t xml:space="preserve">Poznámka k položce:_x000D_
KO/05	_x000D_
STÁVAJÍCÍ KOVOVÉ CEDULE _x000D_
Š. 2370 mm_x000D_
P.K. 2700 mm,_x000D_
 V.K. 3800 mm,_x000D_
 	Stávající cedule s nápisem, přikotvené do stěny. _x000D_
_x000D_
Cedule jsou v dobrém technickém stavu.  Povrch lokálně povrchově poškozen._x000D_
Cedule budou zachovány, případně opraveny, očištěny, zbaveny rzi._x000D_
_x000D_
_x000D_
_x000D_
_x000D_
_x000D_
</t>
  </si>
  <si>
    <t>-1019219538</t>
  </si>
  <si>
    <t>864526219</t>
  </si>
  <si>
    <t>772</t>
  </si>
  <si>
    <t>Podlahy z kamene</t>
  </si>
  <si>
    <t>SK01</t>
  </si>
  <si>
    <t>SK01 Oprava Stávající Kamenné pískovcové dlaždice š. 440 mm kladené na vazbu tl.80mm - Vyčištění plochy, omytí a místní mechanické vyčištění s vyškrábnutím spár s konzervací povrchu a nové zaspárování vápennou maltou 100% - zatření spár včetně prasklin do líce kamenů</t>
  </si>
  <si>
    <t>-1725834160</t>
  </si>
  <si>
    <t>Poznámka k položce:_x000D_
Skladba SK01 - skladba podlahy_x000D_
- Stávající podlaha – loď a presbytář_x000D_
Kamenné pískovcové dlaždice š. 440 mm kladené na vazbu 80mm_x000D_
- maltové lože 25 mm_x000D_
- štěrkopískový podsyp 100 mm_x000D_
-rostlý terén -mm_x000D_
Celkem 205 mm_x000D_
Dlažba bude zachována a lokálně přeložena a celkově očištěna. Spáry budou proškrábnuty a nově zaspárovány vápennou maltou. Přeložené dlaždice budou kladeny do vápenného lože mírně nastaveného cementem ze směsi vápno + písek v poměru 1:6._x000D_
Odborné rozebírání bude prováděno s maximální šetrností s vědomím jejího druhotného použití – dlažba bude očištěna, paletována a uložena na místo určené investorem - je majetkem investora – BUDE OPĚTOVNĚ POUŽITA. – Rozsah výměry rozebírané dlažby bude upřesněn přímo na místě za přítomnosti investora, pracovníků NPÚ, projektanta a zhotovitele - předpoklad rozebrání 15%, předpoklad doplnění dlaždic 5%.</t>
  </si>
  <si>
    <t>SK01a</t>
  </si>
  <si>
    <t>SK01a Stávající nevhodná cihelná část dlažby v jižní části vstupního prostoru bude demontována a nahrazena kamennými dlaždicemi stejných vlastností jako stávající kamenná dlažba</t>
  </si>
  <si>
    <t>933314551</t>
  </si>
  <si>
    <t>998772113</t>
  </si>
  <si>
    <t>Přesun hmot pro kamenné dlažby, obklady schodišťových stupňů a soklů stanovený z hmotnosti přesunovaného materiálu vodorovná dopravní vzdálenost do 50 m s omezením mechanizace v objektech výšky přes 12 do 60 m</t>
  </si>
  <si>
    <t>1309054392</t>
  </si>
  <si>
    <t>https://podminky.urs.cz/item/CS_URS_2024_02/998772113</t>
  </si>
  <si>
    <t>998772192</t>
  </si>
  <si>
    <t>Přesun hmot pro kamenné dlažby, obklady schodišťových stupňů a soklů stanovený z hmotnosti přesunovaného materiálu vodorovná dopravní vzdálenost do 50 m Příplatek k cenám za zvětšený přesun přes vymezenou vodorovnou dopravní vzdálenost do 100 m</t>
  </si>
  <si>
    <t>-488419644</t>
  </si>
  <si>
    <t>https://podminky.urs.cz/item/CS_URS_2024_02/998772192</t>
  </si>
  <si>
    <t>782991431</t>
  </si>
  <si>
    <t>Obklady z kamene - ostatní práce voskování a leštění ručně</t>
  </si>
  <si>
    <t>1127627210</t>
  </si>
  <si>
    <t>https://podminky.urs.cz/item/CS_URS_2024_02/782991431</t>
  </si>
  <si>
    <t>Finální povrchová úprava</t>
  </si>
  <si>
    <t>provedená lešticí pastou + konzervace voskováním</t>
  </si>
  <si>
    <t>stěny</t>
  </si>
  <si>
    <t>98+22,15</t>
  </si>
  <si>
    <t>strop</t>
  </si>
  <si>
    <t>R/51</t>
  </si>
  <si>
    <t>R/51 Restaurování STÁVAJÍCÍ KAMENNÁ KROPENKA Š. 320 MM - viz specifikace v PD</t>
  </si>
  <si>
    <t>-233005911</t>
  </si>
  <si>
    <t>Poznámka k položce:_x000D_
Stávající kamenná kropenka_x000D_
Kropenka bude zachována, očištěna a odborně kamenicky opravena - předpoklad zakonzervování povrchu, doplnění chybějící profilace umělým kamenem ve stejné struktuře stávajícího kamene a zatónování do odstínu stávající části, sjednocení povrchu, zpevnění a konzervace povrchu hydrofobním nátěrem dle technických listů výrobce, provedení postupu opravy a povrchové úpravy, zatónování či lazurování dle rozšířených průzkumů – předpoklad odstín: červená/lomená bílá/pískovec_x000D_
materiál: pískovec_x000D_
Oprava: restaurovat_x000D_
restaurování musí provádět odborný restaurátor zapsaný do seznamu MK ČR_x000D_
bude provedena odborná kamenická oprava - restaurování_x000D_
očištění, omytí a konzervace povrchu, doplnění a retuše se scelením povrchu_x000D_
zpevnění roztokem pro konzervaci stávajícího povrchu</t>
  </si>
  <si>
    <t>R/52</t>
  </si>
  <si>
    <t>R/52 Restaurování STÁVAJÍCÍ KAMENNÝ STUPEŇ - viz specifikace v PD</t>
  </si>
  <si>
    <t>48719086</t>
  </si>
  <si>
    <t>Poznámka k položce:_x000D_
Stávající kamenný profilovaný stupeň ve vítězném oblouku._x000D_
Stupeň bude zachován, očištěn a odborně kamenicky opraven - předpoklad zakonzervování povrchu, doplnění chybějící profilace umělým kamenem ve stejné struktuře stávajícího kamene a zatónování do odstínu stávající části, sjednocení povrchu, zpevnění a konzervace povrchu hydrofobním nátěrem dle technických listů výrobce, provedení postupu opravy a povrchové úpravy, zatónování či lazurování dle rozšířených průzkumů – předpoklad odstín: pískovec_x000D_
materiál: pískovec_x000D_
Oprava: restaurovat_x000D_
restaurování musí provádět odborný restaurátor zapsaný do seznamu MK ČR_x000D_
bude provedena odborná kamenická oprava - restaurování_x000D_
očištění, omytí a konzervace povrchu, doplnění a retuše se scelením povrchu_x000D_
zpevnění roztokem pro konzervaci stávajícího povrchu</t>
  </si>
  <si>
    <t>R/53</t>
  </si>
  <si>
    <t>R/53 Restaurování STÁVAJÍCÍ ŠTUKOVÉ PROFILACE VÍTĚZNÉHO OBLOUKU V. 200 MM - viz specifikace v PD</t>
  </si>
  <si>
    <t>276038285</t>
  </si>
  <si>
    <t>Poznámka k položce:_x000D_
Stávající štukové profilace vítězného oblouku včetně říms._x000D_
Stávající stav:_x000D_
- degradace barevné vrstvy malby, lokální přemalby a mechanické poškození omítek, profilací a nátěrů a dekorů s poškozením maleb, znečištění prachovými depozity_x000D_
předpoklad opravy: restaurování - štukatérské práce_x000D_
Mechanické čištění od drobných povrchových nečistot lokálního charakteru._x000D_
Bude provedena sanace a preventivní opatření. Tmelení drobnějších defektů na štucích. Doplnění chybějících partií plastické výzdoby - předpoklad opravy 10%._x000D_
před opravou provést sondážní průzkum pro zjištění původní barevnosti - obnovit původní povrchovou úpravu. Budou odstraněny všechny nevhodné tmely a vysprávky (lokální), zatmelení spár, dobroušení na místě. Profilace bude tažena odsouhlasenou šablonou dle zachovaného vzoru._x000D_
výmalba na základě výsledků restaurátorských průzkumů 100% –1x vápenný podnátěr (penetrace) + 2x nátěr na vápenné bázi - odstín a rozbarvení dle průzkumu barevnosti – předpoklad červená s mramorováním (imitace červeného mramoru) – odstíny a mramorování budou odsouhlaseny na vzorcích. Tato vrstva bude broušena (požadavek na maximální rovinatost a hladkost povrchu). + dále bude povrch opatřen 2x fermežovým nátěrem + Finální povrchová úprava provedená lešticí pastou + konzervace voskováním. Při finální úpravě povrchů – leštění nutno postupovat s maximální opatrností, nesmí dojít k mechanickému poškození podkladních vrstev!_x000D_
PO POSTAVENÍ LEŠENÍ PŘED ZAHÁJENÍM PRACÍ BUDE V RÁMCI SAMOSTATNÉHO ŘÍZENÍ PROVEDEN RESTAURÁTORSKÝ PRŮZKUM PRO OVĚŘENÍ STÁVAJÍCÍHO STAVU PRVKU A TECHNOLOGIE OPRAVY</t>
  </si>
  <si>
    <t>R/54</t>
  </si>
  <si>
    <t>R/54 NOVÉ STROPNÍ ŠTUKOVÉ ZRCADLO KRUHOVÉHO OTVORU DO KROVU V LODI KAPLE D.1000MM - viz specifikace v PD</t>
  </si>
  <si>
    <t>1286609060</t>
  </si>
  <si>
    <t>Poznámka k položce:_x000D_
Nová profilovaná štuková lišta kruhového zrcadla vytvářející lem kolem kruhové otvoru do krovu_x000D_
-profilace není zachována a bude provedena dle profilace vítězného oblouku_x000D_
předpoklad: štukatérské práce_x000D_
před realizací provést sondážní průzkum pro zjištění případných pozůstatků původního řešení štukového zrcadla._x000D_
Profilace bude tažena odsouhlasenou šablonou dle vzoru profilace vítězného oblouku._x000D_
výmalba na základě výsledků restaurátorských průzkumů 100%_x000D_
–1x vápenný podnátěr (penetrace) + 2x nátěr na vápenné bázi - odstín a rozbarvení dle průzkumu barevnosti – předpoklad červená s mramorováním (imitace červeného mramoru) – odstíny a mramorování budou odsouhlaseny na vzorcích. Tato vrstva bude broušena (požadavek na maximální rovinatost a hladkost povrchu). + dále bude povrch opatřen 2x fermežovým nátěrem + Finální povrchová úprava provedená lešticí pastou + konzervace voskováním. Při finální úpravě povrchů – leštění nutno postupovat s maximální opatrností, nesmí dojít k mechanickému poškození podkladních vrstev!</t>
  </si>
  <si>
    <t>1899633570</t>
  </si>
  <si>
    <t>515049272</t>
  </si>
  <si>
    <t>784</t>
  </si>
  <si>
    <t>Dokončovací práce - malby a tapety</t>
  </si>
  <si>
    <t>784009200R</t>
  </si>
  <si>
    <t>Restaurátorský průzkum maleb a omítek stěn i stropu - viz specifikace v PD</t>
  </si>
  <si>
    <t>-1876722863</t>
  </si>
  <si>
    <t>784181005</t>
  </si>
  <si>
    <t>Pačokování jednonásobné v místnostech výšky přes 5,00 m</t>
  </si>
  <si>
    <t>-1715603025</t>
  </si>
  <si>
    <t>https://podminky.urs.cz/item/CS_URS_2024_02/784181005</t>
  </si>
  <si>
    <t>nová výmalba na základě výsledků restaurátorských průzkumů 100% - umělý mramor</t>
  </si>
  <si>
    <t>–1x vápenný podnátěr (penetrace) + 2x nátěr na vápenné bázi - odstín a rozbarvení dle průzkumu barevnosti – předpoklad červená s mramorováním (imitace</t>
  </si>
  <si>
    <t>červeného mramoru) – odstíny a mramorování budou odsouhlaseny na vzorcích. + dále bude povrch opatřen 2x fermežovým nátěrem + Finální povrchová úprava</t>
  </si>
  <si>
    <t xml:space="preserve">provedená lešticí pastou + konzervace voskováním. Při finální úpravě povrchů – leštění nutno postupovat s maximální opatrností, nesmí dojít k </t>
  </si>
  <si>
    <t>mechanickému poškození podkladních vrstev!</t>
  </si>
  <si>
    <t>stěna nad podlahou</t>
  </si>
  <si>
    <t>784181107R</t>
  </si>
  <si>
    <t>Fermežový nátěr dvojnásobný</t>
  </si>
  <si>
    <t>-124415989</t>
  </si>
  <si>
    <t>784312025</t>
  </si>
  <si>
    <t>Malby vápenné dvojnásobné, bílé v místnostech výšky přes 5,00 m</t>
  </si>
  <si>
    <t>-1649118510</t>
  </si>
  <si>
    <t>https://podminky.urs.cz/item/CS_URS_2024_02/784312025</t>
  </si>
  <si>
    <t>784661405R</t>
  </si>
  <si>
    <t>Dekorační techniky-imitace červeného mramoru</t>
  </si>
  <si>
    <t>-1283585065</t>
  </si>
  <si>
    <t>788</t>
  </si>
  <si>
    <t>Mobiliář</t>
  </si>
  <si>
    <t>M/01</t>
  </si>
  <si>
    <t>M/01 Restaurování STÁVAJÍCÍ OLTÁŘ - RÁM S MARIÁNSKOU SOŠKOU š.1990 mm, v. 3390 mm - viz specifikace v PD</t>
  </si>
  <si>
    <t>-1177578473</t>
  </si>
  <si>
    <t>Poznámka k položce:_x000D_
Stávající hlavní oltář, mariánská soška se zdobeným rámem, osazené na dřevěné desce vyplňující celý prostor nad zděnou menzou._x000D_
Prvky v dobrém stavu. Prvek byl v předchozích letech restaurován včetně doplnění chybějících částí._x000D_
Restaurování prvku, očištění a doplnění či oprava poškozených částí._x000D_
Materiál: dřevo_x000D_
Technika: řezba, polychromie, zlacení, malba_x000D_
Stávající stav: znečištěno, na povrchu lokálně mechanicky poškozeno_x000D_
Oprava: očistit, retušovat poškození ,restaurovat_x000D_
restaurování musí provádět odborný restaurátor zapsaný do seznamu MK ČR_x000D_
Restaurátorský průzkum včetně restaurátorského záměru, provést v předstihu v koordinaci se stavebními pracemi po zakrytí a zabednění proti poškození_x000D_
Odstrojení oltáře restaurátorem, před začátkem stavebních prací převezení do restaurátorské dílny_x000D_
Záměrem restaurování je obnova povrchu a oprava poškozených částí._x000D_
Bude provedeno očištění, konzervace a sanace dřeva proti biologickému napadení. Truhlářsky budou opraveny spoje (lepení a špánování), bude provedena revize kotvení. Kovové konstrukční prvky budou odrezeny a opatřeny antikorozními nátěry. Červotočem destruované dřevo bude impregnováno solakrylem. Budou vytmeleny defekty v povrchu a bude retušována původní polychromie a zlacení._x000D_
Stávající textilie zakrývající spodní část dřevěné desky a plátno oltářní menzy budou demontovány, zbaveny nečistot (vyprány) a znovu instalovány.</t>
  </si>
  <si>
    <t>M/02</t>
  </si>
  <si>
    <t>M/02 Oprava STÁVAJÍCÍ VELKÝ KOVANÝ SVÍCEN - viz specifikace v PD</t>
  </si>
  <si>
    <t>-1974563765</t>
  </si>
  <si>
    <t>Poznámka k položce:_x000D_
Stávající velký kovaný svícen._x000D_
Svícen v dobrém stavu, s dochovalým nátěrem, povrch lokálně povrchově poškozen korozí._x000D_
Svícen bude zachován a odborně opraven, očištěn, zbaven rzi a nově opatřen nátěry._x000D_
povrchová úprava: mechanické očištění, odrezení korozí, antikorozní nátěr, zcelující nátěry 1x základní nátěr + 2x vrchní nátěr na kov (grafitová černá - šedá)_x000D_
odstín a technologie povrchové úpravy bude určena průzkumy_x000D_
odstín bude odsouhlasen na vzorcích architektem a pracovníky památkové péče dle provedeného průzkumu původní barevnosti</t>
  </si>
  <si>
    <t>M/03</t>
  </si>
  <si>
    <t>M/03 Oprava STÁVAJÍCÍ MALÝ KOVANÝ SVÍCEN - viz specifikace v PD</t>
  </si>
  <si>
    <t>229243233</t>
  </si>
  <si>
    <t>Poznámka k položce:_x000D_
Stávající malý kovaný svícen._x000D_
Svícen v dobrém stavu, s dochovalým nátěrem, povrch lokálně povrchově poškozen korozí._x000D_
Svícen bude zachován a odborně opraven, očištěn, zbaven rzi a nově opatřen nátěry._x000D_
povrchová úprava: mechanické očištění, odrezení korozí, antikorozní nátěr, zcelující nátěry 1x základní nátěr + 2x vrchní nátěr na kov_x000D_
odstín a technologie povrchové úpravy bude určena průzkumy_x000D_
odstín bude odsouhlasen na vzorcích architektem a pracovníky památkové péče dle provedeného průzkumu původní barevnosti_x000D_
V době stavebních prací přesunout do dílny pro odbornou opravu</t>
  </si>
  <si>
    <t>M/04</t>
  </si>
  <si>
    <t>M/04 Oprava STÁVAJÍCÍ LAVICE - viz specifikace v PD</t>
  </si>
  <si>
    <t>-910985266</t>
  </si>
  <si>
    <t>Poznámka k položce:_x000D_
Stávající dřevěné kostelní lavice_x000D_
Boky jsou zdobné, čelo s kazetováním , sedáky, opěráky jsou ploché, klekátka ploché, bez krycího nátěru._x000D_
– nutné uložení v době stavebních úprav k odborné opravě – demontáž – vyklizení prostoru pro opravu dlažby_x000D_
Materiál: dřevo_x000D_
Stávající stav: znečištěné, místy mechanicky poškozeno_x000D_
Oprava: povrch konzervovat proti vlivu prostředí, opatřit nátěry_x000D_
Bude provedena odborná truhlářská oprava pro obnovení prvku,_x000D_
Předpoklad opravy:_x000D_
očištění, odmaštění, omytí mýdlovou vodou_x000D_
-odborná truhlářská oprava_x000D_
kontrola kotvení jednotlivých prvků, popř. provedení spasování_x000D_
– zpevnění dřevní hmoty případná truhlářská oprava - spasování_x000D_
- Přebroušení povrchu prověření a doklínování spojů, pro nový ochranný nátěr - sjednocení barevnosti nově doplňovaných prvků a vytvoření hladkého povrchu pro nový nátěr_x000D_
Chemická ochrana dřevěných lavic – sanace a impregnace proti dřevokazným škůdcům_x000D_
povrchová úprava:_x000D_
Bude provedena sanace insekticidním a fungicidním přípravkem popř. petrifikace_x000D_
povrchová úprava:_x000D_
předpoklad - lazurovací nátěr v jednotném odstínu dle výsledků průzkumu_x000D_
nátěry dle technických listů výrobce - přesný odstín bude odsouhlasen na vzorcích architektem, investorem a zástupci PP_x000D_
při stavebních pracích: zakrýt fólií v koordinaci s opravou dlažby_x000D_
V době stavebních prací přesunout do dílny pro odbornou opravu_x000D_
4 KS + 2 ČELO</t>
  </si>
  <si>
    <t>M/05</t>
  </si>
  <si>
    <t>M/05 NOVÝ DŘEVĚNÝ KŘÍŽ Š. cca 1000 mm v. cca 1500 mm - viz specifikace v PD</t>
  </si>
  <si>
    <t>1750143174</t>
  </si>
  <si>
    <t>Poznámka k položce:_x000D_
Nový dřevěný kříž na kovové skobě na severní stěně lodi kaple._x000D_
Materiál: dřevo_x000D_
Bude proveden nový dřevěný krucifix na původním místě na severní stěně kaple. Umělecké provedení – jednoduché, barokní._x000D_
Velikost kříže bude určena papírovým modelem přímo na stavbě a odsouhlasena architektem, investorem a zástupci PP._x000D_
Položka je uvažována vč. dodávky a montáže + provedení výrobně technické dokumentace_x000D_
povrchová úprava:_x000D_
Bude provedena sanace insekticidním a fungicidním přípravkem popř. petrifikace, lazurovací nátěr 2x v jednotném odstínu_x000D_
- přesný odstín bude odsouhlasen na vzorcích architektem, investorem a zástupci PP</t>
  </si>
  <si>
    <t>M/06</t>
  </si>
  <si>
    <t>M/06 NOVÉ OBRAZY Š. cca 400 mm v. cca 560 mm - viz specifikace v PD</t>
  </si>
  <si>
    <t>-1031756828</t>
  </si>
  <si>
    <t>Poznámka k položce:_x000D_
Obrazy na bočních stěnách lodi – v zasklených rámech._x000D_
Předpoklad námětů: možné varianty - rozhodne investor_x000D_
-Černá madona, interiér a exteriér kaple v Einsiedeln_x000D_
-Černá madona, interiér a exteriér kaple v Rastattu_x000D_
-Obrazy staršího stavu kaple v Ostrově_x000D_
-Křížová cesta – 14 zastavení_x000D_
Položka je uvažována vč. dodávky a montáže + provedení výrobně technické dokumentace_x000D_
Materiál: dřevo, plátno, sklo</t>
  </si>
  <si>
    <t>M/07</t>
  </si>
  <si>
    <t>M/07 NOVÁ INTERIÉROVÁ SKŘÍŇKA NA HASICÍ PŘÍSTROJ + STÁVAJÍCÍ HASICÍ PŘÍSTROJ - viz specifikace v PD</t>
  </si>
  <si>
    <t>-1598292787</t>
  </si>
  <si>
    <t>Poznámka k položce:_x000D_
Interiérová skříňka na hasicí přístroj opatřena normalizovaným piktogramem prováděcí vyhlášce MV ČR č.246/2001 Sb. S montáží na zeď s možností zavěšení na držáku HP nebo pouze postavením HP ve skříni samotné._x000D_
Materiál : dýha – světlý dub_x000D_
Stávající hasicí přístroj v interiéru kaple bude zachován, v průběhu stavebních prací uložen na investorem určené místo a následně znovuosazen do lodi kaple a bude nově umístěn do nové skříňky.</t>
  </si>
  <si>
    <t>D.1.1_4. - 4. etapa_Oprava schodiště</t>
  </si>
  <si>
    <t xml:space="preserve">    9 - Ostatní konstrukce, bourání</t>
  </si>
  <si>
    <t>629995103</t>
  </si>
  <si>
    <t>Očištění vnějších ploch tlakovou vodou omytím tlakovou vodou s přídavkem čističe</t>
  </si>
  <si>
    <t>120735331</t>
  </si>
  <si>
    <t>https://podminky.urs.cz/item/CS_URS_2024_02/629995103</t>
  </si>
  <si>
    <t>ODSTRANĚNÍ VEGETACE V BLÍZKOSTI ZÁBRADLÍ I BALUSTRÁDY, VYČIŠTĚNÍ PODEZDÍVKY ZÁBRADLÍ,</t>
  </si>
  <si>
    <t>PROŠKRÁBNUTÍ NESOUDRŽNÝCH SPAR PODEZDÍVKY, VYPLNĚNÍ SPÁR NASTAVENOU VÁPENNOU</t>
  </si>
  <si>
    <t>MALTOU, CELOU PLOCHU PODEZDÍVKY OŠETŘIT BEZBARVÝM ZPEVŇOVACÍM PROSTŘEDKEM.</t>
  </si>
  <si>
    <t>PLOCHA PŘEDPOKLAD CELKEM 14 M2</t>
  </si>
  <si>
    <t>ODSTRANĚNÍ VEGETACE V BLÍZKOSTI ZÁBRADLÍ I BALUSTRÁDY, VYČIŠTĚNÍ PODEZDÍVKY ZÁBRADLÍ I</t>
  </si>
  <si>
    <t>BALUSTRÁDY, PROŠKRÁBNUTÍ NESOUDRŽNÝCH SPÁR PODEZDÍVKY, VYPLNĚNÍ SPÁR NASTAVENOU</t>
  </si>
  <si>
    <t>VÁPENNOU MALTOU, CELOU PLOCHU PODEZDÍVKY OŠETŘIT BEZBARVÝM ZPEVŇOVACÍM</t>
  </si>
  <si>
    <t>PROSTŘEDKEM.</t>
  </si>
  <si>
    <t>PLOCHA PŘEDPOKLAD CELKEM 10,5 M2</t>
  </si>
  <si>
    <t>10,5</t>
  </si>
  <si>
    <t>Ostatní konstrukce, bourání</t>
  </si>
  <si>
    <t>938121111</t>
  </si>
  <si>
    <t>Odstraňování náletových křovin, dřevin a travnatého porostu ve výškách v okolí mostních říms a křídel</t>
  </si>
  <si>
    <t>616669403</t>
  </si>
  <si>
    <t>https://podminky.urs.cz/item/CS_URS_2024_02/938121111</t>
  </si>
  <si>
    <t>997013155</t>
  </si>
  <si>
    <t>Vnitrostaveništní doprava suti a vybouraných hmot vodorovně do 50 m s naložením s omezením mechanizace pro budovy a haly výšky přes 15 do 18 m</t>
  </si>
  <si>
    <t>https://podminky.urs.cz/item/CS_URS_2024_02/997013155</t>
  </si>
  <si>
    <t>256629299</t>
  </si>
  <si>
    <t>-1790014366</t>
  </si>
  <si>
    <t>0,272*30 'Přepočtené koeficientem množství</t>
  </si>
  <si>
    <t>998012109</t>
  </si>
  <si>
    <t>Přesun hmot pro budovy občanské výstavby, bydlení, výrobu a služby nosnou svislou konstrukcí tyčovou s vyzdívaným obvodovým pláštěm vodorovná dopravní vzdálenost do 100 m s omezením mechanizace pro budovy výšky přes 6 do 12 m</t>
  </si>
  <si>
    <t>https://podminky.urs.cz/item/CS_URS_2024_02/998012109</t>
  </si>
  <si>
    <t>782994922</t>
  </si>
  <si>
    <t>Obklady z kamene oprava - ostatní práce nátěr impregnační a zpevňující</t>
  </si>
  <si>
    <t>1205878937</t>
  </si>
  <si>
    <t>https://podminky.urs.cz/item/CS_URS_2024_02/782994922</t>
  </si>
  <si>
    <t>KA/01</t>
  </si>
  <si>
    <t>KA/01 Restaurování STÁVAJÍCÍ KAMENNÉ STUPNĚ - SCHODIŠTĚ (SPODNÍ ČÁST) 6X CCA 190/302 MM , Š. 1,5-9,5 M (ROZŠIŘUJÍCÍ SE STUPNĚ DO OBLOUKU) CELKOVÁ V.1140MM PŮDORYSNÁ PLOCHA CCA 12,2 M2 - viz specifikace v PD</t>
  </si>
  <si>
    <t>-280167176</t>
  </si>
  <si>
    <t>Poznámka k položce:_x000D_
Stávající kamenné přístupové schodiště do kaple– spodní část – kamenné bloky –6 stávajících kamenných stupňů uložených do maltového lože na štěrkovém podsypu, stupně s oblounovou profilací_x000D_
Stávající stav: povrch se známkami stáří – opotřebovanosti – ozeleněný povrch řasami a lišejníky. Celkové poškození - jednotlivé bloky jsou notně mechanicky poškozené, povrch kamene zvětralý a znečištěný. Spárování je nesoudržné. Velké poškození vlivem povětrnostních vlivů, povrch hloubkově zvětralý s úbytkem materiálu a poškozením hran._x000D_
Jednotlivé stupně spojené kovovými sponami - povrch povrchově poškozen korozí._x000D_
materiál: pískovec_x000D_
předpoklad opravy: odborné restaurování restaurátorem s licencí MK_x000D_
stupně budou restaurovány, včetně provedení povrchové zpevňující úpravy a konzervace povrchu hydrofobním nátěrem._x000D_
+ NAHRAZENÍ NEJVÍCE POŠKOZENÝCH PRVKŮ NOVÝMI STUPNI – výměna částí stupňů v celkové délce 5 m (celkem 4 ks plomb různých rozměrů)_x000D_
Nutné provedení rozsáhlé odborné opravy - restaurování_x000D_
- odstranění zeleně, mechanické očištění, vyškrábnutí spár, kamenická oprava s konzervací povrchu - provedení opravy v umělém kameni, retuše, stabilizace prvků, oprava se zachováním míry opotřebovanosti s ohledem na bezpečnost návštěvníků_x000D_
-doplnění chybějící modelace a chybějících prvků umělým kamenem ve stejné struktuře stávajícího kamene modelovým způsobem, s barevnou retuší povrchu - zatónování do odstínu stávající části pro sjednocení povrchu - oboustranně (předpoklad doplnění 20 % ploch a 14 m´ profilovaných hran)_x000D_
- oprava nesoudržného spárování či doplnění novými částmi modelovým způsobem - provedení vytmelení vodorovných spár kamenickou vodovzdornou flexibilní směsí_x000D_
- sjednocení povrchu, zatónování či barvení bude provedeno dle výsledků restaurátorských průzkumů prezentace a přiznání spár bude upřesněna po provedení restaurátorských průzkumů_x000D_
-konzervace povrchu dle technologie danou restaurátorskými průzkumy - konzervace stávajícího povrchu se zpevněním povrchu impregnací – zachování protiskluzného povrchu, hydrofobizace pro odolnost proti povětrnostním vlivům dvousložkovým organokřemičitým prostředkem, zabraňující usazování špíny a přimrzání námrazy se zachováním prodyšnosti_x000D_
kovové spony - mechanické očištění,odrezení korozí, antikorozní nátěr, zcelující nátěry1x základní nátěr + 2x vrchní nátěr na kov</t>
  </si>
  <si>
    <t>KA/02</t>
  </si>
  <si>
    <t>KA/02 Restaurování STÁVAJÍCÍ KAMENNÁ PODESTA SCHODIŠTĚ (SPODNÍ ČÁST) PŮDORYSNÁ PLOCHA CCA 2,6 M2 - viz specifikace v PD</t>
  </si>
  <si>
    <t>-1383877974</t>
  </si>
  <si>
    <t>Poznámka k položce:_x000D_
Stávající kamenná podesta přístupového schodiště – spodní část – kamenné bloky_x000D_
Stávající skladba podesty: kamenné desky, lože z kamenné prosívky tl min. 50 mm, geotextilie, štěrk fr. 20/40 tl. 60-120 mm_x000D_
Stávající stav: povrch se známkami stáří – opotřebovanosti – ozeleněný povrch řasami a lišejníky. Celkové poškození - jednotlivé bloky jsou notně mechanicky poškozené, povrch kamene zvětralý a znečištěný. Spárování je nesoudržné. Velké poškození vlivem povětrnostních vlivů, povrch hloubkově zvětralý s úbytkem materiálu a poškozením hran._x000D_
materiál: pískovec_x000D_
předpoklad opravy: odborné restaurování restaurátorem s licencí MK_x000D_
kamenné desky budou restaurovány, včetně provedení povrchové zpevňující úpravy a konzervace povrchu hydrofobním nátěrem._x000D_
+ NAHRAZENÍ NEJVÍCE POŠKOZENÝCH DESEK NOVÝMI DESKAMI – předpoklad výměna 1 ks kamenné dlaždice_x000D_
Nutné provedení rozsáhlé odborné opravy - restaurování_x000D_
- odstranění zeleně, mechanické očištění, vyškrábnutí spár, kamenická oprava s konzervací povrchu - provedení opravy v umělém kameni, retuše, stabilizace prvků, oprava se zachováním míry opotřebovanosti s ohledem na bezpečnost návštěvníků_x000D_
-doplnění chybějící modelace a chybějících prvků umělým kamenem ve stejné struktuře stávajícího kamene modelovým způsobem, s barevnou retuší povrchu - zatónování do odstínu stávající části pro sjednocení povrchu - oboustranně_x000D_
- oprava nesoudržného spárování či doplnění novými částmi modelovým způsobem - provedení vytmelení vodorovných spár kamenickou vodovzdornou flexibilní směsí_x000D_
- sjednocení povrchu, zatónování či barvení bude provedeno dle výsledků restaurátorských průzkumů prezentace a přiznání spár bude upřesněna po provedení restaurátorských průzkumů_x000D_
-konzervace povrchu dle technologie danou restaurátorskými průzkumy - konzervace stávajícího povrchu se zpevněním povrchu impregnací – zachování protiskluzného povrchu, hydrofobizace pro odolnost proti povětrnostním vlivům dvousložkovým organokřemičitým prostředkem, zabraňující usazování špíny a přimrzání námrazy se zachováním prodyšnosti</t>
  </si>
  <si>
    <t>KA/03</t>
  </si>
  <si>
    <t>KA/03 Restaurování STÁVAJÍCÍ KAMENNÉ STUPNĚ - SCHODIŠTĚ (STŘEDNÍ ČÁST) 7X CCA 188,6/318 MM ,Š. 2,7-3,6 M (ROZŠIŘUJÍCÍ SE STUPNĚ DO OBLOUKU) CELKOVÁ V.1320 MM PŮDORYSNÁ PLOCHA CCA 7,1 M2 - viz specifikace v PD</t>
  </si>
  <si>
    <t>-1425248421</t>
  </si>
  <si>
    <t>Poznámka k položce:_x000D_
Stávající kamenné přístupové schodiště do kaple– střední část – kamenné bloky –7 stávajících kamenných stupňů uložených do maltového lože na štěrkovém podsypu, stupně s oblounovou profilací_x000D_
Stávající stav: povrch se známkami stáří – opotřebovanosti – ozeleněný povrch řasami a lišejníky. Celkové poškození - jednotlivé bloky jsou notně mechanicky poškozené, povrch kamene zvětralý a znečištěný. Spárování je nesoudržné. Velké poškození vlivem povětrnostních vlivů, povrch hloubkově zvětralý s úbytkem materiálu a poškozením hran._x000D_
Jednotlivé stupně spojené kovovými sponami - povrch povrchově poškozen korozí._x000D_
materiál: pískovec_x000D_
předpoklad opravy: odborné restaurování restaurátorem s licencí MK_x000D_
stupně budou restaurovány, včetně provedení povrchové zpevňující úpravy a konzervace povrchu hydrofobním nátěrem._x000D_
+ NAHRAZENÍ NEJVÍCE POŠKOZENÝCH PRVKŮ NOVÝMI STUPNI - výměna částí stupňů v celkové délce 2 m_x000D_
Nutné provedení rozsáhlé odborné opravy - restaurování_x000D_
- odstranění zeleně, mechanické očištění, vyškrábnutí spár, kamenická oprava s konzervací povrchu - provedení opravy v umělém kameni, retuše, stabilizace prvků, oprava se zachováním míry opotřebovanosti s ohledem na bezpečnost návštěvníků_x000D_
-doplnění chybějící modelace a chybějících prvků umělým kamenem ve stejné struktuře stávajícího kamene modelovým způsobem, s barevnou retuší povrchu - zatónování do odstínu stávající části pro sjednocení povrchu - oboustranně (předpoklad doplnění 5% ploch a 10 m´ profilovaných hran)_x000D_
- oprava nesoudržného spárování či doplnění novými částmi modelovým způsobem - provedení vytmelení vodorovných spár kamenickou vodovzdornou flexibilní směsí_x000D_
- sjednocení povrchu, zatónování či barvení bude provedeno dle výsledků restaurátorských průzkumů prezentace a přiznání spár bude upřesněna po provedení restaurátorských průzkumů_x000D_
-konzervace povrchu dle technologie danou restaurátorskými průzkumy - konzervace stávajícího povrchu se zpevněním povrchu impregnací – zachování protiskluzného povrchu, hydrofobizace pro odolnost proti povětrnostním vlivům dvousložkovým organokřemičitým prostředkem, zabraňující usazování špíny a přimrzání námrazy se zachováním prodyšnosti_x000D_
kovové spony - mechanické očištění,odrezení korozí, antikorozní nátěr, zcelující nátěry1x základní nátěr + 2x vrchní nátěr na kov_x000D_
1_x000D_
1 komplet_x000D_
(7 stupňů)_x000D_
Ochrana prvku v průběhu stavebních prací</t>
  </si>
  <si>
    <t>KA/04</t>
  </si>
  <si>
    <t>KA/04 Restaurování STÁVAJÍCÍ KAMENNÁ PODESTA SCHODIŠTĚ (STŘEDNÍ ČÁST) PŮDORYSNÁ PLOCHA CCA 5,5 M2 - viz specifikace v PD</t>
  </si>
  <si>
    <t>-505622967</t>
  </si>
  <si>
    <t>Poznámka k položce:_x000D_
Stávající kamenná podesta přístupového schodiště – střední část – kamenné bloky_x000D_
Stávající skladba podesty: kamenné desky, lože z kamenné prosívky tl min. 50 mm, geotextilie, štěrk fr. 20/40 tl. 60-120 mm_x000D_
Stávající stav: povrch se známkami stáří – opotřebovanosti – ozeleněný povrch řasami a lišejníky. Celkové poškození - jednotlivé bloky jsou notně mechanicky poškozené, povrch kamene zvětralý a znečištěný. Spárování je nesoudržné. Velké poškození vlivem povětrnostních vlivů, povrch hloubkově zvětralý s úbytkem materiálu a poškozením hran. Lokálně jsou dlaždice vyspádovány opačným směrem._x000D_
materiál: pískovec_x000D_
předpoklad opravy: odborné restaurování restaurátorem s licencí MK_x000D_
kamenné desky budou restaurovány, včetně provedení povrchové zpevňující úpravy a konzervace povrchu hydrofobním nátěrem._x000D_
Lokálně bude podesta rozebrána a přerovnána pro zajištění správného spádování podesty pro odvod srážkových vod směrem ze schodiště a od zábradlí– předpoklad přerovnání 3 m2._x000D_
Nutné provedení rozsáhlé odborné opravy - restaurování_x000D_
- odstranění zeleně, mechanické očištění, vyškrábnutí spár, kamenická oprava s konzervací povrchu - provedení opravy v umělém kameni, retuše, stabilizace prvků, oprava se zachováním míry opotřebovanosti s ohledem na bezpečnost návštěvníků_x000D_
-doplnění chybějící modelace a chybějících prvků umělým kamenem ve stejné struktuře stávajícího kamene modelovým způsobem, s barevnou retuší povrchu - zatónování do odstínu stávající části pro sjednocení povrchu - oboustranně_x000D_
- oprava nesoudržného spárování či doplnění novými částmi modelovým způsobem - provedení vytmelení vodorovných spár kamenickou vodovzdornou flexibilní směsí_x000D_
- sjednocení povrchu, zatónování či barvení bude provedeno dle výsledků restaurátorských průzkumů prezentace a přiznání spár bude upřesněna po provedení restaurátorských průzkumů_x000D_
-konzervace povrchu dle technologie danou restaurátorskými průzkumy - konzervace stávajícího povrchu se zpevněním povrchu impregnací – zachování protiskluzného povrchu, hydrofobizace pro odolnost proti povětrnostním vlivům dvousložkovým organokřemičitým prostředkem, zabraňující usazování špíny a přimrzání námrazy se zachováním prodyšnosti</t>
  </si>
  <si>
    <t>KA/05</t>
  </si>
  <si>
    <t>KA/05 Restaurování STÁVAJÍCÍ KAMENNÉ STUPNĚ - SCHODIŠTĚ (STŘEDNÍ ČÁST) 14X CCA 193,6/318 MM , Š. 2,68 M CELKOVÁ V.2710 MM PŮDORYSNÁ PLOCHA CCA 12 M2 - viz specifikace v PD</t>
  </si>
  <si>
    <t>-165480144</t>
  </si>
  <si>
    <t>Poznámka k položce:_x000D_
Stávající kamenné přístupové schodiště do kaple– střední část – kamenné bloky –14 stávajících kamenných stupňů uložených do maltového lože na štěrkovém podsypu, stupně s oblounovou profilací_x000D_
Stávající stav: povrch se známkami stáří – opotřebovanosti – ozeleněný povrch řasami a lišejníky. Celkové poškození - jednotlivé bloky jsou notně mechanicky poškozené, povrch kamene zvětralý a znečištěný. Spárování je nesoudržné. Velké poškození vlivem povětrnostních vlivů, povrch hloubkově zvětralý s úbytkem materiálu a poškozením hran._x000D_
Jednotlivé stupně spojené kovovými sponami - povrch povrchově poškozen korozí._x000D_
materiál: pískovec_x000D_
předpoklad opravy: odborné restaurování restaurátorem s licencí MK_x000D_
stupně budou restaurovány, včetně provedení povrchové zpevňující úpravy a konzervace povrchu hydrofobním nátěrem._x000D_
+ NAHRAZENÍ NEJVÍCE POŠKOZENÝCH PRVKŮ NOVÝMI STUPNI – výměna částí stupňů v celkové délce 2 m_x000D_
Nutné provedení rozsáhlé odborné opravy - restaurování_x000D_
- odstranění zeleně, mechanické očištění, vyškrábnutí spár, kamenická oprava s konzervací povrchu - provedení opravy v umělém kameni, retuše, stabilizace prvků, oprava se zachováním míry opotřebovanosti s ohledem na bezpečnost návštěvníků_x000D_
-doplnění chybějící modelace a chybějících prvků umělým kamenem ve stejné struktuře stávajícího kamene modelovým způsobem, s barevnou retuší povrchu - zatónování do odstínu stávající části pro sjednocení povrchu - oboustranně (předpoklad doplnění 10 % ploch a 21 m´ profilovaných hran)_x000D_
- oprava nesoudržného spárování či doplnění novými částmi modelovým způsobem - provedení vytmelení vodorovných spár kamenickou vodovzdornou flexibilní směsí_x000D_
- sjednocení povrchu, zatónování či barvení bude provedeno dle výsledků restaurátorských průzkumů prezentace a přiznání spár bude upřesněna po provedení restaurátorských průzkumů_x000D_
-konzervace povrchu dle technologie danou restaurátorskými průzkumy - konzervace stávajícího povrchu se zpevněním povrchu impregnací – zachování protiskluzného povrchu, hydrofobizace pro odolnost proti povětrnostním vlivům dvousložkovým organokřemičitým prostředkem, zabraňující usazování špíny a přimrzání námrazy se zachováním prodyšnosti_x000D_
kovové spony - mechanické očištění,odrezení korozí, antikorozní nátěr, zcelující nátěry1x základní nátěr + 2x vrchní nátěr na kov_x000D_
1_x000D_
1 komplet_x000D_
(14 stupňů)_x000D_
Ochrana prvku v průběhu stavebních prací</t>
  </si>
  <si>
    <t>KA/06</t>
  </si>
  <si>
    <t>KA/06 Restaurování STÁVAJÍCÍ KAMENNÁ PODESTA SCHODIŠTĚ (HORNÍ ČÁST) PŮDORYSNÁ PLOCHA CCA 5,5 M2 - viz specifikace v PD</t>
  </si>
  <si>
    <t>1143401433</t>
  </si>
  <si>
    <t>Poznámka k položce:_x000D_
Stávající kamenná podesta přístupového schodiště – střední část – kamenné bloky_x000D_
Stávající skladba podesty: kamenné desky, lože z kamenné prosívky tl min. 50 mm, geotextilie, štěrk fr. 20/40 tl. 60-120 mm_x000D_
Stávající stav: povrch se známkami stáří – opotřebovanosti – ozeleněný povrch řasami a lišejníky. Celkové poškození - jednotlivé bloky jsou notně mechanicky poškozené, povrch kamene zvětralý a znečištěný. Spárování je nesoudržné. Velké poškození vlivem povětrnostních vlivů, povrch hloubkově zvětralý s úbytkem materiálu a poškozením hran._x000D_
Lokálně jsou dlaždice vyspádovány opačným směrem._x000D_
materiál: pískovec_x000D_
předpoklad opravy: odborné restaurování restaurátorem s licencí MK_x000D_
kamenné desky budou restaurovány, včetně provedení povrchové zpevňující úpravy a konzervace povrchu hydrofobním nátěrem._x000D_
Lokálně bude podesta rozebrána a přerovnána pro zajištění správného spádování podesty pro odvod srážkových vod směrem ze schodiště a od zábradlí– předpoklad přerovnání 2 m2._x000D_
Nutné provedení rozsáhlé odborné opravy - restaurování_x000D_
- odstranění zeleně, mechanické očištění, vyškrábnutí spár, kamenická oprava s konzervací povrchu - provedení opravy v umělém kameni, retuše, stabilizace prvků, oprava se zachováním míry opotřebovanosti s ohledem na bezpečnost návštěvníků_x000D_
-doplnění chybějící modelace a chybějících prvků umělým kamenem ve stejné struktuře stávajícího kamene modelovým způsobem, s barevnou retuší povrchu - zatónování do odstínu stávající části pro sjednocení povrchu - oboustranně_x000D_
- oprava nesoudržného spárování či doplnění novými částmi modelovým způsobem - provedení vytmelení vodorovných spár kamenickou vodovzdornou flexibilní směsí_x000D_
- sjednocení povrchu, zatónování či barvení bude provedeno dle výsledků restaurátorských průzkumů prezentace a přiznání spár bude upřesněna po provedení restaurátorských průzkumů_x000D_
-konzervace povrchu dle technologie danou restaurátorskými průzkumy - konzervace stávajícího povrchu se zpevněním povrchu impregnací – zachování protiskluzného povrchu, hydrofobizace pro odolnost proti povětrnostním vlivům dvousložkovým organokřemičitým prostředkem, zabraňující usazování špíny a přimrzání námrazy se zachováním prodyšnosti</t>
  </si>
  <si>
    <t>KA/07</t>
  </si>
  <si>
    <t>KA/07 Restaurování STÁVAJÍCÍ KAMENNÉ STUPNĚ - SCHODIŠTĚ (HORNÍ ČÁST) 14X CCA 202,8/318 MM , Š. 2,84 M CELKOVÁ V.2710 MM PŮDORYSNÁ PLOCHA CCA 11,9 M2 - viz specifikace v PD</t>
  </si>
  <si>
    <t>200763898</t>
  </si>
  <si>
    <t>Poznámka k položce:_x000D_
Stávající kamenné přístupové schodiště do kaple– horní část – kamenné bloky –14 stávajících kamenných stupňů uložených do maltového lože na štěrkovém podsypu, stupně s oblounovou profilací_x000D_
Stávající stav: povrch se známkami stáří – opotřebovanosti – ozeleněný povrch řasami a lišejníky. Celkové poškození - jednotlivé bloky jsou notně mechanicky poškozené, povrch kamene zvětralý a znečištěný. Spárování je nesoudržné. Velké poškození vlivem povětrnostních vlivů, povrch hloubkově zvětralý s úbytkem materiálu a poškozením hran._x000D_
Jednotlivé stupně spojené kovovými sponami - povrch povrchově poškozen korozí._x000D_
materiál: pískovec_x000D_
předpoklad opravy: odborné restaurování restaurátorem s licencí MK_x000D_
stupně budou restaurovány, včetně provedení povrchové zpevňující úpravy a konzervace povrchu hydrofobním nátěrem._x000D_
+ NAHRAZENÍ NEJVÍCE POŠKOZENÝCH PRVKŮ NOVÝMI STUPNI– výměna částí stupňů v celkové délce 7 m (celkem 6 ks plomb různých rozměrů)_x000D_
Nutné provedení rozsáhlé odborné opravy - restaurování_x000D_
- odstranění zeleně, mechanické očištění, vyškrábnutí spár, kamenická oprava s konzervací povrchu - provedení opravy v umělém kameni, retuše, stabilizace prvků, oprava se zachováním míry opotřebovanosti s ohledem na bezpečnost návštěvníků_x000D_
-doplnění chybějící modelace a chybějících prvků umělým kamenem ve stejné struktuře stávajícího kamene modelovým způsobem, s barevnou retuší povrchu - zatónování do odstínu stávající části pro sjednocení povrchu - oboustranně (předpoklad doplnění 10 % ploch a 20 m´ profilovaných hran)_x000D_
- oprava nesoudržného spárování či doplnění novými částmi modelovým způsobem - provedení vytmelení vodorovných spár kamenickou vodovzdornou flexibilní směsí_x000D_
- sjednocení povrchu, zatónování či barvení bude provedeno dle výsledků restaurátorských průzkumů prezentace a přiznání spár bude upřesněna po provedení restaurátorských průzkumů_x000D_
-konzervace povrchu dle technologie danou restaurátorskými průzkumy - konzervace stávajícího povrchu se zpevněním povrchu impregnací – zachování protiskluzného povrchu, hydrofobizace pro odolnost proti povětrnostním vlivům dvousložkovým organokřemičitým prostředkem, zabraňující usazování špíny a přimrzání námrazy se zachováním prodyšnosti_x000D_
kovové spony - mechanické očištění,odrezení korozí, antikorozní nátěr, zcelující nátěry1x základní nátěr + 2x vrchní nátěr na kov_x000D_
1_x000D_
1 komplet_x000D_
(14 stupňů)_x000D_
Ochrana prvku v průběhu stavebních prací</t>
  </si>
  <si>
    <t>KA/08</t>
  </si>
  <si>
    <t>KA/08 Restaurování STÁVAJÍCÍ KAMENNÁ PODESTA (PŘEDPROSTOR KAPLE) PŮDORYSNÁ PLOCHA CCA 35,1 M2 - viz specifikace v PD</t>
  </si>
  <si>
    <t>409894219</t>
  </si>
  <si>
    <t>Poznámka k položce:_x000D_
Stávající kamenná podesta předprostoru kaple – kamenné bloky_x000D_
Stávající skladba podesty: kamenné desky, lože z kamenné prosívky tl min. 50 mm, geotextilie, štěrk fr. 20/40 tl. 60-120 mm_x000D_
Stávající stav: povrch se známkami stáří – opotřebovanosti – ozeleněný povrch řasami a lišejníky. Celkové poškození - jednotlivé bloky jsou notně mechanicky poškozené, povrch kamene zvětralý a znečištěný. Spárování je nesoudržné. Velké poškození vlivem povětrnostních vlivů, povrch hloubkově zvětralý s úbytkem materiálu a poškozením hran._x000D_
materiál: pískovec_x000D_
předpoklad opravy: odborné restaurování restaurátorem s licencí MK_x000D_
kamenné desky budou lokálně rozebrány, restaurovány, včetně provedení povrchové zpevňující úpravy a konzervace povrchu hydrofobním nátěrem._x000D_
+ NAHRAZENÍ NEJVÍCE POŠKOZENÝCH DESEK NOVÝMI DESKAMI do pískového lože (ostrý říční písek), v jižním nároží kaple nahrazení příliš malých kamenných desek většími deskami – předpoklad doplnění 25% desek_x000D_
- rozebrání předpoklad 50% plochy a vyspádování plochy směrem od kaple a od zábradlí, lokální zvýšení úrovně zpevněné plochy u kaple tak, aby byly zakryty zděné základové konstrukce pod kamennými prvky průčelí kaple_x000D_
Nutné provedení rozsáhlé odborné opravy - restaurování_x000D_
- odstranění zeleně, mechanické očištění, vyškrábnutí spár, kamenická oprava s konzervací povrchu - provedení opravy v umělém kameni, retuše, stabilizace prvků, oprava se zachováním míry opotřebovanosti s ohledem na bezpečnost návštěvníků_x000D_
-doplnění chybějící modelace a chybějících prvků umělým kamenem ve stejné struktuře stávajícího kamene modelovým způsobem, s barevnou retuší povrchu - zatónování do odstínu stávající části pro sjednocení povrchu - oboustranně_x000D_
- oprava nesoudržného spárování či doplnění novými částmi modelovým způsobem - provedení vytmelení vodorovných spár kamenickou vodovzdornou flexibilní směsí_x000D_
- sjednocení povrchu, zatónování či barvení bude provedeno dle výsledků restaurátorských průzkumů prezentace a přiznání spár bude upřesněna po provedení restaurátorských průzkumů_x000D_
-konzervace povrchu dle technologie danou restaurátorskými průzkumy - konzervace stávajícího povrchu se zpevněním povrchu impregnací – zachování protiskluzného povrchu, hydrofobizace pro odolnost proti povětrnostním vlivům dvousložkovým organokřemičitým prostředkem, zabraňující usazování špíny a přimrzání námrazy se zachováním prodyšnosti_x000D_
-Kladení ve spádu směrem od kaple a od zábradlí</t>
  </si>
  <si>
    <t>KA/09</t>
  </si>
  <si>
    <t>KA/09 Restaurování STÁVAJÍCÍ KAMENNÉ ZÁBRADLÍ SCHODIŠTĚ - LEVÉ CELKOVÁ DÉLKA CCA 20 M - viz specifikace v PD</t>
  </si>
  <si>
    <t>1929710576</t>
  </si>
  <si>
    <t>Poznámka k položce:_x000D_
Stávající kamenné zábradlí přístupového schodiště – levé, včetně profilací, dělené na soklovou část, tělo a římsovou část (madlo)_x000D_
Stávající stav: povrch se známkami stáří – opotřebovanosti – ozeleněný povrch řasami a lišejníky. Celkové poškození - jednotlivé části jsou notně mechanicky poškozené, povrch kamene zvětralý a znečištěný. Spárování je nesoudržné. Velké poškození vlivem povětrnostních vlivů, povrch hloubkově zvětralý s úbytkem materiálu a poškozením hran._x000D_
Jednotlivé části spojené kovovými sponami - povrch povrchově poškozen korozí._x000D_
materiál: pískovec_x000D_
předpoklad opravy: odborné restaurování restaurátorem s licencí MK_x000D_
kamenné desky budou restaurovány, včetně provedení povrchové zpevňující úpravy a konzervace povrchu hydrofobním nátěrem._x000D_
Nutné provedení rozsáhlé odborné opravy - restaurování_x000D_
- odstranění zeleně, mechanické očištění, vyškrábnutí spár, kamenická oprava s konzervací povrchu - provedení opravy v umělém kameni, retuše, stabilizace prvků,_x000D_
-doplnění chybějící modelace a chybějících prvků umělým kamenem ve stejné struktuře stávajícího kamene modelovým způsobem, s barevnou retuší povrchu - zatónování do odstínu stávající části pro sjednocení povrchu - oboustranně (předpoklad doplnění 20 % ploch včetně profilací)_x000D_
- oprava nesoudržného spárování či doplnění novými částmi modelovým způsobem - provedení vytmelení vodorovných spár kamenickou vodovzdornou flexibilní směsí_x000D_
- sjednocení povrchu, zatónování či barvení bude provedeno dle výsledků restaurátorských průzkumů (předpoklad odstín: červená) prezentace a přiznání spár bude upřesněna po provedení restaurátorských průzkumů_x000D_
-konzervace povrchu dle technologie danou restaurátorskými průzkumy - konzervace stávajícího povrchu se zpevněním povrchu impregnací, hydrofobizace pro odolnost proti povětrnostním vlivům dvousložkovým organokřemičitým prostředkem, zabraňující usazování špíny a přimrzání námrazy se zachováním prodyšnosti_x000D_
kovové spony - mechanické očištění,odrezení korozí, antikorozní nátěr, zcelující nátěry1x základní nátěr + 2x vrchní nátěr na kov</t>
  </si>
  <si>
    <t>KA/10</t>
  </si>
  <si>
    <t>KA/10 Restaurování STÁVAJÍCÍ KAMENNÉ ZÁBRADLÍ SCHODIŠTĚ - PRAVÉ CELKOVÁ DÉLKA CCA 20 M - viz specifikace v PD</t>
  </si>
  <si>
    <t>-1789068129</t>
  </si>
  <si>
    <t>Poznámka k položce:_x000D_
Stávající kamenné zábradlí přístupového schodiště – pravé, včetně profilací, dělené na soklovou část, tělo a římsovou část (madlo)_x000D_
Stávající stav: povrch se známkami stáří – opotřebovanosti – ozeleněný povrch řasami a lišejníky. Celkové poškození - jednotlivé části jsou notně mechanicky poškozené, povrch kamene zvětralý a znečištěný. Spárování je nesoudržné. Velké poškození vlivem povětrnostních vlivů, povrch hloubkově zvětralý s úbytkem materiálu a poškozením hran. Jednotlivé části spojené kovovými sponami - povrch povrchově poškozen korozí._x000D_
materiál: pískovec_x000D_
předpoklad opravy: odborné restaurování restaurátorem s licencí MK_x000D_
kamenné desky budou restaurovány, včetně provedení povrchové zpevňující úpravy a konzervace povrchu hydrofobním nátěrem._x000D_
Nutné provedení rozsáhlé odborné opravy - restaurování_x000D_
- odstranění zeleně, mechanické očištění, vyškrábnutí spár, kamenická oprava s konzervací povrchu - provedení opravy v umělém kameni, retuše, stabilizace prvků_x000D_
-doplnění chybějící modelace a chybějících prvků umělým kamenem ve stejné struktuře stávajícího kamene modelovým způsobem, s barevnou retuší povrchu - zatónování do odstínu stávající části pro sjednocení povrchu - oboustranně (předpoklad doplnění 20 % ploch včetně profilací)_x000D_
- oprava nesoudržného spárování či doplnění novými částmi modelovým způsobem - provedení vytmelení vodorovných spár kamenickou vodovzdornou flexibilní směsí_x000D_
- sjednocení povrchu, zatónování či barvení bude provedeno dle výsledků restaurátorských průzkumů (předpoklad odstín: červená) prezentace a přiznání spár bude upřesněna po provedení restaurátorských průzkumů_x000D_
-konzervace povrchu dle technologie danou restaurátorskými průzkumy - konzervace stávajícího povrchu se zpevněním povrchu impregnací, hydrofobizace pro odolnost proti povětrnostním vlivům dvousložkovým organokřemičitým prostředkem, zabraňující usazování špíny a přimrzání námrazy se zachováním prodyšnosti_x000D_
-kovové spony - mechanické očištění,odrezení korozí, antikorozní nátěr, zcelující nátěry1x základní nátěr + 2x vrchní nátěr na kov</t>
  </si>
  <si>
    <t>KA/11</t>
  </si>
  <si>
    <t>KA/11 Restaurování STÁVAJÍCÍ KAMENNÉ ZÁBRADLÍ - BALUSTRÁDA - PRAVÁ CELKOVÁ DÉLKA CCA 5,3 M - viz specifikace v PD</t>
  </si>
  <si>
    <t>-1901097704</t>
  </si>
  <si>
    <t>Poznámka k položce:_x000D_
Stávající kamenné zábradlí podesty – balustráda – pravá část. Zábradlí včetně profilací, dělené na soklovou část (trnož), balustrádové kuželky nebo nárožní pilíře a římsovou část (madlo)_x000D_
Stávající stav: povrch se známkami stáří – opotřebovanosti – ozeleněný povrch řasami a lišejníky. Celkové poškození - jednotlivé části jsou notně mechanicky poškozené, povrch kamene zvětralý a znečištěný. Spárování je nesoudržné. Velké poškození vlivem povětrnostních vlivů, povrch hloubkově zvětralý s úbytkem materiálu a poškozením hran. Jednotlivé části spojené kovovými sponami - povrch povrchově poškozen korozí._x000D_
materiál: pískovec_x000D_
předpoklad opravy: odborné restaurování restaurátorem s licencí MK_x000D_
kamenné desky budou restaurovány, včetně provedení povrchové zpevňující úpravy a konzervace povrchu hydrofobním nátěrem._x000D_
Nutné provedení rozsáhlé odborné opravy - restaurování_x000D_
- odstranění zeleně, mechanické očištění, vyškrábnutí spár, kamenická oprava s konzervací povrchu - provedení opravy v umělém kameni, retuše, stabilizace prvků_x000D_
-doplnění chybějící modelace a chybějících prvků umělým kamenem ve stejné struktuře stávajícího kamene modelovým způsobem, s barevnou retuší povrchu - zatónování do odstínu stávající části pro sjednocení povrchu - oboustranně_x000D_
- oprava nesoudržného spárování či doplnění novými částmi modelovým způsobem - provedení vytmelení vodorovných spár kamenickou vodovzdornou flexibilní směsí_x000D_
- sjednocení povrchu, zatónování či barvení bude provedeno dle výsledků restaurátorských průzkumů (předpoklad odstín: červená) prezentace a přiznání spár bude upřesněna po provedení restaurátorských průzkumů_x000D_
-konzervace povrchu dle technologie danou restaurátorskými průzkumy - konzervace stávajícího povrchu se zpevněním povrchu impregnací, hydrofobizace pro odolnost proti povětrnostním vlivům dvousložkovým organokřemičitým prostředkem, zabraňující usazování špíny a přimrzání námrazy se zachováním prodyšnosti_x000D_
-kovové spony - mechanické očištění,odrezení korozí, antikorozní nátěr, zcelující nátěry1x základní nátěr + 2x vrchní nátěr na kov</t>
  </si>
  <si>
    <t>KA/12</t>
  </si>
  <si>
    <t>KA/12 Restaurování STÁVAJÍCÍ KAMENNÉ ZÁBRADLÍ - BALUSTRÁDA - LEVÁ CELKOVÁ DÉLKA CCA 5,3 M - viz specifikace v PD</t>
  </si>
  <si>
    <t>2112182687</t>
  </si>
  <si>
    <t>Poznámka k položce:_x000D_
Stávající kamenné zábradlí podesty – balustráda – levá část. Zábradlí včetně profilací, dělené na soklovou část (trnož), balustrádové kuželky nebo nárožní pilíře a římsovou část (madlo)_x000D_
Stávající stav: povrch se známkami stáří – opotřebovanosti – ozeleněný povrch řasami a lišejníky. Celkové poškození - jednotlivé části jsou notně mechanicky poškozené, povrch kamene zvětralý a znečištěný. Spárování je nesoudržné. Velké poškození vlivem povětrnostních vlivů, povrch hloubkově zvětralý s úbytkem materiálu a poškozením hran._x000D_
Jednotlivé části spojené kovovými sponami - povrch povrchově poškozen korozí._x000D_
materiál: pískovec_x000D_
předpoklad opravy: odborné restaurování restaurátorem s licencí MK_x000D_
kamenné desky budou restaurovány, včetně provedení povrchové zpevňující úpravy a konzervace povrchu hydrofobním nátěrem._x000D_
Nutné provedení rozsáhlé odborné opravy - restaurování_x000D_
- odstranění zeleně, mechanické očištění, vyškrábnutí spár, kamenická oprava s konzervací povrchu - provedení opravy v umělém kameni, retuše, stabilizace prvků_x000D_
-doplnění chybějící modelace a chybějících prvků umělým kamenem ve stejné struktuře stávajícího kamene modelovým způsobem, s barevnou retuší povrchu - zatónování do odstínu stávající části pro sjednocení povrchu - oboustranně_x000D_
- oprava nesoudržného spárování či doplnění novými částmi modelovým způsobem - provedení vytmelení vodorovných spár kamenickou vodovzdornou flexibilní směsí_x000D_
- sjednocení povrchu, zatónování či barvení bude provedeno dle výsledků restaurátorských průzkumů (předpoklad odstín: červená) prezentace a přiznání spár bude upřesněna po provedení restaurátorských průzkumů_x000D_
-konzervace povrchu dle technologie danou restaurátorskými průzkumy - konzervace stávajícího povrchu se zpevněním povrchu impregnací, hydrofobizace pro odolnost proti povětrnostním vlivům dvousložkovým organokřemičitým prostředkem, zabraňující usazování špíny a přimrzání námrazy se zachováním prodyšnosti_x000D_
kovové spony - mechanické očištění,odrezení korozí, antikorozní nátěr, zcelující nátěry1x základní nátěr + 2x vrchní nátěr na kov</t>
  </si>
  <si>
    <t>KA/13</t>
  </si>
  <si>
    <t>KA/13 Restaurování STÁVAJÍCÍ KAMENNÉ ČUČKY ZÁBRADLÍ Š. 380 MM V. 680 MM - viz specifikace v PD</t>
  </si>
  <si>
    <t>-282033626</t>
  </si>
  <si>
    <t>Poznámka k položce:_x000D_
Stávající kamenné profilované čučky na zábradlí předprostoru kaple._x000D_
Stávající stav: povrch se známkami stáří – opotřebovanosti – ozeleněný povrch řasami a lišejníky. Celkové poškození - jednotlivé části jsou notně mechanicky poškozené, povrch kamene zvětralý a znečištěný. Spárování je nesoudržné. Velké poškození vlivem povětrnostních vlivů, povrch hloubkově zvětralý s úbytkem materiálu a poškozením hran._x000D_
materiál: pískovec_x000D_
předpoklad opravy: odborné restaurování restaurátorem s licencí MK_x000D_
kamenné desky budou restaurovány, včetně provedení povrchové zpevňující úpravy a konzervace povrchu hydrofobním nátěrem._x000D_
Nutné provedení rozsáhlé odborné opravy - restaurování_x000D_
- odstranění zeleně, mechanické očištění, vyškrábnutí spár, kamenická oprava s konzervací povrchu - provedení opravy v umělém kameni, retuše, stabilizace prvků_x000D_
-doplnění chybějící modelace a chybějících prvků umělým kamenem ve stejné struktuře stávajícího kamene modelovým způsobem, s barevnou retuší povrchu - zatónování do odstínu stávající části pro sjednocení povrchu - oboustranně_x000D_
- oprava nesoudržného spárování či doplnění novými částmi modelovým způsobem - provedení vytmelení vodorovných spár kamenickou vodovzdornou flexibilní směsí_x000D_
- sjednocení povrchu, zatónování či barvení bude provedeno dle výsledků restaurátorských průzkumů (předpoklad odstín: červená) prezentace a přiznání spár bude upřesněna po provedení restaurátorských průzkumů_x000D_
-konzervace povrchu dle technologie danou restaurátorskými průzkumy - konzervace stávajícího povrchu se zpevněním povrchu impregnací, hydrofobizace pro odolnost proti povětrnostním vlivům dvousložkovým organokřemičitým prostředkem, zabraňující usazování špíny a přimrzání námrazy se zachováním prodyšnosti</t>
  </si>
  <si>
    <t>KA/14</t>
  </si>
  <si>
    <t>KA/14 NOVÉ KAMENNÉ VÝVAŘIŠTĚ 350/1200MM V.150MM - viz specifikace v PD</t>
  </si>
  <si>
    <t>1708524740</t>
  </si>
  <si>
    <t>Poznámka k položce:_x000D_
Nová kamenná deska tvarovaná pro odtok a proti odstřiku s prohlubní a žlábkem pro odtok z dešťového svodu_x000D_
Materiál : Mrákotínská jemnozrnná žula_x000D_
Povrchová úprava: pemrlovaný povrch_x000D_
Kamenné vývařiště bude spádováno pro odtok vody směrem od kaple a následně do povrchového rigolu, odkud bude voda směřována směrem do travnaté plochy mimo kapli s rozlivem po pozemku.</t>
  </si>
  <si>
    <t>998782112</t>
  </si>
  <si>
    <t>Přesun hmot pro obklady kamenné stanovený z hmotnosti přesunovaného materiálu vodorovná dopravní vzdálenost do 50 m s omezením mechanizace v objektech výšky přes 6 do 12 m</t>
  </si>
  <si>
    <t>-1287500688</t>
  </si>
  <si>
    <t>https://podminky.urs.cz/item/CS_URS_2024_02/998782112</t>
  </si>
  <si>
    <t>-1556178495</t>
  </si>
  <si>
    <t>8*3</t>
  </si>
  <si>
    <t>D.1.1_5. - 5. etapa_Oprava opěrné stěny</t>
  </si>
  <si>
    <t>865996721</t>
  </si>
  <si>
    <t>-86198797</t>
  </si>
  <si>
    <t>-55410442</t>
  </si>
  <si>
    <t>46*2 'Přepočtené koeficientem množství</t>
  </si>
  <si>
    <t>622325259R</t>
  </si>
  <si>
    <t>Oprava kapilárně aktivní vápenné omítky s pucolánem s celoplošným přeštukováním vnějších ploch stupně členitosti 1, v rozsahu opravované plochy přes 80 do 100%</t>
  </si>
  <si>
    <t>-1683423863</t>
  </si>
  <si>
    <t>-ODSTRANĚNÍ STÁVAJÍCÍCH OMÍTEK, PROŠKRÁBNUTÍ NESOUDRŽNÝCH SPÁR, OČIŠTĚNÍ PLOCH</t>
  </si>
  <si>
    <t>-NOVÉ OMÍTKY 100 % (KAPILÁRNĚ AKTIVNÍ OMÍTKA S ADHEZNÍM MŮSTKEM S VÁPENNÝM ŠTUKEM S PUCOLÁNEM)</t>
  </si>
  <si>
    <t>-FASÁDNÍ VÁPENNÝ NÁTĚR -100%</t>
  </si>
  <si>
    <t>JIŽNÍ POHLED NA OPĚRNOU ZEĎ</t>
  </si>
  <si>
    <t>SEVERNÍ POHLED NA OPĚRNOU ZEĎ</t>
  </si>
  <si>
    <t>STÁVAJÍCÍ KAMENNÉ ZDIVO BEZ OMÍTEK</t>
  </si>
  <si>
    <t>LOKÁLNÍ PROŠKRÁBNUTÍ NESOUDRŽNÝCH SPÁR</t>
  </si>
  <si>
    <t>NOVÉ VYSPÁROVÁNÍ 50 %</t>
  </si>
  <si>
    <t>VÝHODNÍ POHLED NA OPĚRNOU ZEĎ</t>
  </si>
  <si>
    <t>-429882907</t>
  </si>
  <si>
    <t>941111111</t>
  </si>
  <si>
    <t>Lešení řadové trubkové lehké pracovní s podlahami s provozním zatížením tř. 3 do 200 kg/m2 šířky tř. W06 od 0,6 do 0,9 m výšky do 10 m montáž</t>
  </si>
  <si>
    <t>-1125598923</t>
  </si>
  <si>
    <t>https://podminky.urs.cz/item/CS_URS_2024_02/941111111</t>
  </si>
  <si>
    <t>941111211</t>
  </si>
  <si>
    <t>Lešení řadové trubkové lehké pracovní s podlahami s provozním zatížením tř. 3 do 200 kg/m2 šířky tř. W06 od 0,6 do 0,9 m výšky do 10 m příplatek k ceně za každý den použití</t>
  </si>
  <si>
    <t>1234531675</t>
  </si>
  <si>
    <t>https://podminky.urs.cz/item/CS_URS_2024_02/941111211</t>
  </si>
  <si>
    <t>87*60 'Přepočtené koeficientem množství</t>
  </si>
  <si>
    <t>941111311</t>
  </si>
  <si>
    <t>Odborná prohlídka lešení řadového trubkového lehkého pracovního s podlahami s provozním zatížením tř. 3 do 200 kg/m2 šířky tř. W06 až W12 od 0,6 m do 1,5 m výšky do 25 m, celkové plochy do 500 m2 nezakrytého</t>
  </si>
  <si>
    <t>-354035852</t>
  </si>
  <si>
    <t>https://podminky.urs.cz/item/CS_URS_2024_02/941111311</t>
  </si>
  <si>
    <t>941111811</t>
  </si>
  <si>
    <t>Lešení řadové trubkové lehké pracovní s podlahami s provozním zatížením tř. 3 do 200 kg/m2 šířky tř. W06 od 0,6 do 0,9 m výšky do 10 m demontáž</t>
  </si>
  <si>
    <t>1644968300</t>
  </si>
  <si>
    <t>https://podminky.urs.cz/item/CS_URS_2024_02/941111811</t>
  </si>
  <si>
    <t>978036191</t>
  </si>
  <si>
    <t>Otlučení cementových omítek vnějších ploch s vyškrabáním spar zdiva a s očištěním povrchu, v rozsahu přes 80 do 100 %</t>
  </si>
  <si>
    <t>-770570238</t>
  </si>
  <si>
    <t>https://podminky.urs.cz/item/CS_URS_2024_02/978036191</t>
  </si>
  <si>
    <t>-2099020240</t>
  </si>
  <si>
    <t>-1369214410</t>
  </si>
  <si>
    <t>87*2 'Přepočtené koeficientem množství</t>
  </si>
  <si>
    <t>-1653776835</t>
  </si>
  <si>
    <t>-912950019</t>
  </si>
  <si>
    <t>3,222*30 'Přepočtené koeficientem množství</t>
  </si>
  <si>
    <t>783801403</t>
  </si>
  <si>
    <t>Příprava podkladu omítek před provedením nátěru oprášení</t>
  </si>
  <si>
    <t>794175375</t>
  </si>
  <si>
    <t>https://podminky.urs.cz/item/CS_URS_2024_02/783801403</t>
  </si>
  <si>
    <t>783823137</t>
  </si>
  <si>
    <t>Penetrační nátěr omítek hladkých omítek hladkých, zrnitých tenkovrstvých nebo štukových stupně členitosti 1 a 2 vápenný</t>
  </si>
  <si>
    <t>-346447764</t>
  </si>
  <si>
    <t>https://podminky.urs.cz/item/CS_URS_2024_02/783823137</t>
  </si>
  <si>
    <t>783827427</t>
  </si>
  <si>
    <t>Krycí (ochranný ) nátěr omítek dvojnásobný hladkých omítek hladkých, zrnitých tenkovrstvých nebo štukových stupně členitosti 1 a 2 vápenný</t>
  </si>
  <si>
    <t>-578346891</t>
  </si>
  <si>
    <t>https://podminky.urs.cz/item/CS_URS_2024_02/783827427</t>
  </si>
  <si>
    <t>D.1.5 - ZPEVNĚNÉ PLOCHY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</si>
  <si>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</si>
  <si>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</si>
  <si>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</si>
  <si>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</si>
  <si>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>Zemní práce</t>
  </si>
  <si>
    <t>113105112</t>
  </si>
  <si>
    <t>Rozebrání dlažeb z lomového kamene s přemístěním hmot na skládku na vzdálenost do 3 m nebo s naložením na dopravní prostředek, kladených na sucho se spárami zalitými cementovou maltou</t>
  </si>
  <si>
    <t>-439261158</t>
  </si>
  <si>
    <t>https://podminky.urs.cz/item/CS_URS_2024_02/113105112</t>
  </si>
  <si>
    <t>113107111</t>
  </si>
  <si>
    <t>Odstranění podkladů nebo krytů ručně s přemístěním hmot na skládku na vzdálenost do 3 m nebo s naložením na dopravní prostředek z kameniva těženého, o tl. vrstvy do 100 mm</t>
  </si>
  <si>
    <t>1209114427</t>
  </si>
  <si>
    <t>https://podminky.urs.cz/item/CS_URS_2024_02/113107111</t>
  </si>
  <si>
    <t>122211101</t>
  </si>
  <si>
    <t>Odkopávky a prokopávky ručně zapažené i nezapažené v hornině třídy těžitelnosti I skupiny 3</t>
  </si>
  <si>
    <t>-493380215</t>
  </si>
  <si>
    <t>https://podminky.urs.cz/item/CS_URS_2024_02/122211101</t>
  </si>
  <si>
    <t>odkop</t>
  </si>
  <si>
    <t xml:space="preserve">OKAPOVÝ CHODNÍK </t>
  </si>
  <si>
    <t>lokální zvýšení úrovně zpevněné plochy u</t>
  </si>
  <si>
    <t>kaple z důvodu zakrytí zděných základových</t>
  </si>
  <si>
    <t>konstrukcí pod kamennými prvky kaple</t>
  </si>
  <si>
    <t>52*0,3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</si>
  <si>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</si>
  <si>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</si>
  <si>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-2120569491</t>
  </si>
  <si>
    <t>https://podminky.urs.cz/item/CS_URS_2024_02/162211311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</si>
  <si>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</si>
  <si>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</si>
  <si>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-1349524747</t>
  </si>
  <si>
    <t>https://podminky.urs.cz/item/CS_URS_2024_02/162211319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</si>
  <si>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</si>
  <si>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</si>
  <si>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-1037024182</t>
  </si>
  <si>
    <t>https://podminky.urs.cz/item/CS_URS_2024_02/162751117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</si>
  <si>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</si>
  <si>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</si>
  <si>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488433820</t>
  </si>
  <si>
    <t>https://podminky.urs.cz/item/CS_URS_2024_02/162751119</t>
  </si>
  <si>
    <t>15,6*10 'Přepočtené koeficientem množství</t>
  </si>
  <si>
    <t>171111103</t>
  </si>
  <si>
    <t>Uložení sypanin do násypů ručně s rozprostřením sypaniny ve vrstvách a s hrubým urovnáním zhutněných z hornin soudržných jakékoliv třídy těžitelnosti</t>
  </si>
  <si>
    <t>1226950244</t>
  </si>
  <si>
    <t>https://podminky.urs.cz/item/CS_URS_2024_02/171111103</t>
  </si>
  <si>
    <t>12*3*0,3</t>
  </si>
  <si>
    <t>171201231</t>
  </si>
  <si>
    <t>Poplatek za uložení stavebního odpadu na recyklační skládce (skládkovné) zeminy a kamení zatříděného do Katalogu odpadů pod kódem 17 05 04</t>
  </si>
  <si>
    <t>-524548674</t>
  </si>
  <si>
    <t>https://podminky.urs.cz/item/CS_URS_2024_02/171201231</t>
  </si>
  <si>
    <t>15,6*1,9 'Přepočtené koeficientem množství</t>
  </si>
  <si>
    <t>181912112</t>
  </si>
  <si>
    <t>Úprava pláně vyrovnáním výškových rozdílů ručně v hornině třídy těžitelnosti I skupiny 3 se zhutněním</t>
  </si>
  <si>
    <t>855296200</t>
  </si>
  <si>
    <t>https://podminky.urs.cz/item/CS_URS_2024_02/181912112</t>
  </si>
  <si>
    <t xml:space="preserve">úprava terénu </t>
  </si>
  <si>
    <t>35,1</t>
  </si>
  <si>
    <t>Zakládání</t>
  </si>
  <si>
    <t>211571111</t>
  </si>
  <si>
    <t>Výplň kamenivem do rýh odvodňovacích žeber nebo trativodů bez zhutnění, s úpravou povrchu výplně štěrkopískem tříděným</t>
  </si>
  <si>
    <t>-729280148</t>
  </si>
  <si>
    <t>https://podminky.urs.cz/item/CS_URS_2024_02/211571111</t>
  </si>
  <si>
    <t>V podsypu bude položena drenáž pro odvodnění okolí kaple</t>
  </si>
  <si>
    <t>drenáž</t>
  </si>
  <si>
    <t>32*(0,4*0,4)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</si>
  <si>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</si>
  <si>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</si>
  <si>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-1550629581</t>
  </si>
  <si>
    <t>https://podminky.urs.cz/item/CS_URS_2024_02/211971121</t>
  </si>
  <si>
    <t>32*(0,4*4)</t>
  </si>
  <si>
    <t>69311068</t>
  </si>
  <si>
    <t>geotextilie netkaná separační, ochranná, filtrační, drenážní PP 300g/m2</t>
  </si>
  <si>
    <t>1943239843</t>
  </si>
  <si>
    <t>51,2*1,1845 'Přepočtené koeficientem množství</t>
  </si>
  <si>
    <t>212572111</t>
  </si>
  <si>
    <t>Lože pro trativody ze štěrkopísku tříděného</t>
  </si>
  <si>
    <t>1226120047</t>
  </si>
  <si>
    <t>https://podminky.urs.cz/item/CS_URS_2024_02/212572111</t>
  </si>
  <si>
    <t>32*(0,4*0,1)</t>
  </si>
  <si>
    <t>212755214</t>
  </si>
  <si>
    <t>Trativody bez lože z drenážních trubek plastových flexibilních D 100 mm</t>
  </si>
  <si>
    <t>-1811950809</t>
  </si>
  <si>
    <t>https://podminky.urs.cz/item/CS_URS_2024_02/212755214</t>
  </si>
  <si>
    <t>OS/01</t>
  </si>
  <si>
    <t>DRENÁŽNÍ SYSTÉM VČETNĚ VŠECH PRVKŮ</t>
  </si>
  <si>
    <t>Ø  100</t>
  </si>
  <si>
    <t xml:space="preserve">Ohebný drenážní systém z PVC pro odvedení vod z oblasti základových konstrukcí DN 100 mm. Jedná se o ohebné trouby z PVC, které jsou perforované </t>
  </si>
  <si>
    <t xml:space="preserve">v horní části s plným dnem. Položka včetně spojek, kolen, T prvků, redukcí atp.. Hloubka uložení drenáže cca 0,3m (předpoklad skalního podloží), </t>
  </si>
  <si>
    <t>), umístění drenáže dle normových požadavků. Drenáž odvedena do travnatých ploch, ukončení drenáže bude obezděno kamenem a tím pohledově skryto.</t>
  </si>
  <si>
    <t xml:space="preserve">Pro ochranu potrubí před zanášením musí být kolem drenážního potrubí vytvořen obsyp z filtračních materiálů o vhodné zrnitosti a obalení filtrační </t>
  </si>
  <si>
    <t xml:space="preserve">netkanou geotextilií. Rozmezí zrnitosti obsypu je 8 - 22 mm. Filtrační obsyp musí být pod a kolem drenážního potrubí řádně zhutněn. </t>
  </si>
  <si>
    <t xml:space="preserve">      </t>
  </si>
  <si>
    <t>Vodorovné konstrukce</t>
  </si>
  <si>
    <t>451457775R</t>
  </si>
  <si>
    <t>Podklad nebo lože pod dlažbu (přídlažbu) v ploše vodorovné nebo ve sklonu do 1:5, tloušťky od 50 do 80 mm z vápenopískové lože - říční písek</t>
  </si>
  <si>
    <t>-995693650</t>
  </si>
  <si>
    <t>Komunikace pozemní</t>
  </si>
  <si>
    <t>564752111</t>
  </si>
  <si>
    <t>Podklad nebo kryt z vibrovaného štěrku VŠ s rozprostřením, vlhčením a zhutněním, po zhutnění tl. 150 mm</t>
  </si>
  <si>
    <t>1854546584</t>
  </si>
  <si>
    <t>https://podminky.urs.cz/item/CS_URS_2024_02/564752111</t>
  </si>
  <si>
    <t>564951111</t>
  </si>
  <si>
    <t>Podsyp, podklad nebo kryt z pálených jílů s rozprostřením a s hutněním, po zhutnění tl. 150 mm</t>
  </si>
  <si>
    <t>-210274696</t>
  </si>
  <si>
    <t>https://podminky.urs.cz/item/CS_URS_2024_02/564951111</t>
  </si>
  <si>
    <t>Skladba SK02 – vnější plocha kolem kaple</t>
  </si>
  <si>
    <t>Po obvodu kaple bude pod dlažbou a ložem provedena jílová ucpávka v pásu tl. 300 mm na výšku podsypu podlahy</t>
  </si>
  <si>
    <t>38*0,3</t>
  </si>
  <si>
    <t>594111114</t>
  </si>
  <si>
    <t>Kladení dlažby z lomového kamene lomařsky upraveného v ploše vodorovné nebo ve sklonu svisle (štětová dlažba) s vyklínováním spár, s provedením lože tl. 50 mm z kameniva těženého</t>
  </si>
  <si>
    <t>508860022</t>
  </si>
  <si>
    <t>https://podminky.urs.cz/item/CS_URS_2024_02/594111114</t>
  </si>
  <si>
    <t>Stávající skladba: kamenné dlaždice spárované vápenocementovou maltou (spárování již ve velmi špatném stavu) kladené do kamenné prosívky tl. 100 mm.</t>
  </si>
  <si>
    <t>Nová skladba: - Stávající plochá dlažba – vnější povrch kolem kaple – okapový chodník (odtokový žlábek) – celkové rozebrání a znovuosazení</t>
  </si>
  <si>
    <t xml:space="preserve">Kamenné ploché dlaždice - štětové kladení dle stávajícího vzoru – ve spádu </t>
  </si>
  <si>
    <t>+ spárování vápennou maltou 30-50mm</t>
  </si>
  <si>
    <t>- maltové lože (z ostrého říčního písku)         80 mm</t>
  </si>
  <si>
    <t>- geotextilie 300 g/m2</t>
  </si>
  <si>
    <t>- štěrkopískový podsyp (tl. bude upravena v součinnosti s archeology)      100-150 mm</t>
  </si>
  <si>
    <t xml:space="preserve">-rostlý terén </t>
  </si>
  <si>
    <t xml:space="preserve">Odborné rozebírání dlažby s maximální šetrností s vědomím jejího druhotného použití – dlažba bude očištěna, paletována a uložena na místo určené </t>
  </si>
  <si>
    <t>investora – BUDE OPĚTOVNĚ POUŽITA.</t>
  </si>
  <si>
    <t>599632111R</t>
  </si>
  <si>
    <t>Vyplnění spár dlažby (přídlažby) z lomového kamene v jakémkoliv sklonu plochy a jakékoliv tloušťky vápennou maltou se zatřením</t>
  </si>
  <si>
    <t>-2066098465</t>
  </si>
  <si>
    <t>919726122</t>
  </si>
  <si>
    <t>Geotextilie netkaná pro ochranu, separaci nebo filtraci měrná hmotnost přes 200 do 300 g/m2</t>
  </si>
  <si>
    <t>-621950964</t>
  </si>
  <si>
    <t>https://podminky.urs.cz/item/CS_URS_2024_02/919726122</t>
  </si>
  <si>
    <t>979071111</t>
  </si>
  <si>
    <t>Očištění vybouraných dlažebních kostek od spojovacího materiálu, s uložením očištěných kostek na skládku, s odklizením odpadových hmot na hromady a s odklizením vybouraných kostek na vzdálenost do 3 m velkých, s původním vyplněním spár kamenivem těženým</t>
  </si>
  <si>
    <t>91800925</t>
  </si>
  <si>
    <t>https://podminky.urs.cz/item/CS_URS_2024_02/979071111</t>
  </si>
  <si>
    <t>997013151</t>
  </si>
  <si>
    <t>Vnitrostaveništní doprava suti a vybouraných hmot vodorovně do 50 m s naložením s omezením mechanizace pro budovy a haly výšky do 6 m</t>
  </si>
  <si>
    <t>84531252</t>
  </si>
  <si>
    <t>https://podminky.urs.cz/item/CS_URS_2024_02/997013151</t>
  </si>
  <si>
    <t>997013157</t>
  </si>
  <si>
    <t>Vnitrostaveništní doprava suti a vybouraných hmot vodorovně do 50 m s naložením s omezením mechanizace pro budovy a haly výšky přes 21 do 24 m</t>
  </si>
  <si>
    <t>2001185081</t>
  </si>
  <si>
    <t>https://podminky.urs.cz/item/CS_URS_2024_02/997013157</t>
  </si>
  <si>
    <t>1113780777</t>
  </si>
  <si>
    <t>459471042</t>
  </si>
  <si>
    <t>9,36*30 'Přepočtené koeficientem množství</t>
  </si>
  <si>
    <t>997013873</t>
  </si>
  <si>
    <t>-1320415747</t>
  </si>
  <si>
    <t>https://podminky.urs.cz/item/CS_URS_2024_02/997013873</t>
  </si>
  <si>
    <t>998223011</t>
  </si>
  <si>
    <t>Přesun hmot pro pozemní komunikace s krytem dlážděným dopravní vzdálenost do 200 m jakékoliv délky objektu</t>
  </si>
  <si>
    <t>89207045</t>
  </si>
  <si>
    <t>https://podminky.urs.cz/item/CS_URS_2024_02/998223011</t>
  </si>
  <si>
    <t>HZS2492</t>
  </si>
  <si>
    <t>Hodinové zúčtovací sazby profesí PSV zednické výpomoci a pomocné práce PSV pomocný dělník PSV</t>
  </si>
  <si>
    <t>-1260332144</t>
  </si>
  <si>
    <t>https://podminky.urs.cz/item/CS_URS_2024_02/HZS2492</t>
  </si>
  <si>
    <t>stavební přípomoce</t>
  </si>
  <si>
    <t>000 - VON - Vedlější a ostatní náklady stavby</t>
  </si>
  <si>
    <t xml:space="preserve">    VRN1 - Průzkumné, geodetické a projektové práce</t>
  </si>
  <si>
    <t xml:space="preserve">    VRN3 - Zařízení staveniště</t>
  </si>
  <si>
    <t xml:space="preserve">    VRN9 - Ostatní náklady</t>
  </si>
  <si>
    <t>VRN1</t>
  </si>
  <si>
    <t>Průzkumné, geodetické a projektové práce</t>
  </si>
  <si>
    <t>011314000</t>
  </si>
  <si>
    <t>Archeologický dohled</t>
  </si>
  <si>
    <t>-195897624</t>
  </si>
  <si>
    <t>https://podminky.urs.cz/item/CS_URS_2024_02/011314000</t>
  </si>
  <si>
    <t>011324000</t>
  </si>
  <si>
    <t>Archeologický průzkum</t>
  </si>
  <si>
    <t>-570616750</t>
  </si>
  <si>
    <t>https://podminky.urs.cz/item/CS_URS_2024_02/011324000</t>
  </si>
  <si>
    <t>011544000</t>
  </si>
  <si>
    <t>Průzkum restaurátorský</t>
  </si>
  <si>
    <t>2028284504</t>
  </si>
  <si>
    <t>https://podminky.urs.cz/item/CS_URS_2024_02/011544000</t>
  </si>
  <si>
    <t>011544001R</t>
  </si>
  <si>
    <t>Restaurátorský průzkum omítek</t>
  </si>
  <si>
    <t>-202252453</t>
  </si>
  <si>
    <t>013244000</t>
  </si>
  <si>
    <t>Dokumentace pro provádění stavby</t>
  </si>
  <si>
    <t>-1303756986</t>
  </si>
  <si>
    <t>https://podminky.urs.cz/item/CS_URS_2024_02/013244000</t>
  </si>
  <si>
    <t>013254000</t>
  </si>
  <si>
    <t>Dokumentace skutečného provedení stavby</t>
  </si>
  <si>
    <t>1851906090</t>
  </si>
  <si>
    <t>https://podminky.urs.cz/item/CS_URS_2024_02/013254000</t>
  </si>
  <si>
    <t>VRN3</t>
  </si>
  <si>
    <t>Zařízení staveniště</t>
  </si>
  <si>
    <t>030001000</t>
  </si>
  <si>
    <t>1426697618</t>
  </si>
  <si>
    <t>https://podminky.urs.cz/item/CS_URS_2024_02/030001000</t>
  </si>
  <si>
    <t>032503000</t>
  </si>
  <si>
    <t>Skládky na staveništi</t>
  </si>
  <si>
    <t>1815088570</t>
  </si>
  <si>
    <t>https://podminky.urs.cz/item/CS_URS_2024_02/032503000</t>
  </si>
  <si>
    <t>032903000</t>
  </si>
  <si>
    <t>Náklady na provoz a údržbu vybavení staveniště</t>
  </si>
  <si>
    <t>272698535</t>
  </si>
  <si>
    <t>https://podminky.urs.cz/item/CS_URS_2024_02/032903000</t>
  </si>
  <si>
    <t>041103000</t>
  </si>
  <si>
    <t>Autorský dozor projektanta</t>
  </si>
  <si>
    <t>-1087144292</t>
  </si>
  <si>
    <t>https://podminky.urs.cz/item/CS_URS_2024_02/041103000</t>
  </si>
  <si>
    <t>041203000</t>
  </si>
  <si>
    <t>Technický dozor investora</t>
  </si>
  <si>
    <t>224208424</t>
  </si>
  <si>
    <t>https://podminky.urs.cz/item/CS_URS_2024_02/041203000</t>
  </si>
  <si>
    <t>041403000</t>
  </si>
  <si>
    <t>Koordinátor BOZP na staveništi</t>
  </si>
  <si>
    <t>5647350</t>
  </si>
  <si>
    <t>https://podminky.urs.cz/item/CS_URS_2024_02/041403000</t>
  </si>
  <si>
    <t>042503000</t>
  </si>
  <si>
    <t>Plán BOZP na staveništi</t>
  </si>
  <si>
    <t>-102716978</t>
  </si>
  <si>
    <t>https://podminky.urs.cz/item/CS_URS_2024_02/042503000</t>
  </si>
  <si>
    <t>042703000</t>
  </si>
  <si>
    <t>Technické požadavky na výrobky</t>
  </si>
  <si>
    <t>978963629</t>
  </si>
  <si>
    <t>https://podminky.urs.cz/item/CS_URS_2024_02/042703000</t>
  </si>
  <si>
    <t>042703001R</t>
  </si>
  <si>
    <t xml:space="preserve">Předkládání vzorků pro odsouhlasení </t>
  </si>
  <si>
    <t>-466283573</t>
  </si>
  <si>
    <t>043103000</t>
  </si>
  <si>
    <t>Zkoušky bez rozlišení</t>
  </si>
  <si>
    <t>265041378</t>
  </si>
  <si>
    <t>https://podminky.urs.cz/item/CS_URS_2024_02/043103000</t>
  </si>
  <si>
    <t>Poznámka k položce:_x000D_
sondy</t>
  </si>
  <si>
    <t>Měření, monitoring, rozbory bez rozlišení</t>
  </si>
  <si>
    <t>-568638748</t>
  </si>
  <si>
    <t>Poznámka k položce:_x000D_
Měření vlhkosti</t>
  </si>
  <si>
    <t>045203000</t>
  </si>
  <si>
    <t>Kompletační činnost</t>
  </si>
  <si>
    <t>-1205772246</t>
  </si>
  <si>
    <t>https://podminky.urs.cz/item/CS_URS_2024_02/045203000</t>
  </si>
  <si>
    <t>045303000</t>
  </si>
  <si>
    <t>Koordinační činnost</t>
  </si>
  <si>
    <t>-15434570</t>
  </si>
  <si>
    <t>https://podminky.urs.cz/item/CS_URS_2024_02/045303000</t>
  </si>
  <si>
    <t>VRN9</t>
  </si>
  <si>
    <t>Ostatní náklady</t>
  </si>
  <si>
    <t>091404000</t>
  </si>
  <si>
    <t>Práce na památkovém objektu</t>
  </si>
  <si>
    <t>-1421607617</t>
  </si>
  <si>
    <t>https://podminky.urs.cz/item/CS_URS_2024_02/091404000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</si>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</sst>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family val="1"/>
      <charset val="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charset val="238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3" xfId="0" applyNumberFormat="1" applyFont="1" applyBorder="1"/>
    <xf numFmtId="166" fontId="33" fillId="0" borderId="14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8" fillId="0" borderId="23" xfId="0" applyFont="1" applyBorder="1" applyAlignment="1">
      <alignment horizontal="center" vertical="center"/>
    </xf>
    <xf numFmtId="49" fontId="38" fillId="0" borderId="23" xfId="0" applyNumberFormat="1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center" vertical="center" wrapText="1"/>
    </xf>
    <xf numFmtId="167" fontId="38" fillId="0" borderId="23" xfId="0" applyNumberFormat="1" applyFont="1" applyBorder="1" applyAlignment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center" vertical="center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  <xf numFmtId="0" fontId="0" fillId="0" borderId="0" xfId="0" applyAlignment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998741192" TargetMode="External"/><Relationship Id="rId18" Type="http://schemas.openxmlformats.org/officeDocument/2006/relationships/hyperlink" Target="https://podminky.urs.cz/item/CS_URS_2024_02/762395000" TargetMode="External"/><Relationship Id="rId26" Type="http://schemas.openxmlformats.org/officeDocument/2006/relationships/hyperlink" Target="https://podminky.urs.cz/item/CS_URS_2024_02/764002861" TargetMode="External"/><Relationship Id="rId39" Type="http://schemas.openxmlformats.org/officeDocument/2006/relationships/hyperlink" Target="https://podminky.urs.cz/item/CS_URS_2024_02/764238477" TargetMode="External"/><Relationship Id="rId21" Type="http://schemas.openxmlformats.org/officeDocument/2006/relationships/hyperlink" Target="https://podminky.urs.cz/item/CS_URS_2024_02/998762103" TargetMode="External"/><Relationship Id="rId34" Type="http://schemas.openxmlformats.org/officeDocument/2006/relationships/hyperlink" Target="https://podminky.urs.cz/item/CS_URS_2024_02/764231466" TargetMode="External"/><Relationship Id="rId42" Type="http://schemas.openxmlformats.org/officeDocument/2006/relationships/hyperlink" Target="https://podminky.urs.cz/item/CS_URS_2024_02/764508132" TargetMode="External"/><Relationship Id="rId47" Type="http://schemas.openxmlformats.org/officeDocument/2006/relationships/hyperlink" Target="https://podminky.urs.cz/item/CS_URS_2024_02/764531444" TargetMode="External"/><Relationship Id="rId50" Type="http://schemas.openxmlformats.org/officeDocument/2006/relationships/hyperlink" Target="https://podminky.urs.cz/item/CS_URS_2024_02/764537504" TargetMode="External"/><Relationship Id="rId55" Type="http://schemas.openxmlformats.org/officeDocument/2006/relationships/hyperlink" Target="https://podminky.urs.cz/item/CS_URS_2024_02/783401313" TargetMode="External"/><Relationship Id="rId7" Type="http://schemas.openxmlformats.org/officeDocument/2006/relationships/hyperlink" Target="https://podminky.urs.cz/item/CS_URS_2024_02/997013631" TargetMode="External"/><Relationship Id="rId2" Type="http://schemas.openxmlformats.org/officeDocument/2006/relationships/hyperlink" Target="https://podminky.urs.cz/item/CS_URS_2024_02/997013114" TargetMode="External"/><Relationship Id="rId16" Type="http://schemas.openxmlformats.org/officeDocument/2006/relationships/hyperlink" Target="https://podminky.urs.cz/item/CS_URS_2024_02/762341210" TargetMode="External"/><Relationship Id="rId29" Type="http://schemas.openxmlformats.org/officeDocument/2006/relationships/hyperlink" Target="https://podminky.urs.cz/item/CS_URS_2024_02/764131401" TargetMode="External"/><Relationship Id="rId11" Type="http://schemas.openxmlformats.org/officeDocument/2006/relationships/hyperlink" Target="https://podminky.urs.cz/item/CS_URS_2024_02/712431811" TargetMode="External"/><Relationship Id="rId24" Type="http://schemas.openxmlformats.org/officeDocument/2006/relationships/hyperlink" Target="https://podminky.urs.cz/item/CS_URS_2024_02/764002414" TargetMode="External"/><Relationship Id="rId32" Type="http://schemas.openxmlformats.org/officeDocument/2006/relationships/hyperlink" Target="https://podminky.urs.cz/item/CS_URS_2024_02/764218481" TargetMode="External"/><Relationship Id="rId37" Type="http://schemas.openxmlformats.org/officeDocument/2006/relationships/hyperlink" Target="https://podminky.urs.cz/item/CS_URS_2024_02/764235446" TargetMode="External"/><Relationship Id="rId40" Type="http://schemas.openxmlformats.org/officeDocument/2006/relationships/hyperlink" Target="https://podminky.urs.cz/item/CS_URS_2024_02/764334412" TargetMode="External"/><Relationship Id="rId45" Type="http://schemas.openxmlformats.org/officeDocument/2006/relationships/hyperlink" Target="https://podminky.urs.cz/item/CS_URS_2024_02/764508135" TargetMode="External"/><Relationship Id="rId53" Type="http://schemas.openxmlformats.org/officeDocument/2006/relationships/hyperlink" Target="https://podminky.urs.cz/item/CS_URS_2024_02/998766103" TargetMode="External"/><Relationship Id="rId58" Type="http://schemas.openxmlformats.org/officeDocument/2006/relationships/hyperlink" Target="https://podminky.urs.cz/item/CS_URS_2024_02/783417101" TargetMode="External"/><Relationship Id="rId5" Type="http://schemas.openxmlformats.org/officeDocument/2006/relationships/hyperlink" Target="https://podminky.urs.cz/item/CS_URS_2024_02/997013501" TargetMode="External"/><Relationship Id="rId61" Type="http://schemas.openxmlformats.org/officeDocument/2006/relationships/drawing" Target="../drawings/drawing2.xml"/><Relationship Id="rId19" Type="http://schemas.openxmlformats.org/officeDocument/2006/relationships/hyperlink" Target="https://podminky.urs.cz/item/CS_URS_2024_02/762712943" TargetMode="External"/><Relationship Id="rId14" Type="http://schemas.openxmlformats.org/officeDocument/2006/relationships/hyperlink" Target="https://podminky.urs.cz/item/CS_URS_2024_02/762081150" TargetMode="External"/><Relationship Id="rId22" Type="http://schemas.openxmlformats.org/officeDocument/2006/relationships/hyperlink" Target="https://podminky.urs.cz/item/CS_URS_2024_02/998762194" TargetMode="External"/><Relationship Id="rId27" Type="http://schemas.openxmlformats.org/officeDocument/2006/relationships/hyperlink" Target="https://podminky.urs.cz/item/CS_URS_2024_02/764004821" TargetMode="External"/><Relationship Id="rId30" Type="http://schemas.openxmlformats.org/officeDocument/2006/relationships/hyperlink" Target="https://podminky.urs.cz/item/CS_URS_2024_02/764131491" TargetMode="External"/><Relationship Id="rId35" Type="http://schemas.openxmlformats.org/officeDocument/2006/relationships/hyperlink" Target="https://podminky.urs.cz/item/CS_URS_2024_02/764232406" TargetMode="External"/><Relationship Id="rId43" Type="http://schemas.openxmlformats.org/officeDocument/2006/relationships/hyperlink" Target="https://podminky.urs.cz/item/CS_URS_2024_02/764508134" TargetMode="External"/><Relationship Id="rId48" Type="http://schemas.openxmlformats.org/officeDocument/2006/relationships/hyperlink" Target="https://podminky.urs.cz/item/CS_URS_2024_02/764533406" TargetMode="External"/><Relationship Id="rId56" Type="http://schemas.openxmlformats.org/officeDocument/2006/relationships/hyperlink" Target="https://podminky.urs.cz/item/CS_URS_2024_02/783414101" TargetMode="External"/><Relationship Id="rId8" Type="http://schemas.openxmlformats.org/officeDocument/2006/relationships/hyperlink" Target="https://podminky.urs.cz/item/CS_URS_2024_02/997013811" TargetMode="External"/><Relationship Id="rId51" Type="http://schemas.openxmlformats.org/officeDocument/2006/relationships/hyperlink" Target="https://podminky.urs.cz/item/CS_URS_2024_02/998764103" TargetMode="External"/><Relationship Id="rId3" Type="http://schemas.openxmlformats.org/officeDocument/2006/relationships/hyperlink" Target="https://podminky.urs.cz/item/CS_URS_2024_02/997013312" TargetMode="External"/><Relationship Id="rId12" Type="http://schemas.openxmlformats.org/officeDocument/2006/relationships/hyperlink" Target="https://podminky.urs.cz/item/CS_URS_2024_02/998741103" TargetMode="External"/><Relationship Id="rId17" Type="http://schemas.openxmlformats.org/officeDocument/2006/relationships/hyperlink" Target="https://podminky.urs.cz/item/CS_URS_2024_02/762341811" TargetMode="External"/><Relationship Id="rId25" Type="http://schemas.openxmlformats.org/officeDocument/2006/relationships/hyperlink" Target="https://podminky.urs.cz/item/CS_URS_2024_02/764002821" TargetMode="External"/><Relationship Id="rId33" Type="http://schemas.openxmlformats.org/officeDocument/2006/relationships/hyperlink" Target="https://podminky.urs.cz/item/CS_URS_2024_02/764218481" TargetMode="External"/><Relationship Id="rId38" Type="http://schemas.openxmlformats.org/officeDocument/2006/relationships/hyperlink" Target="https://podminky.urs.cz/item/CS_URS_2024_02/764238476" TargetMode="External"/><Relationship Id="rId46" Type="http://schemas.openxmlformats.org/officeDocument/2006/relationships/hyperlink" Target="https://podminky.urs.cz/item/CS_URS_2024_02/764518422" TargetMode="External"/><Relationship Id="rId59" Type="http://schemas.openxmlformats.org/officeDocument/2006/relationships/hyperlink" Target="https://podminky.urs.cz/item/CS_URS_2024_02/HZS2112" TargetMode="External"/><Relationship Id="rId20" Type="http://schemas.openxmlformats.org/officeDocument/2006/relationships/hyperlink" Target="https://podminky.urs.cz/item/CS_URS_2024_02/762712944" TargetMode="External"/><Relationship Id="rId41" Type="http://schemas.openxmlformats.org/officeDocument/2006/relationships/hyperlink" Target="https://podminky.urs.cz/item/CS_URS_2024_02/764508131" TargetMode="External"/><Relationship Id="rId54" Type="http://schemas.openxmlformats.org/officeDocument/2006/relationships/hyperlink" Target="https://podminky.urs.cz/item/CS_URS_2024_02/998766192" TargetMode="External"/><Relationship Id="rId1" Type="http://schemas.openxmlformats.org/officeDocument/2006/relationships/hyperlink" Target="https://podminky.urs.cz/item/CS_URS_2024_02/625681035" TargetMode="External"/><Relationship Id="rId6" Type="http://schemas.openxmlformats.org/officeDocument/2006/relationships/hyperlink" Target="https://podminky.urs.cz/item/CS_URS_2024_02/997013509" TargetMode="External"/><Relationship Id="rId15" Type="http://schemas.openxmlformats.org/officeDocument/2006/relationships/hyperlink" Target="https://podminky.urs.cz/item/CS_URS_2024_02/762083122" TargetMode="External"/><Relationship Id="rId23" Type="http://schemas.openxmlformats.org/officeDocument/2006/relationships/hyperlink" Target="https://podminky.urs.cz/item/CS_URS_2024_02/764001821" TargetMode="External"/><Relationship Id="rId28" Type="http://schemas.openxmlformats.org/officeDocument/2006/relationships/hyperlink" Target="https://podminky.urs.cz/item/CS_URS_2024_02/764004861" TargetMode="External"/><Relationship Id="rId36" Type="http://schemas.openxmlformats.org/officeDocument/2006/relationships/hyperlink" Target="https://podminky.urs.cz/item/CS_URS_2024_02/764234406" TargetMode="External"/><Relationship Id="rId49" Type="http://schemas.openxmlformats.org/officeDocument/2006/relationships/hyperlink" Target="https://podminky.urs.cz/item/CS_URS_2024_02/764533426" TargetMode="External"/><Relationship Id="rId57" Type="http://schemas.openxmlformats.org/officeDocument/2006/relationships/hyperlink" Target="https://podminky.urs.cz/item/CS_URS_2024_02/783415101" TargetMode="External"/><Relationship Id="rId10" Type="http://schemas.openxmlformats.org/officeDocument/2006/relationships/hyperlink" Target="https://podminky.urs.cz/item/CS_URS_2024_02/998011014" TargetMode="External"/><Relationship Id="rId31" Type="http://schemas.openxmlformats.org/officeDocument/2006/relationships/hyperlink" Target="https://podminky.urs.cz/item/CS_URS_2024_02/764218476" TargetMode="External"/><Relationship Id="rId44" Type="http://schemas.openxmlformats.org/officeDocument/2006/relationships/hyperlink" Target="https://podminky.urs.cz/item/CS_URS_2024_02/764508134" TargetMode="External"/><Relationship Id="rId52" Type="http://schemas.openxmlformats.org/officeDocument/2006/relationships/hyperlink" Target="https://podminky.urs.cz/item/CS_URS_2024_02/998764192" TargetMode="External"/><Relationship Id="rId60" Type="http://schemas.openxmlformats.org/officeDocument/2006/relationships/hyperlink" Target="https://podminky.urs.cz/item/CS_URS_2024_02/HZS2152" TargetMode="External"/><Relationship Id="rId4" Type="http://schemas.openxmlformats.org/officeDocument/2006/relationships/hyperlink" Target="https://podminky.urs.cz/item/CS_URS_2024_02/997013322" TargetMode="External"/><Relationship Id="rId9" Type="http://schemas.openxmlformats.org/officeDocument/2006/relationships/hyperlink" Target="https://podminky.urs.cz/item/CS_URS_2024_02/998011003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2/949511112" TargetMode="External"/><Relationship Id="rId21" Type="http://schemas.openxmlformats.org/officeDocument/2006/relationships/hyperlink" Target="https://podminky.urs.cz/item/CS_URS_2024_02/944511211" TargetMode="External"/><Relationship Id="rId42" Type="http://schemas.openxmlformats.org/officeDocument/2006/relationships/hyperlink" Target="https://podminky.urs.cz/item/CS_URS_2024_02/997013312" TargetMode="External"/><Relationship Id="rId47" Type="http://schemas.openxmlformats.org/officeDocument/2006/relationships/hyperlink" Target="https://podminky.urs.cz/item/CS_URS_2024_02/998012110" TargetMode="External"/><Relationship Id="rId63" Type="http://schemas.openxmlformats.org/officeDocument/2006/relationships/hyperlink" Target="https://podminky.urs.cz/item/CS_URS_2024_02/783806811" TargetMode="External"/><Relationship Id="rId68" Type="http://schemas.openxmlformats.org/officeDocument/2006/relationships/hyperlink" Target="https://podminky.urs.cz/item/CS_URS_2024_02/783827424" TargetMode="External"/><Relationship Id="rId2" Type="http://schemas.openxmlformats.org/officeDocument/2006/relationships/hyperlink" Target="https://podminky.urs.cz/item/CS_URS_2024_02/622131152" TargetMode="External"/><Relationship Id="rId16" Type="http://schemas.openxmlformats.org/officeDocument/2006/relationships/hyperlink" Target="https://podminky.urs.cz/item/CS_URS_2024_02/941111112" TargetMode="External"/><Relationship Id="rId29" Type="http://schemas.openxmlformats.org/officeDocument/2006/relationships/hyperlink" Target="https://podminky.urs.cz/item/CS_URS_2024_02/952902121" TargetMode="External"/><Relationship Id="rId11" Type="http://schemas.openxmlformats.org/officeDocument/2006/relationships/hyperlink" Target="https://podminky.urs.cz/item/CS_URS_2024_02/622325651" TargetMode="External"/><Relationship Id="rId24" Type="http://schemas.openxmlformats.org/officeDocument/2006/relationships/hyperlink" Target="https://podminky.urs.cz/item/CS_URS_2024_02/944711213" TargetMode="External"/><Relationship Id="rId32" Type="http://schemas.openxmlformats.org/officeDocument/2006/relationships/hyperlink" Target="https://podminky.urs.cz/item/CS_URS_2024_02/978019321" TargetMode="External"/><Relationship Id="rId37" Type="http://schemas.openxmlformats.org/officeDocument/2006/relationships/hyperlink" Target="https://podminky.urs.cz/item/CS_URS_2024_02/985231111" TargetMode="External"/><Relationship Id="rId40" Type="http://schemas.openxmlformats.org/officeDocument/2006/relationships/hyperlink" Target="https://podminky.urs.cz/item/CS_URS_2024_02/993111119" TargetMode="External"/><Relationship Id="rId45" Type="http://schemas.openxmlformats.org/officeDocument/2006/relationships/hyperlink" Target="https://podminky.urs.cz/item/CS_URS_2024_02/997013509" TargetMode="External"/><Relationship Id="rId53" Type="http://schemas.openxmlformats.org/officeDocument/2006/relationships/hyperlink" Target="https://podminky.urs.cz/item/CS_URS_2024_02/998766113" TargetMode="External"/><Relationship Id="rId58" Type="http://schemas.openxmlformats.org/officeDocument/2006/relationships/hyperlink" Target="https://podminky.urs.cz/item/CS_URS_2024_02/998782192" TargetMode="External"/><Relationship Id="rId66" Type="http://schemas.openxmlformats.org/officeDocument/2006/relationships/hyperlink" Target="https://podminky.urs.cz/item/CS_URS_2024_02/783823184" TargetMode="External"/><Relationship Id="rId74" Type="http://schemas.openxmlformats.org/officeDocument/2006/relationships/hyperlink" Target="https://podminky.urs.cz/item/CS_URS_2024_02/HZS1312" TargetMode="External"/><Relationship Id="rId5" Type="http://schemas.openxmlformats.org/officeDocument/2006/relationships/hyperlink" Target="https://podminky.urs.cz/item/CS_URS_2024_02/622324411" TargetMode="External"/><Relationship Id="rId61" Type="http://schemas.openxmlformats.org/officeDocument/2006/relationships/hyperlink" Target="https://podminky.urs.cz/item/CS_URS_2024_02/783801543" TargetMode="External"/><Relationship Id="rId19" Type="http://schemas.openxmlformats.org/officeDocument/2006/relationships/hyperlink" Target="https://podminky.urs.cz/item/CS_URS_2024_02/941111812" TargetMode="External"/><Relationship Id="rId14" Type="http://schemas.openxmlformats.org/officeDocument/2006/relationships/hyperlink" Target="https://podminky.urs.cz/item/CS_URS_2024_02/629995101" TargetMode="External"/><Relationship Id="rId22" Type="http://schemas.openxmlformats.org/officeDocument/2006/relationships/hyperlink" Target="https://podminky.urs.cz/item/CS_URS_2024_02/944511811" TargetMode="External"/><Relationship Id="rId27" Type="http://schemas.openxmlformats.org/officeDocument/2006/relationships/hyperlink" Target="https://podminky.urs.cz/item/CS_URS_2024_02/949511212" TargetMode="External"/><Relationship Id="rId30" Type="http://schemas.openxmlformats.org/officeDocument/2006/relationships/hyperlink" Target="https://podminky.urs.cz/item/CS_URS_2024_02/978015361" TargetMode="External"/><Relationship Id="rId35" Type="http://schemas.openxmlformats.org/officeDocument/2006/relationships/hyperlink" Target="https://podminky.urs.cz/item/CS_URS_2024_02/985131311" TargetMode="External"/><Relationship Id="rId43" Type="http://schemas.openxmlformats.org/officeDocument/2006/relationships/hyperlink" Target="https://podminky.urs.cz/item/CS_URS_2024_02/997013322" TargetMode="External"/><Relationship Id="rId48" Type="http://schemas.openxmlformats.org/officeDocument/2006/relationships/hyperlink" Target="https://podminky.urs.cz/item/CS_URS_2024_02/998012114" TargetMode="External"/><Relationship Id="rId56" Type="http://schemas.openxmlformats.org/officeDocument/2006/relationships/hyperlink" Target="https://podminky.urs.cz/item/CS_URS_2024_02/998767192" TargetMode="External"/><Relationship Id="rId64" Type="http://schemas.openxmlformats.org/officeDocument/2006/relationships/hyperlink" Target="https://podminky.urs.cz/item/CS_URS_2024_02/783823134" TargetMode="External"/><Relationship Id="rId69" Type="http://schemas.openxmlformats.org/officeDocument/2006/relationships/hyperlink" Target="https://podminky.urs.cz/item/CS_URS_2024_02/783827444" TargetMode="External"/><Relationship Id="rId8" Type="http://schemas.openxmlformats.org/officeDocument/2006/relationships/hyperlink" Target="https://podminky.urs.cz/item/CS_URS_2024_02/622325359" TargetMode="External"/><Relationship Id="rId51" Type="http://schemas.openxmlformats.org/officeDocument/2006/relationships/hyperlink" Target="https://podminky.urs.cz/item/CS_URS_2024_02/998711113" TargetMode="External"/><Relationship Id="rId72" Type="http://schemas.openxmlformats.org/officeDocument/2006/relationships/hyperlink" Target="https://podminky.urs.cz/item/CS_URS_2024_02/998787192" TargetMode="External"/><Relationship Id="rId3" Type="http://schemas.openxmlformats.org/officeDocument/2006/relationships/hyperlink" Target="https://podminky.urs.cz/item/CS_URS_2024_02/622135000" TargetMode="External"/><Relationship Id="rId12" Type="http://schemas.openxmlformats.org/officeDocument/2006/relationships/hyperlink" Target="https://podminky.urs.cz/item/CS_URS_2024_02/625681013" TargetMode="External"/><Relationship Id="rId17" Type="http://schemas.openxmlformats.org/officeDocument/2006/relationships/hyperlink" Target="https://podminky.urs.cz/item/CS_URS_2024_02/941111212" TargetMode="External"/><Relationship Id="rId25" Type="http://schemas.openxmlformats.org/officeDocument/2006/relationships/hyperlink" Target="https://podminky.urs.cz/item/CS_URS_2024_02/944711813" TargetMode="External"/><Relationship Id="rId33" Type="http://schemas.openxmlformats.org/officeDocument/2006/relationships/hyperlink" Target="https://podminky.urs.cz/item/CS_URS_2024_02/978019361" TargetMode="External"/><Relationship Id="rId38" Type="http://schemas.openxmlformats.org/officeDocument/2006/relationships/hyperlink" Target="https://podminky.urs.cz/item/CS_URS_2024_02/985411111" TargetMode="External"/><Relationship Id="rId46" Type="http://schemas.openxmlformats.org/officeDocument/2006/relationships/hyperlink" Target="https://podminky.urs.cz/item/CS_URS_2024_02/997013603" TargetMode="External"/><Relationship Id="rId59" Type="http://schemas.openxmlformats.org/officeDocument/2006/relationships/hyperlink" Target="https://podminky.urs.cz/item/CS_URS_2024_02/783801201" TargetMode="External"/><Relationship Id="rId67" Type="http://schemas.openxmlformats.org/officeDocument/2006/relationships/hyperlink" Target="https://podminky.urs.cz/item/CS_URS_2024_02/783826615" TargetMode="External"/><Relationship Id="rId20" Type="http://schemas.openxmlformats.org/officeDocument/2006/relationships/hyperlink" Target="https://podminky.urs.cz/item/CS_URS_2024_02/944511111" TargetMode="External"/><Relationship Id="rId41" Type="http://schemas.openxmlformats.org/officeDocument/2006/relationships/hyperlink" Target="https://podminky.urs.cz/item/CS_URS_2024_02/997013154" TargetMode="External"/><Relationship Id="rId54" Type="http://schemas.openxmlformats.org/officeDocument/2006/relationships/hyperlink" Target="https://podminky.urs.cz/item/CS_URS_2024_02/998766192" TargetMode="External"/><Relationship Id="rId62" Type="http://schemas.openxmlformats.org/officeDocument/2006/relationships/hyperlink" Target="https://podminky.urs.cz/item/CS_URS_2024_02/783801563" TargetMode="External"/><Relationship Id="rId70" Type="http://schemas.openxmlformats.org/officeDocument/2006/relationships/hyperlink" Target="https://podminky.urs.cz/item/CS_URS_2024_02/783827484" TargetMode="External"/><Relationship Id="rId75" Type="http://schemas.openxmlformats.org/officeDocument/2006/relationships/hyperlink" Target="https://podminky.urs.cz/item/CS_URS_2024_02/043203000" TargetMode="External"/><Relationship Id="rId1" Type="http://schemas.openxmlformats.org/officeDocument/2006/relationships/hyperlink" Target="https://podminky.urs.cz/item/CS_URS_2024_02/622131100" TargetMode="External"/><Relationship Id="rId6" Type="http://schemas.openxmlformats.org/officeDocument/2006/relationships/hyperlink" Target="https://podminky.urs.cz/item/CS_URS_2024_02/622324491" TargetMode="External"/><Relationship Id="rId15" Type="http://schemas.openxmlformats.org/officeDocument/2006/relationships/hyperlink" Target="https://podminky.urs.cz/item/CS_URS_2024_02/629999001" TargetMode="External"/><Relationship Id="rId23" Type="http://schemas.openxmlformats.org/officeDocument/2006/relationships/hyperlink" Target="https://podminky.urs.cz/item/CS_URS_2024_02/944711113" TargetMode="External"/><Relationship Id="rId28" Type="http://schemas.openxmlformats.org/officeDocument/2006/relationships/hyperlink" Target="https://podminky.urs.cz/item/CS_URS_2024_02/949511812" TargetMode="External"/><Relationship Id="rId36" Type="http://schemas.openxmlformats.org/officeDocument/2006/relationships/hyperlink" Target="https://podminky.urs.cz/item/CS_URS_2024_02/985142111" TargetMode="External"/><Relationship Id="rId49" Type="http://schemas.openxmlformats.org/officeDocument/2006/relationships/hyperlink" Target="https://podminky.urs.cz/item/CS_URS_2024_02/711191011" TargetMode="External"/><Relationship Id="rId57" Type="http://schemas.openxmlformats.org/officeDocument/2006/relationships/hyperlink" Target="https://podminky.urs.cz/item/CS_URS_2024_02/998782113" TargetMode="External"/><Relationship Id="rId10" Type="http://schemas.openxmlformats.org/officeDocument/2006/relationships/hyperlink" Target="https://podminky.urs.cz/item/CS_URS_2024_02/622325456" TargetMode="External"/><Relationship Id="rId31" Type="http://schemas.openxmlformats.org/officeDocument/2006/relationships/hyperlink" Target="https://podminky.urs.cz/item/CS_URS_2024_02/978015391" TargetMode="External"/><Relationship Id="rId44" Type="http://schemas.openxmlformats.org/officeDocument/2006/relationships/hyperlink" Target="https://podminky.urs.cz/item/CS_URS_2024_02/997013501" TargetMode="External"/><Relationship Id="rId52" Type="http://schemas.openxmlformats.org/officeDocument/2006/relationships/hyperlink" Target="https://podminky.urs.cz/item/CS_URS_2024_02/998711192" TargetMode="External"/><Relationship Id="rId60" Type="http://schemas.openxmlformats.org/officeDocument/2006/relationships/hyperlink" Target="https://podminky.urs.cz/item/CS_URS_2024_02/783801533" TargetMode="External"/><Relationship Id="rId65" Type="http://schemas.openxmlformats.org/officeDocument/2006/relationships/hyperlink" Target="https://podminky.urs.cz/item/CS_URS_2024_02/783823164" TargetMode="External"/><Relationship Id="rId73" Type="http://schemas.openxmlformats.org/officeDocument/2006/relationships/hyperlink" Target="https://podminky.urs.cz/item/CS_URS_2024_02/HZS1302" TargetMode="External"/><Relationship Id="rId4" Type="http://schemas.openxmlformats.org/officeDocument/2006/relationships/hyperlink" Target="https://podminky.urs.cz/item/CS_URS_2024_02/622135090" TargetMode="External"/><Relationship Id="rId9" Type="http://schemas.openxmlformats.org/officeDocument/2006/relationships/hyperlink" Target="https://podminky.urs.cz/item/CS_URS_2024_02/622325451" TargetMode="External"/><Relationship Id="rId13" Type="http://schemas.openxmlformats.org/officeDocument/2006/relationships/hyperlink" Target="https://podminky.urs.cz/item/CS_URS_2024_02/629991001" TargetMode="External"/><Relationship Id="rId18" Type="http://schemas.openxmlformats.org/officeDocument/2006/relationships/hyperlink" Target="https://podminky.urs.cz/item/CS_URS_2024_02/941111322" TargetMode="External"/><Relationship Id="rId39" Type="http://schemas.openxmlformats.org/officeDocument/2006/relationships/hyperlink" Target="https://podminky.urs.cz/item/CS_URS_2024_02/993111111" TargetMode="External"/><Relationship Id="rId34" Type="http://schemas.openxmlformats.org/officeDocument/2006/relationships/hyperlink" Target="https://podminky.urs.cz/item/CS_URS_2024_02/978019391" TargetMode="External"/><Relationship Id="rId50" Type="http://schemas.openxmlformats.org/officeDocument/2006/relationships/hyperlink" Target="https://podminky.urs.cz/item/CS_URS_2024_02/711192202" TargetMode="External"/><Relationship Id="rId55" Type="http://schemas.openxmlformats.org/officeDocument/2006/relationships/hyperlink" Target="https://podminky.urs.cz/item/CS_URS_2024_02/998767113" TargetMode="External"/><Relationship Id="rId76" Type="http://schemas.openxmlformats.org/officeDocument/2006/relationships/drawing" Target="../drawings/drawing3.xml"/><Relationship Id="rId7" Type="http://schemas.openxmlformats.org/officeDocument/2006/relationships/hyperlink" Target="https://podminky.urs.cz/item/CS_URS_2024_02/622325356" TargetMode="External"/><Relationship Id="rId71" Type="http://schemas.openxmlformats.org/officeDocument/2006/relationships/hyperlink" Target="https://podminky.urs.cz/item/CS_URS_2024_02/998787113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612822021" TargetMode="External"/><Relationship Id="rId18" Type="http://schemas.openxmlformats.org/officeDocument/2006/relationships/hyperlink" Target="https://podminky.urs.cz/item/CS_URS_2024_02/943121811" TargetMode="External"/><Relationship Id="rId26" Type="http://schemas.openxmlformats.org/officeDocument/2006/relationships/hyperlink" Target="https://podminky.urs.cz/item/CS_URS_2024_02/985411111" TargetMode="External"/><Relationship Id="rId39" Type="http://schemas.openxmlformats.org/officeDocument/2006/relationships/hyperlink" Target="https://podminky.urs.cz/item/CS_URS_2024_02/998767113" TargetMode="External"/><Relationship Id="rId21" Type="http://schemas.openxmlformats.org/officeDocument/2006/relationships/hyperlink" Target="https://podminky.urs.cz/item/CS_URS_2024_02/949211811" TargetMode="External"/><Relationship Id="rId34" Type="http://schemas.openxmlformats.org/officeDocument/2006/relationships/hyperlink" Target="https://podminky.urs.cz/item/CS_URS_2024_02/997013863" TargetMode="External"/><Relationship Id="rId42" Type="http://schemas.openxmlformats.org/officeDocument/2006/relationships/hyperlink" Target="https://podminky.urs.cz/item/CS_URS_2024_02/998772192" TargetMode="External"/><Relationship Id="rId47" Type="http://schemas.openxmlformats.org/officeDocument/2006/relationships/hyperlink" Target="https://podminky.urs.cz/item/CS_URS_2024_02/784312025" TargetMode="External"/><Relationship Id="rId7" Type="http://schemas.openxmlformats.org/officeDocument/2006/relationships/hyperlink" Target="https://podminky.urs.cz/item/CS_URS_2024_02/612131100" TargetMode="External"/><Relationship Id="rId2" Type="http://schemas.openxmlformats.org/officeDocument/2006/relationships/hyperlink" Target="https://podminky.urs.cz/item/CS_URS_2024_02/611315416" TargetMode="External"/><Relationship Id="rId16" Type="http://schemas.openxmlformats.org/officeDocument/2006/relationships/hyperlink" Target="https://podminky.urs.cz/item/CS_URS_2024_02/943121111" TargetMode="External"/><Relationship Id="rId29" Type="http://schemas.openxmlformats.org/officeDocument/2006/relationships/hyperlink" Target="https://podminky.urs.cz/item/CS_URS_2024_02/997013154" TargetMode="External"/><Relationship Id="rId11" Type="http://schemas.openxmlformats.org/officeDocument/2006/relationships/hyperlink" Target="https://podminky.urs.cz/item/CS_URS_2024_02/612341191" TargetMode="External"/><Relationship Id="rId24" Type="http://schemas.openxmlformats.org/officeDocument/2006/relationships/hyperlink" Target="https://podminky.urs.cz/item/CS_URS_2024_02/978013121" TargetMode="External"/><Relationship Id="rId32" Type="http://schemas.openxmlformats.org/officeDocument/2006/relationships/hyperlink" Target="https://podminky.urs.cz/item/CS_URS_2024_02/997013501" TargetMode="External"/><Relationship Id="rId37" Type="http://schemas.openxmlformats.org/officeDocument/2006/relationships/hyperlink" Target="https://podminky.urs.cz/item/CS_URS_2024_02/998766113" TargetMode="External"/><Relationship Id="rId40" Type="http://schemas.openxmlformats.org/officeDocument/2006/relationships/hyperlink" Target="https://podminky.urs.cz/item/CS_URS_2024_02/998767192" TargetMode="External"/><Relationship Id="rId45" Type="http://schemas.openxmlformats.org/officeDocument/2006/relationships/hyperlink" Target="https://podminky.urs.cz/item/CS_URS_2024_02/998782192" TargetMode="External"/><Relationship Id="rId5" Type="http://schemas.openxmlformats.org/officeDocument/2006/relationships/hyperlink" Target="https://podminky.urs.cz/item/CS_URS_2024_02/611341191" TargetMode="External"/><Relationship Id="rId15" Type="http://schemas.openxmlformats.org/officeDocument/2006/relationships/hyperlink" Target="https://podminky.urs.cz/item/CS_URS_2024_02/943111311" TargetMode="External"/><Relationship Id="rId23" Type="http://schemas.openxmlformats.org/officeDocument/2006/relationships/hyperlink" Target="https://podminky.urs.cz/item/CS_URS_2024_02/978011121" TargetMode="External"/><Relationship Id="rId28" Type="http://schemas.openxmlformats.org/officeDocument/2006/relationships/hyperlink" Target="https://podminky.urs.cz/item/CS_URS_2024_02/993121219" TargetMode="External"/><Relationship Id="rId36" Type="http://schemas.openxmlformats.org/officeDocument/2006/relationships/hyperlink" Target="https://podminky.urs.cz/item/CS_URS_2024_02/998011014" TargetMode="External"/><Relationship Id="rId49" Type="http://schemas.openxmlformats.org/officeDocument/2006/relationships/drawing" Target="../drawings/drawing4.xml"/><Relationship Id="rId10" Type="http://schemas.openxmlformats.org/officeDocument/2006/relationships/hyperlink" Target="https://podminky.urs.cz/item/CS_URS_2024_02/612341131" TargetMode="External"/><Relationship Id="rId19" Type="http://schemas.openxmlformats.org/officeDocument/2006/relationships/hyperlink" Target="https://podminky.urs.cz/item/CS_URS_2024_02/949211111" TargetMode="External"/><Relationship Id="rId31" Type="http://schemas.openxmlformats.org/officeDocument/2006/relationships/hyperlink" Target="https://podminky.urs.cz/item/CS_URS_2024_02/997013322" TargetMode="External"/><Relationship Id="rId44" Type="http://schemas.openxmlformats.org/officeDocument/2006/relationships/hyperlink" Target="https://podminky.urs.cz/item/CS_URS_2024_02/998782113" TargetMode="External"/><Relationship Id="rId4" Type="http://schemas.openxmlformats.org/officeDocument/2006/relationships/hyperlink" Target="https://podminky.urs.cz/item/CS_URS_2024_02/611341133" TargetMode="External"/><Relationship Id="rId9" Type="http://schemas.openxmlformats.org/officeDocument/2006/relationships/hyperlink" Target="https://podminky.urs.cz/item/CS_URS_2024_02/612341121" TargetMode="External"/><Relationship Id="rId14" Type="http://schemas.openxmlformats.org/officeDocument/2006/relationships/hyperlink" Target="https://podminky.urs.cz/item/CS_URS_2024_02/619996145" TargetMode="External"/><Relationship Id="rId22" Type="http://schemas.openxmlformats.org/officeDocument/2006/relationships/hyperlink" Target="https://podminky.urs.cz/item/CS_URS_2024_02/952901114" TargetMode="External"/><Relationship Id="rId27" Type="http://schemas.openxmlformats.org/officeDocument/2006/relationships/hyperlink" Target="https://podminky.urs.cz/item/CS_URS_2024_02/993121211" TargetMode="External"/><Relationship Id="rId30" Type="http://schemas.openxmlformats.org/officeDocument/2006/relationships/hyperlink" Target="https://podminky.urs.cz/item/CS_URS_2024_02/997013312" TargetMode="External"/><Relationship Id="rId35" Type="http://schemas.openxmlformats.org/officeDocument/2006/relationships/hyperlink" Target="https://podminky.urs.cz/item/CS_URS_2024_02/998011010" TargetMode="External"/><Relationship Id="rId43" Type="http://schemas.openxmlformats.org/officeDocument/2006/relationships/hyperlink" Target="https://podminky.urs.cz/item/CS_URS_2024_02/782991431" TargetMode="External"/><Relationship Id="rId48" Type="http://schemas.openxmlformats.org/officeDocument/2006/relationships/hyperlink" Target="https://podminky.urs.cz/item/CS_URS_2024_02/HZS1302" TargetMode="External"/><Relationship Id="rId8" Type="http://schemas.openxmlformats.org/officeDocument/2006/relationships/hyperlink" Target="https://podminky.urs.cz/item/CS_URS_2024_02/612315416" TargetMode="External"/><Relationship Id="rId3" Type="http://schemas.openxmlformats.org/officeDocument/2006/relationships/hyperlink" Target="https://podminky.urs.cz/item/CS_URS_2024_02/611341123" TargetMode="External"/><Relationship Id="rId12" Type="http://schemas.openxmlformats.org/officeDocument/2006/relationships/hyperlink" Target="https://podminky.urs.cz/item/CS_URS_2024_02/612822011" TargetMode="External"/><Relationship Id="rId17" Type="http://schemas.openxmlformats.org/officeDocument/2006/relationships/hyperlink" Target="https://podminky.urs.cz/item/CS_URS_2024_02/943121211" TargetMode="External"/><Relationship Id="rId25" Type="http://schemas.openxmlformats.org/officeDocument/2006/relationships/hyperlink" Target="https://podminky.urs.cz/item/CS_URS_2024_02/978013191" TargetMode="External"/><Relationship Id="rId33" Type="http://schemas.openxmlformats.org/officeDocument/2006/relationships/hyperlink" Target="https://podminky.urs.cz/item/CS_URS_2024_02/997013509" TargetMode="External"/><Relationship Id="rId38" Type="http://schemas.openxmlformats.org/officeDocument/2006/relationships/hyperlink" Target="https://podminky.urs.cz/item/CS_URS_2024_02/998766192" TargetMode="External"/><Relationship Id="rId46" Type="http://schemas.openxmlformats.org/officeDocument/2006/relationships/hyperlink" Target="https://podminky.urs.cz/item/CS_URS_2024_02/784181005" TargetMode="External"/><Relationship Id="rId20" Type="http://schemas.openxmlformats.org/officeDocument/2006/relationships/hyperlink" Target="https://podminky.urs.cz/item/CS_URS_2024_02/949211211" TargetMode="External"/><Relationship Id="rId41" Type="http://schemas.openxmlformats.org/officeDocument/2006/relationships/hyperlink" Target="https://podminky.urs.cz/item/CS_URS_2024_02/998772113" TargetMode="External"/><Relationship Id="rId1" Type="http://schemas.openxmlformats.org/officeDocument/2006/relationships/hyperlink" Target="https://podminky.urs.cz/item/CS_URS_2024_02/611131100" TargetMode="External"/><Relationship Id="rId6" Type="http://schemas.openxmlformats.org/officeDocument/2006/relationships/hyperlink" Target="https://podminky.urs.cz/item/CS_URS_2024_02/612131100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97013501" TargetMode="External"/><Relationship Id="rId13" Type="http://schemas.openxmlformats.org/officeDocument/2006/relationships/hyperlink" Target="https://podminky.urs.cz/item/CS_URS_2024_02/782994922" TargetMode="External"/><Relationship Id="rId3" Type="http://schemas.openxmlformats.org/officeDocument/2006/relationships/hyperlink" Target="https://podminky.urs.cz/item/CS_URS_2024_02/985142111" TargetMode="External"/><Relationship Id="rId7" Type="http://schemas.openxmlformats.org/officeDocument/2006/relationships/hyperlink" Target="https://podminky.urs.cz/item/CS_URS_2024_02/997013322" TargetMode="External"/><Relationship Id="rId12" Type="http://schemas.openxmlformats.org/officeDocument/2006/relationships/hyperlink" Target="https://podminky.urs.cz/item/CS_URS_2024_02/998012114" TargetMode="External"/><Relationship Id="rId17" Type="http://schemas.openxmlformats.org/officeDocument/2006/relationships/drawing" Target="../drawings/drawing5.xml"/><Relationship Id="rId2" Type="http://schemas.openxmlformats.org/officeDocument/2006/relationships/hyperlink" Target="https://podminky.urs.cz/item/CS_URS_2024_02/938121111" TargetMode="External"/><Relationship Id="rId16" Type="http://schemas.openxmlformats.org/officeDocument/2006/relationships/hyperlink" Target="https://podminky.urs.cz/item/CS_URS_2024_02/HZS1302" TargetMode="External"/><Relationship Id="rId1" Type="http://schemas.openxmlformats.org/officeDocument/2006/relationships/hyperlink" Target="https://podminky.urs.cz/item/CS_URS_2024_02/629995103" TargetMode="External"/><Relationship Id="rId6" Type="http://schemas.openxmlformats.org/officeDocument/2006/relationships/hyperlink" Target="https://podminky.urs.cz/item/CS_URS_2024_02/997013312" TargetMode="External"/><Relationship Id="rId11" Type="http://schemas.openxmlformats.org/officeDocument/2006/relationships/hyperlink" Target="https://podminky.urs.cz/item/CS_URS_2024_02/998012109" TargetMode="External"/><Relationship Id="rId5" Type="http://schemas.openxmlformats.org/officeDocument/2006/relationships/hyperlink" Target="https://podminky.urs.cz/item/CS_URS_2024_02/997013155" TargetMode="External"/><Relationship Id="rId15" Type="http://schemas.openxmlformats.org/officeDocument/2006/relationships/hyperlink" Target="https://podminky.urs.cz/item/CS_URS_2024_02/998782192" TargetMode="External"/><Relationship Id="rId10" Type="http://schemas.openxmlformats.org/officeDocument/2006/relationships/hyperlink" Target="https://podminky.urs.cz/item/CS_URS_2024_02/997013863" TargetMode="External"/><Relationship Id="rId4" Type="http://schemas.openxmlformats.org/officeDocument/2006/relationships/hyperlink" Target="https://podminky.urs.cz/item/CS_URS_2024_02/985231111" TargetMode="External"/><Relationship Id="rId9" Type="http://schemas.openxmlformats.org/officeDocument/2006/relationships/hyperlink" Target="https://podminky.urs.cz/item/CS_URS_2024_02/997013509" TargetMode="External"/><Relationship Id="rId14" Type="http://schemas.openxmlformats.org/officeDocument/2006/relationships/hyperlink" Target="https://podminky.urs.cz/item/CS_URS_2024_02/998782112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41111311" TargetMode="External"/><Relationship Id="rId13" Type="http://schemas.openxmlformats.org/officeDocument/2006/relationships/hyperlink" Target="https://podminky.urs.cz/item/CS_URS_2024_02/993111111" TargetMode="External"/><Relationship Id="rId18" Type="http://schemas.openxmlformats.org/officeDocument/2006/relationships/hyperlink" Target="https://podminky.urs.cz/item/CS_URS_2024_02/997013501" TargetMode="External"/><Relationship Id="rId26" Type="http://schemas.openxmlformats.org/officeDocument/2006/relationships/hyperlink" Target="https://podminky.urs.cz/item/CS_URS_2024_02/HZS1302" TargetMode="External"/><Relationship Id="rId3" Type="http://schemas.openxmlformats.org/officeDocument/2006/relationships/hyperlink" Target="https://podminky.urs.cz/item/CS_URS_2024_02/622135090" TargetMode="External"/><Relationship Id="rId21" Type="http://schemas.openxmlformats.org/officeDocument/2006/relationships/hyperlink" Target="https://podminky.urs.cz/item/CS_URS_2024_02/998012110" TargetMode="External"/><Relationship Id="rId7" Type="http://schemas.openxmlformats.org/officeDocument/2006/relationships/hyperlink" Target="https://podminky.urs.cz/item/CS_URS_2024_02/941111211" TargetMode="External"/><Relationship Id="rId12" Type="http://schemas.openxmlformats.org/officeDocument/2006/relationships/hyperlink" Target="https://podminky.urs.cz/item/CS_URS_2024_02/985231111" TargetMode="External"/><Relationship Id="rId17" Type="http://schemas.openxmlformats.org/officeDocument/2006/relationships/hyperlink" Target="https://podminky.urs.cz/item/CS_URS_2024_02/997013322" TargetMode="External"/><Relationship Id="rId25" Type="http://schemas.openxmlformats.org/officeDocument/2006/relationships/hyperlink" Target="https://podminky.urs.cz/item/CS_URS_2024_02/783827427" TargetMode="External"/><Relationship Id="rId2" Type="http://schemas.openxmlformats.org/officeDocument/2006/relationships/hyperlink" Target="https://podminky.urs.cz/item/CS_URS_2024_02/622135000" TargetMode="External"/><Relationship Id="rId16" Type="http://schemas.openxmlformats.org/officeDocument/2006/relationships/hyperlink" Target="https://podminky.urs.cz/item/CS_URS_2024_02/997013312" TargetMode="External"/><Relationship Id="rId20" Type="http://schemas.openxmlformats.org/officeDocument/2006/relationships/hyperlink" Target="https://podminky.urs.cz/item/CS_URS_2024_02/997013863" TargetMode="External"/><Relationship Id="rId1" Type="http://schemas.openxmlformats.org/officeDocument/2006/relationships/hyperlink" Target="https://podminky.urs.cz/item/CS_URS_2024_02/622131100" TargetMode="External"/><Relationship Id="rId6" Type="http://schemas.openxmlformats.org/officeDocument/2006/relationships/hyperlink" Target="https://podminky.urs.cz/item/CS_URS_2024_02/941111111" TargetMode="External"/><Relationship Id="rId11" Type="http://schemas.openxmlformats.org/officeDocument/2006/relationships/hyperlink" Target="https://podminky.urs.cz/item/CS_URS_2024_02/985142111" TargetMode="External"/><Relationship Id="rId24" Type="http://schemas.openxmlformats.org/officeDocument/2006/relationships/hyperlink" Target="https://podminky.urs.cz/item/CS_URS_2024_02/783823137" TargetMode="External"/><Relationship Id="rId5" Type="http://schemas.openxmlformats.org/officeDocument/2006/relationships/hyperlink" Target="https://podminky.urs.cz/item/CS_URS_2024_02/629999001" TargetMode="External"/><Relationship Id="rId15" Type="http://schemas.openxmlformats.org/officeDocument/2006/relationships/hyperlink" Target="https://podminky.urs.cz/item/CS_URS_2024_02/997013154" TargetMode="External"/><Relationship Id="rId23" Type="http://schemas.openxmlformats.org/officeDocument/2006/relationships/hyperlink" Target="https://podminky.urs.cz/item/CS_URS_2024_02/783801403" TargetMode="External"/><Relationship Id="rId10" Type="http://schemas.openxmlformats.org/officeDocument/2006/relationships/hyperlink" Target="https://podminky.urs.cz/item/CS_URS_2024_02/978036191" TargetMode="External"/><Relationship Id="rId19" Type="http://schemas.openxmlformats.org/officeDocument/2006/relationships/hyperlink" Target="https://podminky.urs.cz/item/CS_URS_2024_02/997013509" TargetMode="External"/><Relationship Id="rId4" Type="http://schemas.openxmlformats.org/officeDocument/2006/relationships/hyperlink" Target="https://podminky.urs.cz/item/CS_URS_2024_02/629995103" TargetMode="External"/><Relationship Id="rId9" Type="http://schemas.openxmlformats.org/officeDocument/2006/relationships/hyperlink" Target="https://podminky.urs.cz/item/CS_URS_2024_02/941111811" TargetMode="External"/><Relationship Id="rId14" Type="http://schemas.openxmlformats.org/officeDocument/2006/relationships/hyperlink" Target="https://podminky.urs.cz/item/CS_URS_2024_02/993111119" TargetMode="External"/><Relationship Id="rId22" Type="http://schemas.openxmlformats.org/officeDocument/2006/relationships/hyperlink" Target="https://podminky.urs.cz/item/CS_URS_2024_02/998012114" TargetMode="External"/><Relationship Id="rId27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71111103" TargetMode="External"/><Relationship Id="rId13" Type="http://schemas.openxmlformats.org/officeDocument/2006/relationships/hyperlink" Target="https://podminky.urs.cz/item/CS_URS_2024_02/212572111" TargetMode="External"/><Relationship Id="rId18" Type="http://schemas.openxmlformats.org/officeDocument/2006/relationships/hyperlink" Target="https://podminky.urs.cz/item/CS_URS_2024_02/919726122" TargetMode="External"/><Relationship Id="rId26" Type="http://schemas.openxmlformats.org/officeDocument/2006/relationships/hyperlink" Target="https://podminky.urs.cz/item/CS_URS_2024_02/HZS2492" TargetMode="External"/><Relationship Id="rId3" Type="http://schemas.openxmlformats.org/officeDocument/2006/relationships/hyperlink" Target="https://podminky.urs.cz/item/CS_URS_2024_02/122211101" TargetMode="External"/><Relationship Id="rId21" Type="http://schemas.openxmlformats.org/officeDocument/2006/relationships/hyperlink" Target="https://podminky.urs.cz/item/CS_URS_2024_02/997013157" TargetMode="External"/><Relationship Id="rId7" Type="http://schemas.openxmlformats.org/officeDocument/2006/relationships/hyperlink" Target="https://podminky.urs.cz/item/CS_URS_2024_02/162751119" TargetMode="External"/><Relationship Id="rId12" Type="http://schemas.openxmlformats.org/officeDocument/2006/relationships/hyperlink" Target="https://podminky.urs.cz/item/CS_URS_2024_02/211971121" TargetMode="External"/><Relationship Id="rId17" Type="http://schemas.openxmlformats.org/officeDocument/2006/relationships/hyperlink" Target="https://podminky.urs.cz/item/CS_URS_2024_02/594111114" TargetMode="External"/><Relationship Id="rId25" Type="http://schemas.openxmlformats.org/officeDocument/2006/relationships/hyperlink" Target="https://podminky.urs.cz/item/CS_URS_2024_02/998223011" TargetMode="External"/><Relationship Id="rId2" Type="http://schemas.openxmlformats.org/officeDocument/2006/relationships/hyperlink" Target="https://podminky.urs.cz/item/CS_URS_2024_02/113107111" TargetMode="External"/><Relationship Id="rId16" Type="http://schemas.openxmlformats.org/officeDocument/2006/relationships/hyperlink" Target="https://podminky.urs.cz/item/CS_URS_2024_02/564951111" TargetMode="External"/><Relationship Id="rId20" Type="http://schemas.openxmlformats.org/officeDocument/2006/relationships/hyperlink" Target="https://podminky.urs.cz/item/CS_URS_2024_02/997013151" TargetMode="External"/><Relationship Id="rId1" Type="http://schemas.openxmlformats.org/officeDocument/2006/relationships/hyperlink" Target="https://podminky.urs.cz/item/CS_URS_2024_02/113105112" TargetMode="External"/><Relationship Id="rId6" Type="http://schemas.openxmlformats.org/officeDocument/2006/relationships/hyperlink" Target="https://podminky.urs.cz/item/CS_URS_2024_02/162751117" TargetMode="External"/><Relationship Id="rId11" Type="http://schemas.openxmlformats.org/officeDocument/2006/relationships/hyperlink" Target="https://podminky.urs.cz/item/CS_URS_2024_02/211571111" TargetMode="External"/><Relationship Id="rId24" Type="http://schemas.openxmlformats.org/officeDocument/2006/relationships/hyperlink" Target="https://podminky.urs.cz/item/CS_URS_2024_02/997013873" TargetMode="External"/><Relationship Id="rId5" Type="http://schemas.openxmlformats.org/officeDocument/2006/relationships/hyperlink" Target="https://podminky.urs.cz/item/CS_URS_2024_02/162211319" TargetMode="External"/><Relationship Id="rId15" Type="http://schemas.openxmlformats.org/officeDocument/2006/relationships/hyperlink" Target="https://podminky.urs.cz/item/CS_URS_2024_02/564752111" TargetMode="External"/><Relationship Id="rId23" Type="http://schemas.openxmlformats.org/officeDocument/2006/relationships/hyperlink" Target="https://podminky.urs.cz/item/CS_URS_2024_02/997013509" TargetMode="External"/><Relationship Id="rId10" Type="http://schemas.openxmlformats.org/officeDocument/2006/relationships/hyperlink" Target="https://podminky.urs.cz/item/CS_URS_2024_02/181912112" TargetMode="External"/><Relationship Id="rId19" Type="http://schemas.openxmlformats.org/officeDocument/2006/relationships/hyperlink" Target="https://podminky.urs.cz/item/CS_URS_2024_02/979071111" TargetMode="External"/><Relationship Id="rId4" Type="http://schemas.openxmlformats.org/officeDocument/2006/relationships/hyperlink" Target="https://podminky.urs.cz/item/CS_URS_2024_02/162211311" TargetMode="External"/><Relationship Id="rId9" Type="http://schemas.openxmlformats.org/officeDocument/2006/relationships/hyperlink" Target="https://podminky.urs.cz/item/CS_URS_2024_02/171201231" TargetMode="External"/><Relationship Id="rId14" Type="http://schemas.openxmlformats.org/officeDocument/2006/relationships/hyperlink" Target="https://podminky.urs.cz/item/CS_URS_2024_02/212755214" TargetMode="External"/><Relationship Id="rId22" Type="http://schemas.openxmlformats.org/officeDocument/2006/relationships/hyperlink" Target="https://podminky.urs.cz/item/CS_URS_2024_02/997013501" TargetMode="External"/><Relationship Id="rId27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032903000" TargetMode="External"/><Relationship Id="rId13" Type="http://schemas.openxmlformats.org/officeDocument/2006/relationships/hyperlink" Target="https://podminky.urs.cz/item/CS_URS_2024_02/042703000" TargetMode="External"/><Relationship Id="rId18" Type="http://schemas.openxmlformats.org/officeDocument/2006/relationships/hyperlink" Target="https://podminky.urs.cz/item/CS_URS_2024_02/091404000" TargetMode="External"/><Relationship Id="rId3" Type="http://schemas.openxmlformats.org/officeDocument/2006/relationships/hyperlink" Target="https://podminky.urs.cz/item/CS_URS_2024_02/011544000" TargetMode="External"/><Relationship Id="rId7" Type="http://schemas.openxmlformats.org/officeDocument/2006/relationships/hyperlink" Target="https://podminky.urs.cz/item/CS_URS_2024_02/032503000" TargetMode="External"/><Relationship Id="rId12" Type="http://schemas.openxmlformats.org/officeDocument/2006/relationships/hyperlink" Target="https://podminky.urs.cz/item/CS_URS_2024_02/042503000" TargetMode="External"/><Relationship Id="rId17" Type="http://schemas.openxmlformats.org/officeDocument/2006/relationships/hyperlink" Target="https://podminky.urs.cz/item/CS_URS_2024_02/045303000" TargetMode="External"/><Relationship Id="rId2" Type="http://schemas.openxmlformats.org/officeDocument/2006/relationships/hyperlink" Target="https://podminky.urs.cz/item/CS_URS_2024_02/011324000" TargetMode="External"/><Relationship Id="rId16" Type="http://schemas.openxmlformats.org/officeDocument/2006/relationships/hyperlink" Target="https://podminky.urs.cz/item/CS_URS_2024_02/045203000" TargetMode="External"/><Relationship Id="rId1" Type="http://schemas.openxmlformats.org/officeDocument/2006/relationships/hyperlink" Target="https://podminky.urs.cz/item/CS_URS_2024_02/011314000" TargetMode="External"/><Relationship Id="rId6" Type="http://schemas.openxmlformats.org/officeDocument/2006/relationships/hyperlink" Target="https://podminky.urs.cz/item/CS_URS_2024_02/030001000" TargetMode="External"/><Relationship Id="rId11" Type="http://schemas.openxmlformats.org/officeDocument/2006/relationships/hyperlink" Target="https://podminky.urs.cz/item/CS_URS_2024_02/041403000" TargetMode="External"/><Relationship Id="rId5" Type="http://schemas.openxmlformats.org/officeDocument/2006/relationships/hyperlink" Target="https://podminky.urs.cz/item/CS_URS_2024_02/013254000" TargetMode="External"/><Relationship Id="rId15" Type="http://schemas.openxmlformats.org/officeDocument/2006/relationships/hyperlink" Target="https://podminky.urs.cz/item/CS_URS_2024_02/043203000" TargetMode="External"/><Relationship Id="rId10" Type="http://schemas.openxmlformats.org/officeDocument/2006/relationships/hyperlink" Target="https://podminky.urs.cz/item/CS_URS_2024_02/041203000" TargetMode="External"/><Relationship Id="rId19" Type="http://schemas.openxmlformats.org/officeDocument/2006/relationships/drawing" Target="../drawings/drawing8.xml"/><Relationship Id="rId4" Type="http://schemas.openxmlformats.org/officeDocument/2006/relationships/hyperlink" Target="https://podminky.urs.cz/item/CS_URS_2024_02/013244000" TargetMode="External"/><Relationship Id="rId9" Type="http://schemas.openxmlformats.org/officeDocument/2006/relationships/hyperlink" Target="https://podminky.urs.cz/item/CS_URS_2024_02/041103000" TargetMode="External"/><Relationship Id="rId14" Type="http://schemas.openxmlformats.org/officeDocument/2006/relationships/hyperlink" Target="https://podminky.urs.cz/item/CS_URS_2024_02/043103000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4"/>
  <sheetViews>
    <sheetView showGridLines="0" topLeftCell="A38" workbookViewId="0">
      <selection activeCell="AM47" sqref="AM47:AN4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325"/>
      <c r="AS2" s="325"/>
      <c r="AT2" s="325"/>
      <c r="AU2" s="325"/>
      <c r="AV2" s="325"/>
      <c r="AW2" s="325"/>
      <c r="AX2" s="325"/>
      <c r="AY2" s="325"/>
      <c r="AZ2" s="325"/>
      <c r="BA2" s="325"/>
      <c r="BB2" s="325"/>
      <c r="BC2" s="325"/>
      <c r="BD2" s="325"/>
      <c r="BE2" s="325"/>
      <c r="BS2" s="18" t="s">
        <v>6</v>
      </c>
      <c r="BT2" s="18" t="s">
        <v>7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278" t="s">
        <v>14</v>
      </c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R5" s="21"/>
      <c r="BE5" s="311" t="s">
        <v>15</v>
      </c>
      <c r="BS5" s="18" t="s">
        <v>6</v>
      </c>
    </row>
    <row r="6" spans="1:74" ht="36.950000000000003" customHeight="1">
      <c r="B6" s="21"/>
      <c r="D6" s="27" t="s">
        <v>16</v>
      </c>
      <c r="K6" s="314" t="s">
        <v>17</v>
      </c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R6" s="21"/>
      <c r="BE6" s="312"/>
      <c r="BS6" s="18" t="s">
        <v>6</v>
      </c>
    </row>
    <row r="7" spans="1:74" ht="12" customHeight="1">
      <c r="B7" s="21"/>
      <c r="D7" s="28" t="s">
        <v>18</v>
      </c>
      <c r="K7" s="26" t="s">
        <v>19</v>
      </c>
      <c r="AK7" s="28" t="s">
        <v>20</v>
      </c>
      <c r="AN7" s="26" t="s">
        <v>19</v>
      </c>
      <c r="AR7" s="21"/>
      <c r="BE7" s="312"/>
      <c r="BS7" s="18" t="s">
        <v>6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312"/>
      <c r="BS8" s="18" t="s">
        <v>6</v>
      </c>
    </row>
    <row r="9" spans="1:74" ht="14.45" customHeight="1">
      <c r="B9" s="21"/>
      <c r="AR9" s="21"/>
      <c r="BE9" s="312"/>
      <c r="BS9" s="18" t="s">
        <v>6</v>
      </c>
    </row>
    <row r="10" spans="1:74" ht="12" customHeight="1">
      <c r="B10" s="21"/>
      <c r="D10" s="28" t="s">
        <v>25</v>
      </c>
      <c r="AK10" s="28" t="s">
        <v>26</v>
      </c>
      <c r="AN10" s="26" t="s">
        <v>27</v>
      </c>
      <c r="AR10" s="21"/>
      <c r="BE10" s="312"/>
      <c r="BS10" s="18" t="s">
        <v>6</v>
      </c>
    </row>
    <row r="11" spans="1:74" ht="18.399999999999999" customHeight="1">
      <c r="B11" s="21"/>
      <c r="E11" s="26" t="s">
        <v>28</v>
      </c>
      <c r="AK11" s="28" t="s">
        <v>29</v>
      </c>
      <c r="AN11" s="26" t="s">
        <v>19</v>
      </c>
      <c r="AR11" s="21"/>
      <c r="BE11" s="312"/>
      <c r="BS11" s="18" t="s">
        <v>6</v>
      </c>
    </row>
    <row r="12" spans="1:74" ht="6.95" customHeight="1">
      <c r="B12" s="21"/>
      <c r="AR12" s="21"/>
      <c r="BE12" s="312"/>
      <c r="BS12" s="18" t="s">
        <v>6</v>
      </c>
    </row>
    <row r="13" spans="1:74" ht="12" customHeight="1">
      <c r="B13" s="21"/>
      <c r="D13" s="28" t="s">
        <v>30</v>
      </c>
      <c r="AK13" s="28" t="s">
        <v>26</v>
      </c>
      <c r="AN13" s="30" t="s">
        <v>31</v>
      </c>
      <c r="AR13" s="21"/>
      <c r="BE13" s="312"/>
      <c r="BS13" s="18" t="s">
        <v>6</v>
      </c>
    </row>
    <row r="14" spans="1:74" ht="12.75">
      <c r="B14" s="21"/>
      <c r="E14" s="315" t="s">
        <v>31</v>
      </c>
      <c r="F14" s="316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  <c r="AD14" s="316"/>
      <c r="AE14" s="316"/>
      <c r="AF14" s="316"/>
      <c r="AG14" s="316"/>
      <c r="AH14" s="316"/>
      <c r="AI14" s="316"/>
      <c r="AJ14" s="316"/>
      <c r="AK14" s="28" t="s">
        <v>29</v>
      </c>
      <c r="AN14" s="30" t="s">
        <v>31</v>
      </c>
      <c r="AR14" s="21"/>
      <c r="BE14" s="312"/>
      <c r="BS14" s="18" t="s">
        <v>6</v>
      </c>
    </row>
    <row r="15" spans="1:74" ht="6.95" customHeight="1">
      <c r="B15" s="21"/>
      <c r="AR15" s="21"/>
      <c r="BE15" s="312"/>
      <c r="BS15" s="18" t="s">
        <v>4</v>
      </c>
    </row>
    <row r="16" spans="1:74" ht="12" customHeight="1">
      <c r="B16" s="21"/>
      <c r="D16" s="28" t="s">
        <v>32</v>
      </c>
      <c r="AK16" s="28" t="s">
        <v>26</v>
      </c>
      <c r="AN16" s="26" t="s">
        <v>33</v>
      </c>
      <c r="AR16" s="21"/>
      <c r="BE16" s="312"/>
      <c r="BS16" s="18" t="s">
        <v>4</v>
      </c>
    </row>
    <row r="17" spans="2:71" ht="18.399999999999999" customHeight="1">
      <c r="B17" s="21"/>
      <c r="E17" s="26" t="s">
        <v>34</v>
      </c>
      <c r="AK17" s="28" t="s">
        <v>29</v>
      </c>
      <c r="AN17" s="26" t="s">
        <v>19</v>
      </c>
      <c r="AR17" s="21"/>
      <c r="BE17" s="312"/>
      <c r="BS17" s="18" t="s">
        <v>35</v>
      </c>
    </row>
    <row r="18" spans="2:71" ht="6.95" customHeight="1">
      <c r="B18" s="21"/>
      <c r="AR18" s="21"/>
      <c r="BE18" s="312"/>
      <c r="BS18" s="18" t="s">
        <v>6</v>
      </c>
    </row>
    <row r="19" spans="2:71" ht="12" customHeight="1">
      <c r="B19" s="21"/>
      <c r="D19" s="28" t="s">
        <v>36</v>
      </c>
      <c r="AK19" s="28" t="s">
        <v>26</v>
      </c>
      <c r="AN19" s="26" t="s">
        <v>37</v>
      </c>
      <c r="AR19" s="21"/>
      <c r="BE19" s="312"/>
      <c r="BS19" s="18" t="s">
        <v>6</v>
      </c>
    </row>
    <row r="20" spans="2:71" ht="18.399999999999999" customHeight="1">
      <c r="B20" s="21"/>
      <c r="E20" s="26" t="s">
        <v>38</v>
      </c>
      <c r="AK20" s="28" t="s">
        <v>29</v>
      </c>
      <c r="AN20" s="26" t="s">
        <v>19</v>
      </c>
      <c r="AR20" s="21"/>
      <c r="BE20" s="312"/>
      <c r="BS20" s="18" t="s">
        <v>4</v>
      </c>
    </row>
    <row r="21" spans="2:71" ht="6.95" customHeight="1">
      <c r="B21" s="21"/>
      <c r="AR21" s="21"/>
      <c r="BE21" s="312"/>
    </row>
    <row r="22" spans="2:71" ht="12" customHeight="1">
      <c r="B22" s="21"/>
      <c r="D22" s="28" t="s">
        <v>39</v>
      </c>
      <c r="AR22" s="21"/>
      <c r="BE22" s="312"/>
    </row>
    <row r="23" spans="2:71" ht="47.25" customHeight="1">
      <c r="B23" s="21"/>
      <c r="E23" s="279" t="s">
        <v>40</v>
      </c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R23" s="21"/>
      <c r="BE23" s="312"/>
    </row>
    <row r="24" spans="2:71" ht="6.95" customHeight="1">
      <c r="B24" s="21"/>
      <c r="AR24" s="21"/>
      <c r="BE24" s="312"/>
    </row>
    <row r="25" spans="2:7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312"/>
    </row>
    <row r="26" spans="2:71" s="1" customFormat="1" ht="25.9" customHeight="1">
      <c r="B26" s="33"/>
      <c r="D26" s="34" t="s">
        <v>41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04">
        <f>ROUND(AG54,2)</f>
        <v>0</v>
      </c>
      <c r="AL26" s="305"/>
      <c r="AM26" s="305"/>
      <c r="AN26" s="305"/>
      <c r="AO26" s="305"/>
      <c r="AR26" s="33"/>
      <c r="BE26" s="312"/>
    </row>
    <row r="27" spans="2:71" s="1" customFormat="1" ht="6.95" customHeight="1">
      <c r="B27" s="33"/>
      <c r="AR27" s="33"/>
      <c r="BE27" s="312"/>
    </row>
    <row r="28" spans="2:71" s="1" customFormat="1" ht="12.75">
      <c r="B28" s="33"/>
      <c r="L28" s="306" t="s">
        <v>42</v>
      </c>
      <c r="M28" s="306"/>
      <c r="N28" s="306"/>
      <c r="O28" s="306"/>
      <c r="P28" s="306"/>
      <c r="W28" s="306" t="s">
        <v>43</v>
      </c>
      <c r="X28" s="306"/>
      <c r="Y28" s="306"/>
      <c r="Z28" s="306"/>
      <c r="AA28" s="306"/>
      <c r="AB28" s="306"/>
      <c r="AC28" s="306"/>
      <c r="AD28" s="306"/>
      <c r="AE28" s="306"/>
      <c r="AK28" s="306" t="s">
        <v>44</v>
      </c>
      <c r="AL28" s="306"/>
      <c r="AM28" s="306"/>
      <c r="AN28" s="306"/>
      <c r="AO28" s="306"/>
      <c r="AR28" s="33"/>
      <c r="BE28" s="312"/>
    </row>
    <row r="29" spans="2:71" s="2" customFormat="1" ht="14.45" customHeight="1">
      <c r="B29" s="37"/>
      <c r="D29" s="28" t="s">
        <v>45</v>
      </c>
      <c r="F29" s="28" t="s">
        <v>46</v>
      </c>
      <c r="L29" s="301">
        <v>0.21</v>
      </c>
      <c r="M29" s="300"/>
      <c r="N29" s="300"/>
      <c r="O29" s="300"/>
      <c r="P29" s="300"/>
      <c r="W29" s="299">
        <f>ROUND(AZ54, 2)</f>
        <v>0</v>
      </c>
      <c r="X29" s="300"/>
      <c r="Y29" s="300"/>
      <c r="Z29" s="300"/>
      <c r="AA29" s="300"/>
      <c r="AB29" s="300"/>
      <c r="AC29" s="300"/>
      <c r="AD29" s="300"/>
      <c r="AE29" s="300"/>
      <c r="AK29" s="299">
        <f>ROUND(AV54, 2)</f>
        <v>0</v>
      </c>
      <c r="AL29" s="300"/>
      <c r="AM29" s="300"/>
      <c r="AN29" s="300"/>
      <c r="AO29" s="300"/>
      <c r="AR29" s="37"/>
      <c r="BE29" s="313"/>
    </row>
    <row r="30" spans="2:71" s="2" customFormat="1" ht="14.45" customHeight="1">
      <c r="B30" s="37"/>
      <c r="F30" s="28" t="s">
        <v>47</v>
      </c>
      <c r="L30" s="301">
        <v>0.12</v>
      </c>
      <c r="M30" s="300"/>
      <c r="N30" s="300"/>
      <c r="O30" s="300"/>
      <c r="P30" s="300"/>
      <c r="W30" s="299">
        <f>ROUND(BA54, 2)</f>
        <v>0</v>
      </c>
      <c r="X30" s="300"/>
      <c r="Y30" s="300"/>
      <c r="Z30" s="300"/>
      <c r="AA30" s="300"/>
      <c r="AB30" s="300"/>
      <c r="AC30" s="300"/>
      <c r="AD30" s="300"/>
      <c r="AE30" s="300"/>
      <c r="AK30" s="299">
        <f>ROUND(AW54, 2)</f>
        <v>0</v>
      </c>
      <c r="AL30" s="300"/>
      <c r="AM30" s="300"/>
      <c r="AN30" s="300"/>
      <c r="AO30" s="300"/>
      <c r="AR30" s="37"/>
      <c r="BE30" s="313"/>
    </row>
    <row r="31" spans="2:71" s="2" customFormat="1" ht="14.45" hidden="1" customHeight="1">
      <c r="B31" s="37"/>
      <c r="F31" s="28" t="s">
        <v>48</v>
      </c>
      <c r="L31" s="301">
        <v>0.21</v>
      </c>
      <c r="M31" s="300"/>
      <c r="N31" s="300"/>
      <c r="O31" s="300"/>
      <c r="P31" s="300"/>
      <c r="W31" s="299">
        <f>ROUND(BB54, 2)</f>
        <v>0</v>
      </c>
      <c r="X31" s="300"/>
      <c r="Y31" s="300"/>
      <c r="Z31" s="300"/>
      <c r="AA31" s="300"/>
      <c r="AB31" s="300"/>
      <c r="AC31" s="300"/>
      <c r="AD31" s="300"/>
      <c r="AE31" s="300"/>
      <c r="AK31" s="299">
        <v>0</v>
      </c>
      <c r="AL31" s="300"/>
      <c r="AM31" s="300"/>
      <c r="AN31" s="300"/>
      <c r="AO31" s="300"/>
      <c r="AR31" s="37"/>
      <c r="BE31" s="313"/>
    </row>
    <row r="32" spans="2:71" s="2" customFormat="1" ht="14.45" hidden="1" customHeight="1">
      <c r="B32" s="37"/>
      <c r="F32" s="28" t="s">
        <v>49</v>
      </c>
      <c r="L32" s="301">
        <v>0.12</v>
      </c>
      <c r="M32" s="300"/>
      <c r="N32" s="300"/>
      <c r="O32" s="300"/>
      <c r="P32" s="300"/>
      <c r="W32" s="299">
        <f>ROUND(BC54, 2)</f>
        <v>0</v>
      </c>
      <c r="X32" s="300"/>
      <c r="Y32" s="300"/>
      <c r="Z32" s="300"/>
      <c r="AA32" s="300"/>
      <c r="AB32" s="300"/>
      <c r="AC32" s="300"/>
      <c r="AD32" s="300"/>
      <c r="AE32" s="300"/>
      <c r="AK32" s="299">
        <v>0</v>
      </c>
      <c r="AL32" s="300"/>
      <c r="AM32" s="300"/>
      <c r="AN32" s="300"/>
      <c r="AO32" s="300"/>
      <c r="AR32" s="37"/>
      <c r="BE32" s="313"/>
    </row>
    <row r="33" spans="2:44" s="2" customFormat="1" ht="14.45" hidden="1" customHeight="1">
      <c r="B33" s="37"/>
      <c r="F33" s="28" t="s">
        <v>50</v>
      </c>
      <c r="L33" s="301">
        <v>0</v>
      </c>
      <c r="M33" s="300"/>
      <c r="N33" s="300"/>
      <c r="O33" s="300"/>
      <c r="P33" s="300"/>
      <c r="W33" s="299">
        <f>ROUND(BD54, 2)</f>
        <v>0</v>
      </c>
      <c r="X33" s="300"/>
      <c r="Y33" s="300"/>
      <c r="Z33" s="300"/>
      <c r="AA33" s="300"/>
      <c r="AB33" s="300"/>
      <c r="AC33" s="300"/>
      <c r="AD33" s="300"/>
      <c r="AE33" s="300"/>
      <c r="AK33" s="299">
        <v>0</v>
      </c>
      <c r="AL33" s="300"/>
      <c r="AM33" s="300"/>
      <c r="AN33" s="300"/>
      <c r="AO33" s="300"/>
      <c r="AR33" s="37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8"/>
      <c r="D35" s="39" t="s">
        <v>51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52</v>
      </c>
      <c r="U35" s="40"/>
      <c r="V35" s="40"/>
      <c r="W35" s="40"/>
      <c r="X35" s="310" t="s">
        <v>53</v>
      </c>
      <c r="Y35" s="308"/>
      <c r="Z35" s="308"/>
      <c r="AA35" s="308"/>
      <c r="AB35" s="308"/>
      <c r="AC35" s="40"/>
      <c r="AD35" s="40"/>
      <c r="AE35" s="40"/>
      <c r="AF35" s="40"/>
      <c r="AG35" s="40"/>
      <c r="AH35" s="40"/>
      <c r="AI35" s="40"/>
      <c r="AJ35" s="40"/>
      <c r="AK35" s="307">
        <f>SUM(AK26:AK33)</f>
        <v>0</v>
      </c>
      <c r="AL35" s="308"/>
      <c r="AM35" s="308"/>
      <c r="AN35" s="308"/>
      <c r="AO35" s="309"/>
      <c r="AP35" s="38"/>
      <c r="AQ35" s="38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>
      <c r="B42" s="33"/>
      <c r="C42" s="22" t="s">
        <v>54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6"/>
      <c r="C44" s="28" t="s">
        <v>13</v>
      </c>
      <c r="L44" s="3" t="str">
        <f>K5</f>
        <v>_24072</v>
      </c>
      <c r="AR44" s="46"/>
    </row>
    <row r="45" spans="2:44" s="4" customFormat="1" ht="36.950000000000003" customHeight="1">
      <c r="B45" s="47"/>
      <c r="C45" s="48" t="s">
        <v>16</v>
      </c>
      <c r="L45" s="273" t="str">
        <f>K6</f>
        <v>KAPLE SV. PANNY MARIE EINSIEDELNSKÉ A PŘÍSTUPOVÉ SCHODIŠTĚ, OSTROV,STAVEBNÍ ÚPRAVY</v>
      </c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2"/>
      <c r="AE45" s="302"/>
      <c r="AF45" s="302"/>
      <c r="AG45" s="302"/>
      <c r="AH45" s="302"/>
      <c r="AI45" s="302"/>
      <c r="AJ45" s="302"/>
      <c r="AK45" s="302"/>
      <c r="AL45" s="302"/>
      <c r="AM45" s="302"/>
      <c r="AN45" s="302"/>
      <c r="AO45" s="302"/>
      <c r="AR45" s="47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8" t="s">
        <v>21</v>
      </c>
      <c r="L47" s="49" t="str">
        <f>IF(K8="","",K8)</f>
        <v xml:space="preserve">Staroměstská, bez č.p., p.č. st.52 a p.č. 80/1 </v>
      </c>
      <c r="AI47" s="28" t="s">
        <v>23</v>
      </c>
      <c r="AM47" s="303" t="str">
        <f>IF(AN8= "","",AN8)</f>
        <v>24. 8. 2024</v>
      </c>
      <c r="AN47" s="303"/>
      <c r="AR47" s="33"/>
    </row>
    <row r="48" spans="2:44" s="1" customFormat="1" ht="6.95" customHeight="1">
      <c r="B48" s="33"/>
      <c r="AR48" s="33"/>
    </row>
    <row r="49" spans="1:91" s="1" customFormat="1" ht="25.7" customHeight="1">
      <c r="B49" s="33"/>
      <c r="C49" s="28" t="s">
        <v>25</v>
      </c>
      <c r="L49" s="3" t="str">
        <f>IF(E11= "","",E11)</f>
        <v>Město Ostrov, Jáchymovská 1, 36301 Ostrov</v>
      </c>
      <c r="AI49" s="28" t="s">
        <v>32</v>
      </c>
      <c r="AM49" s="284" t="str">
        <f>IF(E17="","",E17)</f>
        <v>ATELIER SOUKUP OPL ŠVEHLA, s. r. o.</v>
      </c>
      <c r="AN49" s="285"/>
      <c r="AO49" s="285"/>
      <c r="AP49" s="285"/>
      <c r="AR49" s="33"/>
      <c r="AS49" s="280" t="s">
        <v>55</v>
      </c>
      <c r="AT49" s="281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2" customHeight="1">
      <c r="B50" s="33"/>
      <c r="C50" s="28" t="s">
        <v>30</v>
      </c>
      <c r="L50" s="3" t="str">
        <f>IF(E14= "Vyplň údaj","",E14)</f>
        <v/>
      </c>
      <c r="AI50" s="28" t="s">
        <v>36</v>
      </c>
      <c r="AM50" s="284" t="str">
        <f>IF(E20="","",E20)</f>
        <v>Eva Vopalecká</v>
      </c>
      <c r="AN50" s="285"/>
      <c r="AO50" s="285"/>
      <c r="AP50" s="285"/>
      <c r="AR50" s="33"/>
      <c r="AS50" s="282"/>
      <c r="AT50" s="283"/>
      <c r="BD50" s="54"/>
    </row>
    <row r="51" spans="1:91" s="1" customFormat="1" ht="10.9" customHeight="1">
      <c r="B51" s="33"/>
      <c r="AR51" s="33"/>
      <c r="AS51" s="282"/>
      <c r="AT51" s="283"/>
      <c r="BD51" s="54"/>
    </row>
    <row r="52" spans="1:91" s="1" customFormat="1" ht="29.25" customHeight="1">
      <c r="B52" s="33"/>
      <c r="C52" s="286" t="s">
        <v>56</v>
      </c>
      <c r="D52" s="287"/>
      <c r="E52" s="287"/>
      <c r="F52" s="287"/>
      <c r="G52" s="287"/>
      <c r="H52" s="55"/>
      <c r="I52" s="289" t="s">
        <v>57</v>
      </c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7"/>
      <c r="AG52" s="288" t="s">
        <v>58</v>
      </c>
      <c r="AH52" s="287"/>
      <c r="AI52" s="287"/>
      <c r="AJ52" s="287"/>
      <c r="AK52" s="287"/>
      <c r="AL52" s="287"/>
      <c r="AM52" s="287"/>
      <c r="AN52" s="289" t="s">
        <v>59</v>
      </c>
      <c r="AO52" s="287"/>
      <c r="AP52" s="287"/>
      <c r="AQ52" s="56" t="s">
        <v>60</v>
      </c>
      <c r="AR52" s="33"/>
      <c r="AS52" s="57" t="s">
        <v>61</v>
      </c>
      <c r="AT52" s="58" t="s">
        <v>62</v>
      </c>
      <c r="AU52" s="58" t="s">
        <v>63</v>
      </c>
      <c r="AV52" s="58" t="s">
        <v>64</v>
      </c>
      <c r="AW52" s="58" t="s">
        <v>65</v>
      </c>
      <c r="AX52" s="58" t="s">
        <v>66</v>
      </c>
      <c r="AY52" s="58" t="s">
        <v>67</v>
      </c>
      <c r="AZ52" s="58" t="s">
        <v>68</v>
      </c>
      <c r="BA52" s="58" t="s">
        <v>69</v>
      </c>
      <c r="BB52" s="58" t="s">
        <v>70</v>
      </c>
      <c r="BC52" s="58" t="s">
        <v>71</v>
      </c>
      <c r="BD52" s="59" t="s">
        <v>72</v>
      </c>
    </row>
    <row r="53" spans="1:91" s="1" customFormat="1" ht="10.9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>
      <c r="B54" s="61"/>
      <c r="C54" s="62" t="s">
        <v>73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297">
        <f>ROUND(AG55+AG61+AG62,2)</f>
        <v>0</v>
      </c>
      <c r="AH54" s="297"/>
      <c r="AI54" s="297"/>
      <c r="AJ54" s="297"/>
      <c r="AK54" s="297"/>
      <c r="AL54" s="297"/>
      <c r="AM54" s="297"/>
      <c r="AN54" s="298">
        <f t="shared" ref="AN54:AN62" si="0">SUM(AG54,AT54)</f>
        <v>0</v>
      </c>
      <c r="AO54" s="298"/>
      <c r="AP54" s="298"/>
      <c r="AQ54" s="65" t="s">
        <v>19</v>
      </c>
      <c r="AR54" s="61"/>
      <c r="AS54" s="66">
        <f>ROUND(AS55+AS61+AS62,2)</f>
        <v>0</v>
      </c>
      <c r="AT54" s="67">
        <f t="shared" ref="AT54:AT62" si="1">ROUND(SUM(AV54:AW54),2)</f>
        <v>0</v>
      </c>
      <c r="AU54" s="68">
        <f>ROUND(AU55+AU61+AU62,5)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ROUND(AZ55+AZ61+AZ62,2)</f>
        <v>0</v>
      </c>
      <c r="BA54" s="67">
        <f>ROUND(BA55+BA61+BA62,2)</f>
        <v>0</v>
      </c>
      <c r="BB54" s="67">
        <f>ROUND(BB55+BB61+BB62,2)</f>
        <v>0</v>
      </c>
      <c r="BC54" s="67">
        <f>ROUND(BC55+BC61+BC62,2)</f>
        <v>0</v>
      </c>
      <c r="BD54" s="69">
        <f>ROUND(BD55+BD61+BD62,2)</f>
        <v>0</v>
      </c>
      <c r="BS54" s="70" t="s">
        <v>74</v>
      </c>
      <c r="BT54" s="70" t="s">
        <v>75</v>
      </c>
      <c r="BU54" s="71" t="s">
        <v>76</v>
      </c>
      <c r="BV54" s="70" t="s">
        <v>77</v>
      </c>
      <c r="BW54" s="70" t="s">
        <v>5</v>
      </c>
      <c r="BX54" s="70" t="s">
        <v>78</v>
      </c>
      <c r="CL54" s="70" t="s">
        <v>19</v>
      </c>
    </row>
    <row r="55" spans="1:91" s="6" customFormat="1" ht="16.5" customHeight="1">
      <c r="B55" s="72"/>
      <c r="C55" s="73"/>
      <c r="D55" s="293" t="s">
        <v>79</v>
      </c>
      <c r="E55" s="293"/>
      <c r="F55" s="293"/>
      <c r="G55" s="293"/>
      <c r="H55" s="293"/>
      <c r="I55" s="74"/>
      <c r="J55" s="293" t="s">
        <v>80</v>
      </c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  <c r="X55" s="293"/>
      <c r="Y55" s="293"/>
      <c r="Z55" s="293"/>
      <c r="AA55" s="293"/>
      <c r="AB55" s="293"/>
      <c r="AC55" s="293"/>
      <c r="AD55" s="293"/>
      <c r="AE55" s="293"/>
      <c r="AF55" s="293"/>
      <c r="AG55" s="290">
        <f>ROUND(SUM(AG56:AG60),2)</f>
        <v>0</v>
      </c>
      <c r="AH55" s="291"/>
      <c r="AI55" s="291"/>
      <c r="AJ55" s="291"/>
      <c r="AK55" s="291"/>
      <c r="AL55" s="291"/>
      <c r="AM55" s="291"/>
      <c r="AN55" s="292">
        <f t="shared" si="0"/>
        <v>0</v>
      </c>
      <c r="AO55" s="291"/>
      <c r="AP55" s="291"/>
      <c r="AQ55" s="75" t="s">
        <v>81</v>
      </c>
      <c r="AR55" s="72"/>
      <c r="AS55" s="76">
        <f>ROUND(SUM(AS56:AS60),2)</f>
        <v>0</v>
      </c>
      <c r="AT55" s="77">
        <f t="shared" si="1"/>
        <v>0</v>
      </c>
      <c r="AU55" s="78">
        <f>ROUND(SUM(AU56:AU60),5)</f>
        <v>0</v>
      </c>
      <c r="AV55" s="77">
        <f>ROUND(AZ55*L29,2)</f>
        <v>0</v>
      </c>
      <c r="AW55" s="77">
        <f>ROUND(BA55*L30,2)</f>
        <v>0</v>
      </c>
      <c r="AX55" s="77">
        <f>ROUND(BB55*L29,2)</f>
        <v>0</v>
      </c>
      <c r="AY55" s="77">
        <f>ROUND(BC55*L30,2)</f>
        <v>0</v>
      </c>
      <c r="AZ55" s="77">
        <f>ROUND(SUM(AZ56:AZ60),2)</f>
        <v>0</v>
      </c>
      <c r="BA55" s="77">
        <f>ROUND(SUM(BA56:BA60),2)</f>
        <v>0</v>
      </c>
      <c r="BB55" s="77">
        <f>ROUND(SUM(BB56:BB60),2)</f>
        <v>0</v>
      </c>
      <c r="BC55" s="77">
        <f>ROUND(SUM(BC56:BC60),2)</f>
        <v>0</v>
      </c>
      <c r="BD55" s="79">
        <f>ROUND(SUM(BD56:BD60),2)</f>
        <v>0</v>
      </c>
      <c r="BS55" s="80" t="s">
        <v>74</v>
      </c>
      <c r="BT55" s="80" t="s">
        <v>82</v>
      </c>
      <c r="BU55" s="80" t="s">
        <v>76</v>
      </c>
      <c r="BV55" s="80" t="s">
        <v>77</v>
      </c>
      <c r="BW55" s="80" t="s">
        <v>83</v>
      </c>
      <c r="BX55" s="80" t="s">
        <v>5</v>
      </c>
      <c r="CL55" s="80" t="s">
        <v>19</v>
      </c>
      <c r="CM55" s="80" t="s">
        <v>84</v>
      </c>
    </row>
    <row r="56" spans="1:91" s="3" customFormat="1" ht="16.5" hidden="1" customHeight="1">
      <c r="A56" s="81" t="s">
        <v>85</v>
      </c>
      <c r="B56" s="46"/>
      <c r="C56" s="9"/>
      <c r="D56" s="9"/>
      <c r="E56" s="294" t="s">
        <v>86</v>
      </c>
      <c r="F56" s="294"/>
      <c r="G56" s="294"/>
      <c r="H56" s="294"/>
      <c r="I56" s="294"/>
      <c r="J56" s="9"/>
      <c r="K56" s="294" t="s">
        <v>87</v>
      </c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5">
        <f>'D.1.1_1. - 1. etapa_Oprav...'!J32</f>
        <v>0</v>
      </c>
      <c r="AH56" s="296"/>
      <c r="AI56" s="296"/>
      <c r="AJ56" s="296"/>
      <c r="AK56" s="296"/>
      <c r="AL56" s="296"/>
      <c r="AM56" s="296"/>
      <c r="AN56" s="295">
        <f t="shared" si="0"/>
        <v>0</v>
      </c>
      <c r="AO56" s="296"/>
      <c r="AP56" s="296"/>
      <c r="AQ56" s="82" t="s">
        <v>88</v>
      </c>
      <c r="AR56" s="46"/>
      <c r="AS56" s="83">
        <v>0</v>
      </c>
      <c r="AT56" s="84">
        <f t="shared" si="1"/>
        <v>0</v>
      </c>
      <c r="AU56" s="85">
        <f>'D.1.1_1. - 1. etapa_Oprav...'!P97</f>
        <v>0</v>
      </c>
      <c r="AV56" s="84">
        <f>'D.1.1_1. - 1. etapa_Oprav...'!J35</f>
        <v>0</v>
      </c>
      <c r="AW56" s="84">
        <f>'D.1.1_1. - 1. etapa_Oprav...'!J36</f>
        <v>0</v>
      </c>
      <c r="AX56" s="84">
        <f>'D.1.1_1. - 1. etapa_Oprav...'!J37</f>
        <v>0</v>
      </c>
      <c r="AY56" s="84">
        <f>'D.1.1_1. - 1. etapa_Oprav...'!J38</f>
        <v>0</v>
      </c>
      <c r="AZ56" s="84">
        <f>'D.1.1_1. - 1. etapa_Oprav...'!F35</f>
        <v>0</v>
      </c>
      <c r="BA56" s="84">
        <f>'D.1.1_1. - 1. etapa_Oprav...'!F36</f>
        <v>0</v>
      </c>
      <c r="BB56" s="84">
        <f>'D.1.1_1. - 1. etapa_Oprav...'!F37</f>
        <v>0</v>
      </c>
      <c r="BC56" s="84">
        <f>'D.1.1_1. - 1. etapa_Oprav...'!F38</f>
        <v>0</v>
      </c>
      <c r="BD56" s="86">
        <f>'D.1.1_1. - 1. etapa_Oprav...'!F39</f>
        <v>0</v>
      </c>
      <c r="BT56" s="26" t="s">
        <v>84</v>
      </c>
      <c r="BV56" s="26" t="s">
        <v>77</v>
      </c>
      <c r="BW56" s="26" t="s">
        <v>89</v>
      </c>
      <c r="BX56" s="26" t="s">
        <v>83</v>
      </c>
      <c r="CL56" s="26" t="s">
        <v>19</v>
      </c>
    </row>
    <row r="57" spans="1:91" s="3" customFormat="1" ht="16.5" customHeight="1">
      <c r="A57" s="81" t="s">
        <v>85</v>
      </c>
      <c r="B57" s="46"/>
      <c r="C57" s="9"/>
      <c r="D57" s="9"/>
      <c r="E57" s="294" t="s">
        <v>90</v>
      </c>
      <c r="F57" s="294"/>
      <c r="G57" s="294"/>
      <c r="H57" s="294"/>
      <c r="I57" s="294"/>
      <c r="J57" s="9"/>
      <c r="K57" s="294" t="s">
        <v>91</v>
      </c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5">
        <f>'D.1.1_2. - 2. etapa_Oprav...'!J32</f>
        <v>0</v>
      </c>
      <c r="AH57" s="296"/>
      <c r="AI57" s="296"/>
      <c r="AJ57" s="296"/>
      <c r="AK57" s="296"/>
      <c r="AL57" s="296"/>
      <c r="AM57" s="296"/>
      <c r="AN57" s="295">
        <f t="shared" si="0"/>
        <v>0</v>
      </c>
      <c r="AO57" s="296"/>
      <c r="AP57" s="296"/>
      <c r="AQ57" s="82" t="s">
        <v>88</v>
      </c>
      <c r="AR57" s="46"/>
      <c r="AS57" s="83">
        <v>0</v>
      </c>
      <c r="AT57" s="84">
        <f t="shared" si="1"/>
        <v>0</v>
      </c>
      <c r="AU57" s="85">
        <f>'D.1.1_2. - 2. etapa_Oprav...'!P100</f>
        <v>0</v>
      </c>
      <c r="AV57" s="84">
        <f>'D.1.1_2. - 2. etapa_Oprav...'!J35</f>
        <v>0</v>
      </c>
      <c r="AW57" s="84">
        <f>'D.1.1_2. - 2. etapa_Oprav...'!J36</f>
        <v>0</v>
      </c>
      <c r="AX57" s="84">
        <f>'D.1.1_2. - 2. etapa_Oprav...'!J37</f>
        <v>0</v>
      </c>
      <c r="AY57" s="84">
        <f>'D.1.1_2. - 2. etapa_Oprav...'!J38</f>
        <v>0</v>
      </c>
      <c r="AZ57" s="84">
        <f>'D.1.1_2. - 2. etapa_Oprav...'!F35</f>
        <v>0</v>
      </c>
      <c r="BA57" s="84">
        <f>'D.1.1_2. - 2. etapa_Oprav...'!F36</f>
        <v>0</v>
      </c>
      <c r="BB57" s="84">
        <f>'D.1.1_2. - 2. etapa_Oprav...'!F37</f>
        <v>0</v>
      </c>
      <c r="BC57" s="84">
        <f>'D.1.1_2. - 2. etapa_Oprav...'!F38</f>
        <v>0</v>
      </c>
      <c r="BD57" s="86">
        <f>'D.1.1_2. - 2. etapa_Oprav...'!F39</f>
        <v>0</v>
      </c>
      <c r="BT57" s="26" t="s">
        <v>84</v>
      </c>
      <c r="BV57" s="26" t="s">
        <v>77</v>
      </c>
      <c r="BW57" s="26" t="s">
        <v>92</v>
      </c>
      <c r="BX57" s="26" t="s">
        <v>83</v>
      </c>
      <c r="CL57" s="26" t="s">
        <v>19</v>
      </c>
    </row>
    <row r="58" spans="1:91" s="3" customFormat="1" ht="16.5" hidden="1" customHeight="1">
      <c r="A58" s="81" t="s">
        <v>85</v>
      </c>
      <c r="B58" s="46"/>
      <c r="C58" s="9"/>
      <c r="D58" s="9"/>
      <c r="E58" s="294" t="s">
        <v>93</v>
      </c>
      <c r="F58" s="294"/>
      <c r="G58" s="294"/>
      <c r="H58" s="294"/>
      <c r="I58" s="294"/>
      <c r="J58" s="9"/>
      <c r="K58" s="294" t="s">
        <v>94</v>
      </c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5">
        <f>'D.1.1_3. - 3. etapa_Oprav...'!J32</f>
        <v>0</v>
      </c>
      <c r="AH58" s="296"/>
      <c r="AI58" s="296"/>
      <c r="AJ58" s="296"/>
      <c r="AK58" s="296"/>
      <c r="AL58" s="296"/>
      <c r="AM58" s="296"/>
      <c r="AN58" s="295">
        <f t="shared" si="0"/>
        <v>0</v>
      </c>
      <c r="AO58" s="296"/>
      <c r="AP58" s="296"/>
      <c r="AQ58" s="82" t="s">
        <v>88</v>
      </c>
      <c r="AR58" s="46"/>
      <c r="AS58" s="83">
        <v>0</v>
      </c>
      <c r="AT58" s="84">
        <f t="shared" si="1"/>
        <v>0</v>
      </c>
      <c r="AU58" s="85">
        <f>'D.1.1_3. - 3. etapa_Oprav...'!P98</f>
        <v>0</v>
      </c>
      <c r="AV58" s="84">
        <f>'D.1.1_3. - 3. etapa_Oprav...'!J35</f>
        <v>0</v>
      </c>
      <c r="AW58" s="84">
        <f>'D.1.1_3. - 3. etapa_Oprav...'!J36</f>
        <v>0</v>
      </c>
      <c r="AX58" s="84">
        <f>'D.1.1_3. - 3. etapa_Oprav...'!J37</f>
        <v>0</v>
      </c>
      <c r="AY58" s="84">
        <f>'D.1.1_3. - 3. etapa_Oprav...'!J38</f>
        <v>0</v>
      </c>
      <c r="AZ58" s="84">
        <f>'D.1.1_3. - 3. etapa_Oprav...'!F35</f>
        <v>0</v>
      </c>
      <c r="BA58" s="84">
        <f>'D.1.1_3. - 3. etapa_Oprav...'!F36</f>
        <v>0</v>
      </c>
      <c r="BB58" s="84">
        <f>'D.1.1_3. - 3. etapa_Oprav...'!F37</f>
        <v>0</v>
      </c>
      <c r="BC58" s="84">
        <f>'D.1.1_3. - 3. etapa_Oprav...'!F38</f>
        <v>0</v>
      </c>
      <c r="BD58" s="86">
        <f>'D.1.1_3. - 3. etapa_Oprav...'!F39</f>
        <v>0</v>
      </c>
      <c r="BT58" s="26" t="s">
        <v>84</v>
      </c>
      <c r="BV58" s="26" t="s">
        <v>77</v>
      </c>
      <c r="BW58" s="26" t="s">
        <v>95</v>
      </c>
      <c r="BX58" s="26" t="s">
        <v>83</v>
      </c>
      <c r="CL58" s="26" t="s">
        <v>19</v>
      </c>
    </row>
    <row r="59" spans="1:91" s="3" customFormat="1" ht="16.5" hidden="1" customHeight="1">
      <c r="A59" s="81" t="s">
        <v>85</v>
      </c>
      <c r="B59" s="46"/>
      <c r="C59" s="9"/>
      <c r="D59" s="9"/>
      <c r="E59" s="294" t="s">
        <v>96</v>
      </c>
      <c r="F59" s="294"/>
      <c r="G59" s="294"/>
      <c r="H59" s="294"/>
      <c r="I59" s="294"/>
      <c r="J59" s="9"/>
      <c r="K59" s="294" t="s">
        <v>97</v>
      </c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5">
        <f>'D.1.1_4. - 4. etapa_Oprav...'!J32</f>
        <v>0</v>
      </c>
      <c r="AH59" s="296"/>
      <c r="AI59" s="296"/>
      <c r="AJ59" s="296"/>
      <c r="AK59" s="296"/>
      <c r="AL59" s="296"/>
      <c r="AM59" s="296"/>
      <c r="AN59" s="295">
        <f t="shared" si="0"/>
        <v>0</v>
      </c>
      <c r="AO59" s="296"/>
      <c r="AP59" s="296"/>
      <c r="AQ59" s="82" t="s">
        <v>88</v>
      </c>
      <c r="AR59" s="46"/>
      <c r="AS59" s="83">
        <v>0</v>
      </c>
      <c r="AT59" s="84">
        <f t="shared" si="1"/>
        <v>0</v>
      </c>
      <c r="AU59" s="85">
        <f>'D.1.1_4. - 4. etapa_Oprav...'!P93</f>
        <v>0</v>
      </c>
      <c r="AV59" s="84">
        <f>'D.1.1_4. - 4. etapa_Oprav...'!J35</f>
        <v>0</v>
      </c>
      <c r="AW59" s="84">
        <f>'D.1.1_4. - 4. etapa_Oprav...'!J36</f>
        <v>0</v>
      </c>
      <c r="AX59" s="84">
        <f>'D.1.1_4. - 4. etapa_Oprav...'!J37</f>
        <v>0</v>
      </c>
      <c r="AY59" s="84">
        <f>'D.1.1_4. - 4. etapa_Oprav...'!J38</f>
        <v>0</v>
      </c>
      <c r="AZ59" s="84">
        <f>'D.1.1_4. - 4. etapa_Oprav...'!F35</f>
        <v>0</v>
      </c>
      <c r="BA59" s="84">
        <f>'D.1.1_4. - 4. etapa_Oprav...'!F36</f>
        <v>0</v>
      </c>
      <c r="BB59" s="84">
        <f>'D.1.1_4. - 4. etapa_Oprav...'!F37</f>
        <v>0</v>
      </c>
      <c r="BC59" s="84">
        <f>'D.1.1_4. - 4. etapa_Oprav...'!F38</f>
        <v>0</v>
      </c>
      <c r="BD59" s="86">
        <f>'D.1.1_4. - 4. etapa_Oprav...'!F39</f>
        <v>0</v>
      </c>
      <c r="BT59" s="26" t="s">
        <v>84</v>
      </c>
      <c r="BV59" s="26" t="s">
        <v>77</v>
      </c>
      <c r="BW59" s="26" t="s">
        <v>98</v>
      </c>
      <c r="BX59" s="26" t="s">
        <v>83</v>
      </c>
      <c r="CL59" s="26" t="s">
        <v>19</v>
      </c>
    </row>
    <row r="60" spans="1:91" s="3" customFormat="1" ht="16.5" hidden="1" customHeight="1">
      <c r="A60" s="81" t="s">
        <v>85</v>
      </c>
      <c r="B60" s="46"/>
      <c r="C60" s="9"/>
      <c r="D60" s="9"/>
      <c r="E60" s="294" t="s">
        <v>99</v>
      </c>
      <c r="F60" s="294"/>
      <c r="G60" s="294"/>
      <c r="H60" s="294"/>
      <c r="I60" s="294"/>
      <c r="J60" s="9"/>
      <c r="K60" s="294" t="s">
        <v>100</v>
      </c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5">
        <f>'D.1.1_5. - 5. etapa_Oprav...'!J32</f>
        <v>0</v>
      </c>
      <c r="AH60" s="296"/>
      <c r="AI60" s="296"/>
      <c r="AJ60" s="296"/>
      <c r="AK60" s="296"/>
      <c r="AL60" s="296"/>
      <c r="AM60" s="296"/>
      <c r="AN60" s="295">
        <f t="shared" si="0"/>
        <v>0</v>
      </c>
      <c r="AO60" s="296"/>
      <c r="AP60" s="296"/>
      <c r="AQ60" s="82" t="s">
        <v>88</v>
      </c>
      <c r="AR60" s="46"/>
      <c r="AS60" s="83">
        <v>0</v>
      </c>
      <c r="AT60" s="84">
        <f t="shared" si="1"/>
        <v>0</v>
      </c>
      <c r="AU60" s="85">
        <f>'D.1.1_5. - 5. etapa_Oprav...'!P93</f>
        <v>0</v>
      </c>
      <c r="AV60" s="84">
        <f>'D.1.1_5. - 5. etapa_Oprav...'!J35</f>
        <v>0</v>
      </c>
      <c r="AW60" s="84">
        <f>'D.1.1_5. - 5. etapa_Oprav...'!J36</f>
        <v>0</v>
      </c>
      <c r="AX60" s="84">
        <f>'D.1.1_5. - 5. etapa_Oprav...'!J37</f>
        <v>0</v>
      </c>
      <c r="AY60" s="84">
        <f>'D.1.1_5. - 5. etapa_Oprav...'!J38</f>
        <v>0</v>
      </c>
      <c r="AZ60" s="84">
        <f>'D.1.1_5. - 5. etapa_Oprav...'!F35</f>
        <v>0</v>
      </c>
      <c r="BA60" s="84">
        <f>'D.1.1_5. - 5. etapa_Oprav...'!F36</f>
        <v>0</v>
      </c>
      <c r="BB60" s="84">
        <f>'D.1.1_5. - 5. etapa_Oprav...'!F37</f>
        <v>0</v>
      </c>
      <c r="BC60" s="84">
        <f>'D.1.1_5. - 5. etapa_Oprav...'!F38</f>
        <v>0</v>
      </c>
      <c r="BD60" s="86">
        <f>'D.1.1_5. - 5. etapa_Oprav...'!F39</f>
        <v>0</v>
      </c>
      <c r="BT60" s="26" t="s">
        <v>84</v>
      </c>
      <c r="BV60" s="26" t="s">
        <v>77</v>
      </c>
      <c r="BW60" s="26" t="s">
        <v>101</v>
      </c>
      <c r="BX60" s="26" t="s">
        <v>83</v>
      </c>
      <c r="CL60" s="26" t="s">
        <v>19</v>
      </c>
    </row>
    <row r="61" spans="1:91" s="6" customFormat="1" ht="16.5" hidden="1" customHeight="1">
      <c r="A61" s="81" t="s">
        <v>85</v>
      </c>
      <c r="B61" s="72"/>
      <c r="C61" s="73"/>
      <c r="D61" s="293" t="s">
        <v>102</v>
      </c>
      <c r="E61" s="293"/>
      <c r="F61" s="293"/>
      <c r="G61" s="293"/>
      <c r="H61" s="293"/>
      <c r="I61" s="74"/>
      <c r="J61" s="293" t="s">
        <v>103</v>
      </c>
      <c r="K61" s="293"/>
      <c r="L61" s="293"/>
      <c r="M61" s="293"/>
      <c r="N61" s="293"/>
      <c r="O61" s="293"/>
      <c r="P61" s="293"/>
      <c r="Q61" s="293"/>
      <c r="R61" s="293"/>
      <c r="S61" s="293"/>
      <c r="T61" s="293"/>
      <c r="U61" s="293"/>
      <c r="V61" s="293"/>
      <c r="W61" s="293"/>
      <c r="X61" s="293"/>
      <c r="Y61" s="293"/>
      <c r="Z61" s="293"/>
      <c r="AA61" s="293"/>
      <c r="AB61" s="293"/>
      <c r="AC61" s="293"/>
      <c r="AD61" s="293"/>
      <c r="AE61" s="293"/>
      <c r="AF61" s="293"/>
      <c r="AG61" s="292">
        <f>'D.1.5 - ZPEVNĚNÉ PLOCHY'!J30</f>
        <v>0</v>
      </c>
      <c r="AH61" s="291"/>
      <c r="AI61" s="291"/>
      <c r="AJ61" s="291"/>
      <c r="AK61" s="291"/>
      <c r="AL61" s="291"/>
      <c r="AM61" s="291"/>
      <c r="AN61" s="292">
        <f t="shared" si="0"/>
        <v>0</v>
      </c>
      <c r="AO61" s="291"/>
      <c r="AP61" s="291"/>
      <c r="AQ61" s="75" t="s">
        <v>81</v>
      </c>
      <c r="AR61" s="72"/>
      <c r="AS61" s="76">
        <v>0</v>
      </c>
      <c r="AT61" s="77">
        <f t="shared" si="1"/>
        <v>0</v>
      </c>
      <c r="AU61" s="78">
        <f>'D.1.5 - ZPEVNĚNÉ PLOCHY'!P88</f>
        <v>0</v>
      </c>
      <c r="AV61" s="77">
        <f>'D.1.5 - ZPEVNĚNÉ PLOCHY'!J33</f>
        <v>0</v>
      </c>
      <c r="AW61" s="77">
        <f>'D.1.5 - ZPEVNĚNÉ PLOCHY'!J34</f>
        <v>0</v>
      </c>
      <c r="AX61" s="77">
        <f>'D.1.5 - ZPEVNĚNÉ PLOCHY'!J35</f>
        <v>0</v>
      </c>
      <c r="AY61" s="77">
        <f>'D.1.5 - ZPEVNĚNÉ PLOCHY'!J36</f>
        <v>0</v>
      </c>
      <c r="AZ61" s="77">
        <f>'D.1.5 - ZPEVNĚNÉ PLOCHY'!F33</f>
        <v>0</v>
      </c>
      <c r="BA61" s="77">
        <f>'D.1.5 - ZPEVNĚNÉ PLOCHY'!F34</f>
        <v>0</v>
      </c>
      <c r="BB61" s="77">
        <f>'D.1.5 - ZPEVNĚNÉ PLOCHY'!F35</f>
        <v>0</v>
      </c>
      <c r="BC61" s="77">
        <f>'D.1.5 - ZPEVNĚNÉ PLOCHY'!F36</f>
        <v>0</v>
      </c>
      <c r="BD61" s="79">
        <f>'D.1.5 - ZPEVNĚNÉ PLOCHY'!F37</f>
        <v>0</v>
      </c>
      <c r="BT61" s="80" t="s">
        <v>82</v>
      </c>
      <c r="BV61" s="80" t="s">
        <v>77</v>
      </c>
      <c r="BW61" s="80" t="s">
        <v>104</v>
      </c>
      <c r="BX61" s="80" t="s">
        <v>5</v>
      </c>
      <c r="CL61" s="80" t="s">
        <v>19</v>
      </c>
      <c r="CM61" s="80" t="s">
        <v>84</v>
      </c>
    </row>
    <row r="62" spans="1:91" s="6" customFormat="1" ht="24.75" customHeight="1">
      <c r="A62" s="81" t="s">
        <v>85</v>
      </c>
      <c r="B62" s="72"/>
      <c r="C62" s="73"/>
      <c r="D62" s="293" t="s">
        <v>105</v>
      </c>
      <c r="E62" s="293"/>
      <c r="F62" s="293"/>
      <c r="G62" s="293"/>
      <c r="H62" s="293"/>
      <c r="I62" s="74"/>
      <c r="J62" s="293" t="s">
        <v>106</v>
      </c>
      <c r="K62" s="293"/>
      <c r="L62" s="293"/>
      <c r="M62" s="293"/>
      <c r="N62" s="293"/>
      <c r="O62" s="293"/>
      <c r="P62" s="293"/>
      <c r="Q62" s="293"/>
      <c r="R62" s="293"/>
      <c r="S62" s="293"/>
      <c r="T62" s="293"/>
      <c r="U62" s="293"/>
      <c r="V62" s="293"/>
      <c r="W62" s="293"/>
      <c r="X62" s="293"/>
      <c r="Y62" s="293"/>
      <c r="Z62" s="293"/>
      <c r="AA62" s="293"/>
      <c r="AB62" s="293"/>
      <c r="AC62" s="293"/>
      <c r="AD62" s="293"/>
      <c r="AE62" s="293"/>
      <c r="AF62" s="293"/>
      <c r="AG62" s="292">
        <f>'000 - VON - Vedlější a os...'!J30</f>
        <v>0</v>
      </c>
      <c r="AH62" s="291"/>
      <c r="AI62" s="291"/>
      <c r="AJ62" s="291"/>
      <c r="AK62" s="291"/>
      <c r="AL62" s="291"/>
      <c r="AM62" s="291"/>
      <c r="AN62" s="292">
        <f t="shared" si="0"/>
        <v>0</v>
      </c>
      <c r="AO62" s="291"/>
      <c r="AP62" s="291"/>
      <c r="AQ62" s="75" t="s">
        <v>81</v>
      </c>
      <c r="AR62" s="72"/>
      <c r="AS62" s="87">
        <v>0</v>
      </c>
      <c r="AT62" s="88">
        <f t="shared" si="1"/>
        <v>0</v>
      </c>
      <c r="AU62" s="89">
        <f>'000 - VON - Vedlější a os...'!P84</f>
        <v>0</v>
      </c>
      <c r="AV62" s="88">
        <f>'000 - VON - Vedlější a os...'!J33</f>
        <v>0</v>
      </c>
      <c r="AW62" s="88">
        <f>'000 - VON - Vedlější a os...'!J34</f>
        <v>0</v>
      </c>
      <c r="AX62" s="88">
        <f>'000 - VON - Vedlější a os...'!J35</f>
        <v>0</v>
      </c>
      <c r="AY62" s="88">
        <f>'000 - VON - Vedlější a os...'!J36</f>
        <v>0</v>
      </c>
      <c r="AZ62" s="88">
        <f>'000 - VON - Vedlější a os...'!F33</f>
        <v>0</v>
      </c>
      <c r="BA62" s="88">
        <f>'000 - VON - Vedlější a os...'!F34</f>
        <v>0</v>
      </c>
      <c r="BB62" s="88">
        <f>'000 - VON - Vedlější a os...'!F35</f>
        <v>0</v>
      </c>
      <c r="BC62" s="88">
        <f>'000 - VON - Vedlější a os...'!F36</f>
        <v>0</v>
      </c>
      <c r="BD62" s="90">
        <f>'000 - VON - Vedlější a os...'!F37</f>
        <v>0</v>
      </c>
      <c r="BT62" s="80" t="s">
        <v>82</v>
      </c>
      <c r="BV62" s="80" t="s">
        <v>77</v>
      </c>
      <c r="BW62" s="80" t="s">
        <v>107</v>
      </c>
      <c r="BX62" s="80" t="s">
        <v>5</v>
      </c>
      <c r="CL62" s="80" t="s">
        <v>19</v>
      </c>
      <c r="CM62" s="80" t="s">
        <v>84</v>
      </c>
    </row>
    <row r="63" spans="1:91" s="1" customFormat="1" ht="30" customHeight="1">
      <c r="B63" s="33"/>
      <c r="AR63" s="33"/>
    </row>
    <row r="64" spans="1:91" s="1" customFormat="1" ht="6.95" customHeight="1"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33"/>
    </row>
  </sheetData>
  <sheetProtection algorithmName="SHA-512" hashValue="sT28daDFtwdMJzcZMD8pQt2MTOMX4HXwMK4e5reFZTAVpTktZNFypCqK5klr5cLJLPpPYX0uD2vQk98RsruoyA==" saltValue="wz46a2XYcpUpjezDlOqX9ZHN5IpOjli/vvupuddx7lo2uKwRCBk2PPGw9r0oqZWEIJ1TFe8VNsM6vGdsQeG5aQ==" spinCount="100000" sheet="1" objects="1" scenarios="1" formatColumns="0" formatRows="0"/>
  <mergeCells count="70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62:AP62"/>
    <mergeCell ref="AG62:AM62"/>
    <mergeCell ref="AN59:AP59"/>
    <mergeCell ref="AG59:AM59"/>
    <mergeCell ref="L45:AO45"/>
    <mergeCell ref="AM47:AN47"/>
    <mergeCell ref="D62:H62"/>
    <mergeCell ref="J62:AF62"/>
    <mergeCell ref="AG54:AM54"/>
    <mergeCell ref="AN54:AP54"/>
    <mergeCell ref="AN60:AP60"/>
    <mergeCell ref="AG60:AM60"/>
    <mergeCell ref="E60:I60"/>
    <mergeCell ref="K60:AF60"/>
    <mergeCell ref="AN61:AP61"/>
    <mergeCell ref="AG61:AM61"/>
    <mergeCell ref="D61:H61"/>
    <mergeCell ref="J61:AF61"/>
    <mergeCell ref="AG58:AM58"/>
    <mergeCell ref="AN58:AP58"/>
    <mergeCell ref="E58:I58"/>
    <mergeCell ref="K58:AF58"/>
    <mergeCell ref="AG55:AM55"/>
    <mergeCell ref="AN55:AP55"/>
    <mergeCell ref="J55:AF55"/>
    <mergeCell ref="D55:H55"/>
    <mergeCell ref="E59:I59"/>
    <mergeCell ref="K59:AF59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S49:AT51"/>
    <mergeCell ref="AM49:AP49"/>
    <mergeCell ref="AM50:AP50"/>
    <mergeCell ref="C52:G52"/>
    <mergeCell ref="AG52:AM52"/>
    <mergeCell ref="AN52:AP52"/>
    <mergeCell ref="I52:AF52"/>
  </mergeCells>
  <hyperlinks>
    <hyperlink ref="A56" location="'D.1.1_1. - 1. etapa_Oprav...'!C2" display="/" xr:uid="{00000000-0004-0000-0000-000000000000}"/>
    <hyperlink ref="A57" location="'D.1.1_2. - 2. etapa_Oprav...'!C2" display="/" xr:uid="{00000000-0004-0000-0000-000001000000}"/>
    <hyperlink ref="A58" location="'D.1.1_3. - 3. etapa_Oprav...'!C2" display="/" xr:uid="{00000000-0004-0000-0000-000002000000}"/>
    <hyperlink ref="A59" location="'D.1.1_4. - 4. etapa_Oprav...'!C2" display="/" xr:uid="{00000000-0004-0000-0000-000003000000}"/>
    <hyperlink ref="A60" location="'D.1.1_5. - 5. etapa_Oprav...'!C2" display="/" xr:uid="{00000000-0004-0000-0000-000004000000}"/>
    <hyperlink ref="A61" location="'D.1.5 - ZPEVNĚNÉ PLOCHY'!C2" display="/" xr:uid="{00000000-0004-0000-0000-000005000000}"/>
    <hyperlink ref="A62" location="'000 - VON - Vedlější a os...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682"/>
  <sheetViews>
    <sheetView showGridLines="0" topLeftCell="A34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AT2" s="18" t="s">
        <v>89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84</v>
      </c>
    </row>
    <row r="4" spans="2:46" ht="24.95" customHeight="1">
      <c r="B4" s="21"/>
      <c r="D4" s="22" t="s">
        <v>108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26.25" customHeight="1">
      <c r="B7" s="21"/>
      <c r="E7" s="275" t="str">
        <f>'Rekapitulace stavby'!K6</f>
        <v>KAPLE SV. PANNY MARIE EINSIEDELNSKÉ A PŘÍSTUPOVÉ SCHODIŠTĚ, OSTROV,STAVEBNÍ ÚPRAVY</v>
      </c>
      <c r="F7" s="276"/>
      <c r="G7" s="276"/>
      <c r="H7" s="276"/>
      <c r="L7" s="21"/>
    </row>
    <row r="8" spans="2:46" ht="12" customHeight="1">
      <c r="B8" s="21"/>
      <c r="D8" s="28" t="s">
        <v>109</v>
      </c>
      <c r="L8" s="21"/>
    </row>
    <row r="9" spans="2:46" s="1" customFormat="1" ht="16.5" customHeight="1">
      <c r="B9" s="33"/>
      <c r="E9" s="275" t="s">
        <v>110</v>
      </c>
      <c r="F9" s="274"/>
      <c r="G9" s="274"/>
      <c r="H9" s="274"/>
      <c r="L9" s="33"/>
    </row>
    <row r="10" spans="2:46" s="1" customFormat="1" ht="12" customHeight="1">
      <c r="B10" s="33"/>
      <c r="D10" s="28" t="s">
        <v>111</v>
      </c>
      <c r="L10" s="33"/>
    </row>
    <row r="11" spans="2:46" s="1" customFormat="1" ht="16.5" customHeight="1">
      <c r="B11" s="33"/>
      <c r="E11" s="273" t="s">
        <v>112</v>
      </c>
      <c r="F11" s="274"/>
      <c r="G11" s="274"/>
      <c r="H11" s="274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24. 8. 2024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19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30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277" t="str">
        <f>'Rekapitulace stavby'!E14</f>
        <v>Vyplň údaj</v>
      </c>
      <c r="F20" s="278"/>
      <c r="G20" s="278"/>
      <c r="H20" s="278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32</v>
      </c>
      <c r="I22" s="28" t="s">
        <v>26</v>
      </c>
      <c r="J22" s="26" t="s">
        <v>33</v>
      </c>
      <c r="L22" s="33"/>
    </row>
    <row r="23" spans="2:12" s="1" customFormat="1" ht="18" customHeight="1">
      <c r="B23" s="33"/>
      <c r="E23" s="26" t="s">
        <v>34</v>
      </c>
      <c r="I23" s="28" t="s">
        <v>29</v>
      </c>
      <c r="J23" s="26" t="s">
        <v>19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36</v>
      </c>
      <c r="I25" s="28" t="s">
        <v>26</v>
      </c>
      <c r="J25" s="26" t="s">
        <v>37</v>
      </c>
      <c r="L25" s="33"/>
    </row>
    <row r="26" spans="2:12" s="1" customFormat="1" ht="18" customHeight="1">
      <c r="B26" s="33"/>
      <c r="E26" s="26" t="s">
        <v>38</v>
      </c>
      <c r="I26" s="28" t="s">
        <v>29</v>
      </c>
      <c r="J26" s="26" t="s">
        <v>19</v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39</v>
      </c>
      <c r="L28" s="33"/>
    </row>
    <row r="29" spans="2:12" s="7" customFormat="1" ht="47.25" customHeight="1">
      <c r="B29" s="92"/>
      <c r="E29" s="279" t="s">
        <v>40</v>
      </c>
      <c r="F29" s="279"/>
      <c r="G29" s="279"/>
      <c r="H29" s="279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41</v>
      </c>
      <c r="J32" s="64">
        <f>ROUND(J97,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43</v>
      </c>
      <c r="I34" s="36" t="s">
        <v>42</v>
      </c>
      <c r="J34" s="36" t="s">
        <v>44</v>
      </c>
      <c r="L34" s="33"/>
    </row>
    <row r="35" spans="2:12" s="1" customFormat="1" ht="14.45" customHeight="1">
      <c r="B35" s="33"/>
      <c r="D35" s="53" t="s">
        <v>45</v>
      </c>
      <c r="E35" s="28" t="s">
        <v>46</v>
      </c>
      <c r="F35" s="84">
        <f>ROUND((SUM(BE97:BE681)),  2)</f>
        <v>0</v>
      </c>
      <c r="I35" s="94">
        <v>0.21</v>
      </c>
      <c r="J35" s="84">
        <f>ROUND(((SUM(BE97:BE681))*I35),  2)</f>
        <v>0</v>
      </c>
      <c r="L35" s="33"/>
    </row>
    <row r="36" spans="2:12" s="1" customFormat="1" ht="14.45" customHeight="1">
      <c r="B36" s="33"/>
      <c r="E36" s="28" t="s">
        <v>47</v>
      </c>
      <c r="F36" s="84">
        <f>ROUND((SUM(BF97:BF681)),  2)</f>
        <v>0</v>
      </c>
      <c r="I36" s="94">
        <v>0.12</v>
      </c>
      <c r="J36" s="84">
        <f>ROUND(((SUM(BF97:BF681))*I36),  2)</f>
        <v>0</v>
      </c>
      <c r="L36" s="33"/>
    </row>
    <row r="37" spans="2:12" s="1" customFormat="1" ht="14.45" hidden="1" customHeight="1">
      <c r="B37" s="33"/>
      <c r="E37" s="28" t="s">
        <v>48</v>
      </c>
      <c r="F37" s="84">
        <f>ROUND((SUM(BG97:BG681)),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49</v>
      </c>
      <c r="F38" s="84">
        <f>ROUND((SUM(BH97:BH681)),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50</v>
      </c>
      <c r="F39" s="84">
        <f>ROUND((SUM(BI97:BI681)),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51</v>
      </c>
      <c r="E41" s="55"/>
      <c r="F41" s="55"/>
      <c r="G41" s="97" t="s">
        <v>52</v>
      </c>
      <c r="H41" s="98" t="s">
        <v>53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113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26.25" customHeight="1">
      <c r="B50" s="33"/>
      <c r="E50" s="275" t="str">
        <f>E7</f>
        <v>KAPLE SV. PANNY MARIE EINSIEDELNSKÉ A PŘÍSTUPOVÉ SCHODIŠTĚ, OSTROV,STAVEBNÍ ÚPRAVY</v>
      </c>
      <c r="F50" s="276"/>
      <c r="G50" s="276"/>
      <c r="H50" s="276"/>
      <c r="L50" s="33"/>
    </row>
    <row r="51" spans="2:47" ht="12" customHeight="1">
      <c r="B51" s="21"/>
      <c r="C51" s="28" t="s">
        <v>109</v>
      </c>
      <c r="L51" s="21"/>
    </row>
    <row r="52" spans="2:47" s="1" customFormat="1" ht="16.5" customHeight="1">
      <c r="B52" s="33"/>
      <c r="E52" s="275" t="s">
        <v>110</v>
      </c>
      <c r="F52" s="274"/>
      <c r="G52" s="274"/>
      <c r="H52" s="274"/>
      <c r="L52" s="33"/>
    </row>
    <row r="53" spans="2:47" s="1" customFormat="1" ht="12" customHeight="1">
      <c r="B53" s="33"/>
      <c r="C53" s="28" t="s">
        <v>111</v>
      </c>
      <c r="L53" s="33"/>
    </row>
    <row r="54" spans="2:47" s="1" customFormat="1" ht="16.5" customHeight="1">
      <c r="B54" s="33"/>
      <c r="E54" s="273" t="str">
        <f>E11</f>
        <v>D.1.1_1. - 1. etapa_Oprava krovu a střešního pláště</v>
      </c>
      <c r="F54" s="274"/>
      <c r="G54" s="274"/>
      <c r="H54" s="274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Staroměstská, bez č.p., p.č. st.52 a p.č. 80/1 </v>
      </c>
      <c r="I56" s="28" t="s">
        <v>23</v>
      </c>
      <c r="J56" s="50" t="str">
        <f>IF(J14="","",J14)</f>
        <v>24. 8. 2024</v>
      </c>
      <c r="L56" s="33"/>
    </row>
    <row r="57" spans="2:47" s="1" customFormat="1" ht="6.95" customHeight="1">
      <c r="B57" s="33"/>
      <c r="L57" s="33"/>
    </row>
    <row r="58" spans="2:47" s="1" customFormat="1" ht="25.7" customHeight="1">
      <c r="B58" s="33"/>
      <c r="C58" s="28" t="s">
        <v>25</v>
      </c>
      <c r="F58" s="26" t="str">
        <f>E17</f>
        <v>Město Ostrov, Jáchymovská 1, 36301 Ostrov</v>
      </c>
      <c r="I58" s="28" t="s">
        <v>32</v>
      </c>
      <c r="J58" s="31" t="str">
        <f>E23</f>
        <v>ATELIER SOUKUP OPL ŠVEHLA, s. r. o.</v>
      </c>
      <c r="L58" s="33"/>
    </row>
    <row r="59" spans="2:47" s="1" customFormat="1" ht="15.2" customHeight="1">
      <c r="B59" s="33"/>
      <c r="C59" s="28" t="s">
        <v>30</v>
      </c>
      <c r="F59" s="26" t="str">
        <f>IF(E20="","",E20)</f>
        <v>Vyplň údaj</v>
      </c>
      <c r="I59" s="28" t="s">
        <v>36</v>
      </c>
      <c r="J59" s="31" t="str">
        <f>E26</f>
        <v>Eva Vopalecká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114</v>
      </c>
      <c r="D61" s="95"/>
      <c r="E61" s="95"/>
      <c r="F61" s="95"/>
      <c r="G61" s="95"/>
      <c r="H61" s="95"/>
      <c r="I61" s="95"/>
      <c r="J61" s="102" t="s">
        <v>115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73</v>
      </c>
      <c r="J63" s="64">
        <f>J97</f>
        <v>0</v>
      </c>
      <c r="L63" s="33"/>
      <c r="AU63" s="18" t="s">
        <v>116</v>
      </c>
    </row>
    <row r="64" spans="2:47" s="8" customFormat="1" ht="24.95" customHeight="1">
      <c r="B64" s="104"/>
      <c r="D64" s="105" t="s">
        <v>117</v>
      </c>
      <c r="E64" s="106"/>
      <c r="F64" s="106"/>
      <c r="G64" s="106"/>
      <c r="H64" s="106"/>
      <c r="I64" s="106"/>
      <c r="J64" s="107">
        <f>J98</f>
        <v>0</v>
      </c>
      <c r="L64" s="104"/>
    </row>
    <row r="65" spans="2:12" s="9" customFormat="1" ht="19.899999999999999" customHeight="1">
      <c r="B65" s="108"/>
      <c r="D65" s="109" t="s">
        <v>118</v>
      </c>
      <c r="E65" s="110"/>
      <c r="F65" s="110"/>
      <c r="G65" s="110"/>
      <c r="H65" s="110"/>
      <c r="I65" s="110"/>
      <c r="J65" s="111">
        <f>J99</f>
        <v>0</v>
      </c>
      <c r="L65" s="108"/>
    </row>
    <row r="66" spans="2:12" s="9" customFormat="1" ht="19.899999999999999" customHeight="1">
      <c r="B66" s="108"/>
      <c r="D66" s="109" t="s">
        <v>119</v>
      </c>
      <c r="E66" s="110"/>
      <c r="F66" s="110"/>
      <c r="G66" s="110"/>
      <c r="H66" s="110"/>
      <c r="I66" s="110"/>
      <c r="J66" s="111">
        <f>J112</f>
        <v>0</v>
      </c>
      <c r="L66" s="108"/>
    </row>
    <row r="67" spans="2:12" s="9" customFormat="1" ht="19.899999999999999" customHeight="1">
      <c r="B67" s="108"/>
      <c r="D67" s="109" t="s">
        <v>120</v>
      </c>
      <c r="E67" s="110"/>
      <c r="F67" s="110"/>
      <c r="G67" s="110"/>
      <c r="H67" s="110"/>
      <c r="I67" s="110"/>
      <c r="J67" s="111">
        <f>J134</f>
        <v>0</v>
      </c>
      <c r="L67" s="108"/>
    </row>
    <row r="68" spans="2:12" s="8" customFormat="1" ht="24.95" customHeight="1">
      <c r="B68" s="104"/>
      <c r="D68" s="105" t="s">
        <v>121</v>
      </c>
      <c r="E68" s="106"/>
      <c r="F68" s="106"/>
      <c r="G68" s="106"/>
      <c r="H68" s="106"/>
      <c r="I68" s="106"/>
      <c r="J68" s="107">
        <f>J139</f>
        <v>0</v>
      </c>
      <c r="L68" s="104"/>
    </row>
    <row r="69" spans="2:12" s="9" customFormat="1" ht="19.899999999999999" customHeight="1">
      <c r="B69" s="108"/>
      <c r="D69" s="109" t="s">
        <v>122</v>
      </c>
      <c r="E69" s="110"/>
      <c r="F69" s="110"/>
      <c r="G69" s="110"/>
      <c r="H69" s="110"/>
      <c r="I69" s="110"/>
      <c r="J69" s="111">
        <f>J140</f>
        <v>0</v>
      </c>
      <c r="L69" s="108"/>
    </row>
    <row r="70" spans="2:12" s="9" customFormat="1" ht="19.899999999999999" customHeight="1">
      <c r="B70" s="108"/>
      <c r="D70" s="109" t="s">
        <v>123</v>
      </c>
      <c r="E70" s="110"/>
      <c r="F70" s="110"/>
      <c r="G70" s="110"/>
      <c r="H70" s="110"/>
      <c r="I70" s="110"/>
      <c r="J70" s="111">
        <f>J151</f>
        <v>0</v>
      </c>
      <c r="L70" s="108"/>
    </row>
    <row r="71" spans="2:12" s="9" customFormat="1" ht="19.899999999999999" customHeight="1">
      <c r="B71" s="108"/>
      <c r="D71" s="109" t="s">
        <v>124</v>
      </c>
      <c r="E71" s="110"/>
      <c r="F71" s="110"/>
      <c r="G71" s="110"/>
      <c r="H71" s="110"/>
      <c r="I71" s="110"/>
      <c r="J71" s="111">
        <f>J157</f>
        <v>0</v>
      </c>
      <c r="L71" s="108"/>
    </row>
    <row r="72" spans="2:12" s="9" customFormat="1" ht="19.899999999999999" customHeight="1">
      <c r="B72" s="108"/>
      <c r="D72" s="109" t="s">
        <v>125</v>
      </c>
      <c r="E72" s="110"/>
      <c r="F72" s="110"/>
      <c r="G72" s="110"/>
      <c r="H72" s="110"/>
      <c r="I72" s="110"/>
      <c r="J72" s="111">
        <f>J242</f>
        <v>0</v>
      </c>
      <c r="L72" s="108"/>
    </row>
    <row r="73" spans="2:12" s="9" customFormat="1" ht="19.899999999999999" customHeight="1">
      <c r="B73" s="108"/>
      <c r="D73" s="109" t="s">
        <v>126</v>
      </c>
      <c r="E73" s="110"/>
      <c r="F73" s="110"/>
      <c r="G73" s="110"/>
      <c r="H73" s="110"/>
      <c r="I73" s="110"/>
      <c r="J73" s="111">
        <f>J622</f>
        <v>0</v>
      </c>
      <c r="L73" s="108"/>
    </row>
    <row r="74" spans="2:12" s="9" customFormat="1" ht="19.899999999999999" customHeight="1">
      <c r="B74" s="108"/>
      <c r="D74" s="109" t="s">
        <v>127</v>
      </c>
      <c r="E74" s="110"/>
      <c r="F74" s="110"/>
      <c r="G74" s="110"/>
      <c r="H74" s="110"/>
      <c r="I74" s="110"/>
      <c r="J74" s="111">
        <f>J629</f>
        <v>0</v>
      </c>
      <c r="L74" s="108"/>
    </row>
    <row r="75" spans="2:12" s="8" customFormat="1" ht="24.95" customHeight="1">
      <c r="B75" s="104"/>
      <c r="D75" s="105" t="s">
        <v>128</v>
      </c>
      <c r="E75" s="106"/>
      <c r="F75" s="106"/>
      <c r="G75" s="106"/>
      <c r="H75" s="106"/>
      <c r="I75" s="106"/>
      <c r="J75" s="107">
        <f>J673</f>
        <v>0</v>
      </c>
      <c r="L75" s="104"/>
    </row>
    <row r="76" spans="2:12" s="1" customFormat="1" ht="21.75" customHeight="1">
      <c r="B76" s="33"/>
      <c r="L76" s="33"/>
    </row>
    <row r="77" spans="2:12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3"/>
    </row>
    <row r="81" spans="2:20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3"/>
    </row>
    <row r="82" spans="2:20" s="1" customFormat="1" ht="24.95" customHeight="1">
      <c r="B82" s="33"/>
      <c r="C82" s="22" t="s">
        <v>129</v>
      </c>
      <c r="L82" s="33"/>
    </row>
    <row r="83" spans="2:20" s="1" customFormat="1" ht="6.95" customHeight="1">
      <c r="B83" s="33"/>
      <c r="L83" s="33"/>
    </row>
    <row r="84" spans="2:20" s="1" customFormat="1" ht="12" customHeight="1">
      <c r="B84" s="33"/>
      <c r="C84" s="28" t="s">
        <v>16</v>
      </c>
      <c r="L84" s="33"/>
    </row>
    <row r="85" spans="2:20" s="1" customFormat="1" ht="26.25" customHeight="1">
      <c r="B85" s="33"/>
      <c r="E85" s="275" t="str">
        <f>E7</f>
        <v>KAPLE SV. PANNY MARIE EINSIEDELNSKÉ A PŘÍSTUPOVÉ SCHODIŠTĚ, OSTROV,STAVEBNÍ ÚPRAVY</v>
      </c>
      <c r="F85" s="276"/>
      <c r="G85" s="276"/>
      <c r="H85" s="276"/>
      <c r="L85" s="33"/>
    </row>
    <row r="86" spans="2:20" ht="12" customHeight="1">
      <c r="B86" s="21"/>
      <c r="C86" s="28" t="s">
        <v>109</v>
      </c>
      <c r="L86" s="21"/>
    </row>
    <row r="87" spans="2:20" s="1" customFormat="1" ht="16.5" customHeight="1">
      <c r="B87" s="33"/>
      <c r="E87" s="275" t="s">
        <v>110</v>
      </c>
      <c r="F87" s="274"/>
      <c r="G87" s="274"/>
      <c r="H87" s="274"/>
      <c r="L87" s="33"/>
    </row>
    <row r="88" spans="2:20" s="1" customFormat="1" ht="12" customHeight="1">
      <c r="B88" s="33"/>
      <c r="C88" s="28" t="s">
        <v>111</v>
      </c>
      <c r="L88" s="33"/>
    </row>
    <row r="89" spans="2:20" s="1" customFormat="1" ht="16.5" customHeight="1">
      <c r="B89" s="33"/>
      <c r="E89" s="273" t="str">
        <f>E11</f>
        <v>D.1.1_1. - 1. etapa_Oprava krovu a střešního pláště</v>
      </c>
      <c r="F89" s="274"/>
      <c r="G89" s="274"/>
      <c r="H89" s="274"/>
      <c r="L89" s="33"/>
    </row>
    <row r="90" spans="2:20" s="1" customFormat="1" ht="6.95" customHeight="1">
      <c r="B90" s="33"/>
      <c r="L90" s="33"/>
    </row>
    <row r="91" spans="2:20" s="1" customFormat="1" ht="12" customHeight="1">
      <c r="B91" s="33"/>
      <c r="C91" s="28" t="s">
        <v>21</v>
      </c>
      <c r="F91" s="26" t="str">
        <f>F14</f>
        <v xml:space="preserve">Staroměstská, bez č.p., p.č. st.52 a p.č. 80/1 </v>
      </c>
      <c r="I91" s="28" t="s">
        <v>23</v>
      </c>
      <c r="J91" s="50" t="str">
        <f>IF(J14="","",J14)</f>
        <v>24. 8. 2024</v>
      </c>
      <c r="L91" s="33"/>
    </row>
    <row r="92" spans="2:20" s="1" customFormat="1" ht="6.95" customHeight="1">
      <c r="B92" s="33"/>
      <c r="L92" s="33"/>
    </row>
    <row r="93" spans="2:20" s="1" customFormat="1" ht="25.7" customHeight="1">
      <c r="B93" s="33"/>
      <c r="C93" s="28" t="s">
        <v>25</v>
      </c>
      <c r="F93" s="26" t="str">
        <f>E17</f>
        <v>Město Ostrov, Jáchymovská 1, 36301 Ostrov</v>
      </c>
      <c r="I93" s="28" t="s">
        <v>32</v>
      </c>
      <c r="J93" s="31" t="str">
        <f>E23</f>
        <v>ATELIER SOUKUP OPL ŠVEHLA, s. r. o.</v>
      </c>
      <c r="L93" s="33"/>
    </row>
    <row r="94" spans="2:20" s="1" customFormat="1" ht="15.2" customHeight="1">
      <c r="B94" s="33"/>
      <c r="C94" s="28" t="s">
        <v>30</v>
      </c>
      <c r="F94" s="26" t="str">
        <f>IF(E20="","",E20)</f>
        <v>Vyplň údaj</v>
      </c>
      <c r="I94" s="28" t="s">
        <v>36</v>
      </c>
      <c r="J94" s="31" t="str">
        <f>E26</f>
        <v>Eva Vopalecká</v>
      </c>
      <c r="L94" s="33"/>
    </row>
    <row r="95" spans="2:20" s="1" customFormat="1" ht="10.35" customHeight="1">
      <c r="B95" s="33"/>
      <c r="L95" s="33"/>
    </row>
    <row r="96" spans="2:20" s="10" customFormat="1" ht="29.25" customHeight="1">
      <c r="B96" s="112"/>
      <c r="C96" s="113" t="s">
        <v>130</v>
      </c>
      <c r="D96" s="114" t="s">
        <v>60</v>
      </c>
      <c r="E96" s="114" t="s">
        <v>56</v>
      </c>
      <c r="F96" s="114" t="s">
        <v>57</v>
      </c>
      <c r="G96" s="114" t="s">
        <v>131</v>
      </c>
      <c r="H96" s="114" t="s">
        <v>132</v>
      </c>
      <c r="I96" s="114" t="s">
        <v>133</v>
      </c>
      <c r="J96" s="114" t="s">
        <v>115</v>
      </c>
      <c r="K96" s="115" t="s">
        <v>134</v>
      </c>
      <c r="L96" s="112"/>
      <c r="M96" s="57" t="s">
        <v>19</v>
      </c>
      <c r="N96" s="58" t="s">
        <v>45</v>
      </c>
      <c r="O96" s="58" t="s">
        <v>135</v>
      </c>
      <c r="P96" s="58" t="s">
        <v>136</v>
      </c>
      <c r="Q96" s="58" t="s">
        <v>137</v>
      </c>
      <c r="R96" s="58" t="s">
        <v>138</v>
      </c>
      <c r="S96" s="58" t="s">
        <v>139</v>
      </c>
      <c r="T96" s="59" t="s">
        <v>140</v>
      </c>
    </row>
    <row r="97" spans="2:65" s="1" customFormat="1" ht="22.9" customHeight="1">
      <c r="B97" s="33"/>
      <c r="C97" s="62" t="s">
        <v>141</v>
      </c>
      <c r="J97" s="116">
        <f>BK97</f>
        <v>0</v>
      </c>
      <c r="L97" s="33"/>
      <c r="M97" s="60"/>
      <c r="N97" s="51"/>
      <c r="O97" s="51"/>
      <c r="P97" s="117">
        <f>P98+P139+P673</f>
        <v>0</v>
      </c>
      <c r="Q97" s="51"/>
      <c r="R97" s="117">
        <f>R98+R139+R673</f>
        <v>3.1367316900000008</v>
      </c>
      <c r="S97" s="51"/>
      <c r="T97" s="118">
        <f>T98+T139+T673</f>
        <v>2.107011</v>
      </c>
      <c r="AT97" s="18" t="s">
        <v>74</v>
      </c>
      <c r="AU97" s="18" t="s">
        <v>116</v>
      </c>
      <c r="BK97" s="119">
        <f>BK98+BK139+BK673</f>
        <v>0</v>
      </c>
    </row>
    <row r="98" spans="2:65" s="11" customFormat="1" ht="25.9" customHeight="1">
      <c r="B98" s="120"/>
      <c r="D98" s="121" t="s">
        <v>74</v>
      </c>
      <c r="E98" s="122" t="s">
        <v>142</v>
      </c>
      <c r="F98" s="122" t="s">
        <v>143</v>
      </c>
      <c r="I98" s="123"/>
      <c r="J98" s="124">
        <f>BK98</f>
        <v>0</v>
      </c>
      <c r="L98" s="120"/>
      <c r="M98" s="125"/>
      <c r="P98" s="126">
        <f>P99+P112+P134</f>
        <v>0</v>
      </c>
      <c r="R98" s="126">
        <f>R99+R112+R134</f>
        <v>3.3462000000000001E-3</v>
      </c>
      <c r="T98" s="127">
        <f>T99+T112+T134</f>
        <v>0</v>
      </c>
      <c r="AR98" s="121" t="s">
        <v>82</v>
      </c>
      <c r="AT98" s="128" t="s">
        <v>74</v>
      </c>
      <c r="AU98" s="128" t="s">
        <v>75</v>
      </c>
      <c r="AY98" s="121" t="s">
        <v>144</v>
      </c>
      <c r="BK98" s="129">
        <f>BK99+BK112+BK134</f>
        <v>0</v>
      </c>
    </row>
    <row r="99" spans="2:65" s="11" customFormat="1" ht="22.9" customHeight="1">
      <c r="B99" s="120"/>
      <c r="D99" s="121" t="s">
        <v>74</v>
      </c>
      <c r="E99" s="130" t="s">
        <v>145</v>
      </c>
      <c r="F99" s="130" t="s">
        <v>146</v>
      </c>
      <c r="I99" s="123"/>
      <c r="J99" s="131">
        <f>BK99</f>
        <v>0</v>
      </c>
      <c r="L99" s="120"/>
      <c r="M99" s="125"/>
      <c r="P99" s="126">
        <f>SUM(P100:P111)</f>
        <v>0</v>
      </c>
      <c r="R99" s="126">
        <f>SUM(R100:R111)</f>
        <v>3.3462000000000001E-3</v>
      </c>
      <c r="T99" s="127">
        <f>SUM(T100:T111)</f>
        <v>0</v>
      </c>
      <c r="AR99" s="121" t="s">
        <v>82</v>
      </c>
      <c r="AT99" s="128" t="s">
        <v>74</v>
      </c>
      <c r="AU99" s="128" t="s">
        <v>82</v>
      </c>
      <c r="AY99" s="121" t="s">
        <v>144</v>
      </c>
      <c r="BK99" s="129">
        <f>SUM(BK100:BK111)</f>
        <v>0</v>
      </c>
    </row>
    <row r="100" spans="2:65" s="1" customFormat="1" ht="16.5" customHeight="1">
      <c r="B100" s="33"/>
      <c r="C100" s="132" t="s">
        <v>82</v>
      </c>
      <c r="D100" s="132" t="s">
        <v>147</v>
      </c>
      <c r="E100" s="133" t="s">
        <v>148</v>
      </c>
      <c r="F100" s="134" t="s">
        <v>149</v>
      </c>
      <c r="G100" s="135" t="s">
        <v>150</v>
      </c>
      <c r="H100" s="136">
        <v>8.58</v>
      </c>
      <c r="I100" s="137"/>
      <c r="J100" s="138">
        <f>ROUND(I100*H100,2)</f>
        <v>0</v>
      </c>
      <c r="K100" s="134" t="s">
        <v>151</v>
      </c>
      <c r="L100" s="33"/>
      <c r="M100" s="139" t="s">
        <v>19</v>
      </c>
      <c r="N100" s="140" t="s">
        <v>46</v>
      </c>
      <c r="P100" s="141">
        <f>O100*H100</f>
        <v>0</v>
      </c>
      <c r="Q100" s="141">
        <v>3.8999999999999999E-4</v>
      </c>
      <c r="R100" s="141">
        <f>Q100*H100</f>
        <v>3.3462000000000001E-3</v>
      </c>
      <c r="S100" s="141">
        <v>0</v>
      </c>
      <c r="T100" s="142">
        <f>S100*H100</f>
        <v>0</v>
      </c>
      <c r="AR100" s="143" t="s">
        <v>152</v>
      </c>
      <c r="AT100" s="143" t="s">
        <v>147</v>
      </c>
      <c r="AU100" s="143" t="s">
        <v>84</v>
      </c>
      <c r="AY100" s="18" t="s">
        <v>144</v>
      </c>
      <c r="BE100" s="144">
        <f>IF(N100="základní",J100,0)</f>
        <v>0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8" t="s">
        <v>82</v>
      </c>
      <c r="BK100" s="144">
        <f>ROUND(I100*H100,2)</f>
        <v>0</v>
      </c>
      <c r="BL100" s="18" t="s">
        <v>152</v>
      </c>
      <c r="BM100" s="143" t="s">
        <v>153</v>
      </c>
    </row>
    <row r="101" spans="2:65" s="1" customFormat="1">
      <c r="B101" s="33"/>
      <c r="D101" s="145" t="s">
        <v>154</v>
      </c>
      <c r="F101" s="146" t="s">
        <v>155</v>
      </c>
      <c r="I101" s="147"/>
      <c r="L101" s="33"/>
      <c r="M101" s="148"/>
      <c r="T101" s="54"/>
      <c r="AT101" s="18" t="s">
        <v>154</v>
      </c>
      <c r="AU101" s="18" t="s">
        <v>84</v>
      </c>
    </row>
    <row r="102" spans="2:65" s="12" customFormat="1">
      <c r="B102" s="149"/>
      <c r="D102" s="150" t="s">
        <v>156</v>
      </c>
      <c r="E102" s="151" t="s">
        <v>19</v>
      </c>
      <c r="F102" s="152" t="s">
        <v>157</v>
      </c>
      <c r="H102" s="151" t="s">
        <v>19</v>
      </c>
      <c r="I102" s="153"/>
      <c r="L102" s="149"/>
      <c r="M102" s="154"/>
      <c r="T102" s="155"/>
      <c r="AT102" s="151" t="s">
        <v>156</v>
      </c>
      <c r="AU102" s="151" t="s">
        <v>84</v>
      </c>
      <c r="AV102" s="12" t="s">
        <v>82</v>
      </c>
      <c r="AW102" s="12" t="s">
        <v>35</v>
      </c>
      <c r="AX102" s="12" t="s">
        <v>75</v>
      </c>
      <c r="AY102" s="151" t="s">
        <v>144</v>
      </c>
    </row>
    <row r="103" spans="2:65" s="12" customFormat="1">
      <c r="B103" s="149"/>
      <c r="D103" s="150" t="s">
        <v>156</v>
      </c>
      <c r="E103" s="151" t="s">
        <v>19</v>
      </c>
      <c r="F103" s="152" t="s">
        <v>158</v>
      </c>
      <c r="H103" s="151" t="s">
        <v>19</v>
      </c>
      <c r="I103" s="153"/>
      <c r="L103" s="149"/>
      <c r="M103" s="154"/>
      <c r="T103" s="155"/>
      <c r="AT103" s="151" t="s">
        <v>156</v>
      </c>
      <c r="AU103" s="151" t="s">
        <v>84</v>
      </c>
      <c r="AV103" s="12" t="s">
        <v>82</v>
      </c>
      <c r="AW103" s="12" t="s">
        <v>35</v>
      </c>
      <c r="AX103" s="12" t="s">
        <v>75</v>
      </c>
      <c r="AY103" s="151" t="s">
        <v>144</v>
      </c>
    </row>
    <row r="104" spans="2:65" s="12" customFormat="1">
      <c r="B104" s="149"/>
      <c r="D104" s="150" t="s">
        <v>156</v>
      </c>
      <c r="E104" s="151" t="s">
        <v>19</v>
      </c>
      <c r="F104" s="152" t="s">
        <v>159</v>
      </c>
      <c r="H104" s="151" t="s">
        <v>19</v>
      </c>
      <c r="I104" s="153"/>
      <c r="L104" s="149"/>
      <c r="M104" s="154"/>
      <c r="T104" s="155"/>
      <c r="AT104" s="151" t="s">
        <v>156</v>
      </c>
      <c r="AU104" s="151" t="s">
        <v>84</v>
      </c>
      <c r="AV104" s="12" t="s">
        <v>82</v>
      </c>
      <c r="AW104" s="12" t="s">
        <v>35</v>
      </c>
      <c r="AX104" s="12" t="s">
        <v>75</v>
      </c>
      <c r="AY104" s="151" t="s">
        <v>144</v>
      </c>
    </row>
    <row r="105" spans="2:65" s="12" customFormat="1">
      <c r="B105" s="149"/>
      <c r="D105" s="150" t="s">
        <v>156</v>
      </c>
      <c r="E105" s="151" t="s">
        <v>19</v>
      </c>
      <c r="F105" s="152" t="s">
        <v>160</v>
      </c>
      <c r="H105" s="151" t="s">
        <v>19</v>
      </c>
      <c r="I105" s="153"/>
      <c r="L105" s="149"/>
      <c r="M105" s="154"/>
      <c r="T105" s="155"/>
      <c r="AT105" s="151" t="s">
        <v>156</v>
      </c>
      <c r="AU105" s="151" t="s">
        <v>84</v>
      </c>
      <c r="AV105" s="12" t="s">
        <v>82</v>
      </c>
      <c r="AW105" s="12" t="s">
        <v>35</v>
      </c>
      <c r="AX105" s="12" t="s">
        <v>75</v>
      </c>
      <c r="AY105" s="151" t="s">
        <v>144</v>
      </c>
    </row>
    <row r="106" spans="2:65" s="12" customFormat="1">
      <c r="B106" s="149"/>
      <c r="D106" s="150" t="s">
        <v>156</v>
      </c>
      <c r="E106" s="151" t="s">
        <v>19</v>
      </c>
      <c r="F106" s="152" t="s">
        <v>161</v>
      </c>
      <c r="H106" s="151" t="s">
        <v>19</v>
      </c>
      <c r="I106" s="153"/>
      <c r="L106" s="149"/>
      <c r="M106" s="154"/>
      <c r="T106" s="155"/>
      <c r="AT106" s="151" t="s">
        <v>156</v>
      </c>
      <c r="AU106" s="151" t="s">
        <v>84</v>
      </c>
      <c r="AV106" s="12" t="s">
        <v>82</v>
      </c>
      <c r="AW106" s="12" t="s">
        <v>35</v>
      </c>
      <c r="AX106" s="12" t="s">
        <v>75</v>
      </c>
      <c r="AY106" s="151" t="s">
        <v>144</v>
      </c>
    </row>
    <row r="107" spans="2:65" s="12" customFormat="1">
      <c r="B107" s="149"/>
      <c r="D107" s="150" t="s">
        <v>156</v>
      </c>
      <c r="E107" s="151" t="s">
        <v>19</v>
      </c>
      <c r="F107" s="152" t="s">
        <v>162</v>
      </c>
      <c r="H107" s="151" t="s">
        <v>19</v>
      </c>
      <c r="I107" s="153"/>
      <c r="L107" s="149"/>
      <c r="M107" s="154"/>
      <c r="T107" s="155"/>
      <c r="AT107" s="151" t="s">
        <v>156</v>
      </c>
      <c r="AU107" s="151" t="s">
        <v>84</v>
      </c>
      <c r="AV107" s="12" t="s">
        <v>82</v>
      </c>
      <c r="AW107" s="12" t="s">
        <v>35</v>
      </c>
      <c r="AX107" s="12" t="s">
        <v>75</v>
      </c>
      <c r="AY107" s="151" t="s">
        <v>144</v>
      </c>
    </row>
    <row r="108" spans="2:65" s="12" customFormat="1">
      <c r="B108" s="149"/>
      <c r="D108" s="150" t="s">
        <v>156</v>
      </c>
      <c r="E108" s="151" t="s">
        <v>19</v>
      </c>
      <c r="F108" s="152" t="s">
        <v>163</v>
      </c>
      <c r="H108" s="151" t="s">
        <v>19</v>
      </c>
      <c r="I108" s="153"/>
      <c r="L108" s="149"/>
      <c r="M108" s="154"/>
      <c r="T108" s="155"/>
      <c r="AT108" s="151" t="s">
        <v>156</v>
      </c>
      <c r="AU108" s="151" t="s">
        <v>84</v>
      </c>
      <c r="AV108" s="12" t="s">
        <v>82</v>
      </c>
      <c r="AW108" s="12" t="s">
        <v>35</v>
      </c>
      <c r="AX108" s="12" t="s">
        <v>75</v>
      </c>
      <c r="AY108" s="151" t="s">
        <v>144</v>
      </c>
    </row>
    <row r="109" spans="2:65" s="12" customFormat="1">
      <c r="B109" s="149"/>
      <c r="D109" s="150" t="s">
        <v>156</v>
      </c>
      <c r="E109" s="151" t="s">
        <v>19</v>
      </c>
      <c r="F109" s="152" t="s">
        <v>164</v>
      </c>
      <c r="H109" s="151" t="s">
        <v>19</v>
      </c>
      <c r="I109" s="153"/>
      <c r="L109" s="149"/>
      <c r="M109" s="154"/>
      <c r="T109" s="155"/>
      <c r="AT109" s="151" t="s">
        <v>156</v>
      </c>
      <c r="AU109" s="151" t="s">
        <v>84</v>
      </c>
      <c r="AV109" s="12" t="s">
        <v>82</v>
      </c>
      <c r="AW109" s="12" t="s">
        <v>35</v>
      </c>
      <c r="AX109" s="12" t="s">
        <v>75</v>
      </c>
      <c r="AY109" s="151" t="s">
        <v>144</v>
      </c>
    </row>
    <row r="110" spans="2:65" s="12" customFormat="1">
      <c r="B110" s="149"/>
      <c r="D110" s="150" t="s">
        <v>156</v>
      </c>
      <c r="E110" s="151" t="s">
        <v>19</v>
      </c>
      <c r="F110" s="152" t="s">
        <v>165</v>
      </c>
      <c r="H110" s="151" t="s">
        <v>19</v>
      </c>
      <c r="I110" s="153"/>
      <c r="L110" s="149"/>
      <c r="M110" s="154"/>
      <c r="T110" s="155"/>
      <c r="AT110" s="151" t="s">
        <v>156</v>
      </c>
      <c r="AU110" s="151" t="s">
        <v>84</v>
      </c>
      <c r="AV110" s="12" t="s">
        <v>82</v>
      </c>
      <c r="AW110" s="12" t="s">
        <v>35</v>
      </c>
      <c r="AX110" s="12" t="s">
        <v>75</v>
      </c>
      <c r="AY110" s="151" t="s">
        <v>144</v>
      </c>
    </row>
    <row r="111" spans="2:65" s="13" customFormat="1">
      <c r="B111" s="156"/>
      <c r="D111" s="150" t="s">
        <v>156</v>
      </c>
      <c r="E111" s="157" t="s">
        <v>19</v>
      </c>
      <c r="F111" s="158" t="s">
        <v>166</v>
      </c>
      <c r="H111" s="159">
        <v>8.58</v>
      </c>
      <c r="I111" s="160"/>
      <c r="L111" s="156"/>
      <c r="M111" s="161"/>
      <c r="T111" s="162"/>
      <c r="AT111" s="157" t="s">
        <v>156</v>
      </c>
      <c r="AU111" s="157" t="s">
        <v>84</v>
      </c>
      <c r="AV111" s="13" t="s">
        <v>84</v>
      </c>
      <c r="AW111" s="13" t="s">
        <v>35</v>
      </c>
      <c r="AX111" s="13" t="s">
        <v>82</v>
      </c>
      <c r="AY111" s="157" t="s">
        <v>144</v>
      </c>
    </row>
    <row r="112" spans="2:65" s="11" customFormat="1" ht="22.9" customHeight="1">
      <c r="B112" s="120"/>
      <c r="D112" s="121" t="s">
        <v>74</v>
      </c>
      <c r="E112" s="130" t="s">
        <v>167</v>
      </c>
      <c r="F112" s="130" t="s">
        <v>168</v>
      </c>
      <c r="I112" s="123"/>
      <c r="J112" s="131">
        <f>BK112</f>
        <v>0</v>
      </c>
      <c r="L112" s="120"/>
      <c r="M112" s="125"/>
      <c r="P112" s="126">
        <f>SUM(P113:P133)</f>
        <v>0</v>
      </c>
      <c r="R112" s="126">
        <f>SUM(R113:R133)</f>
        <v>0</v>
      </c>
      <c r="T112" s="127">
        <f>SUM(T113:T133)</f>
        <v>0</v>
      </c>
      <c r="AR112" s="121" t="s">
        <v>82</v>
      </c>
      <c r="AT112" s="128" t="s">
        <v>74</v>
      </c>
      <c r="AU112" s="128" t="s">
        <v>82</v>
      </c>
      <c r="AY112" s="121" t="s">
        <v>144</v>
      </c>
      <c r="BK112" s="129">
        <f>SUM(BK113:BK133)</f>
        <v>0</v>
      </c>
    </row>
    <row r="113" spans="2:65" s="1" customFormat="1" ht="24.2" customHeight="1">
      <c r="B113" s="33"/>
      <c r="C113" s="132" t="s">
        <v>84</v>
      </c>
      <c r="D113" s="132" t="s">
        <v>147</v>
      </c>
      <c r="E113" s="133" t="s">
        <v>169</v>
      </c>
      <c r="F113" s="134" t="s">
        <v>170</v>
      </c>
      <c r="G113" s="135" t="s">
        <v>171</v>
      </c>
      <c r="H113" s="136">
        <v>2.1070000000000002</v>
      </c>
      <c r="I113" s="137"/>
      <c r="J113" s="138">
        <f>ROUND(I113*H113,2)</f>
        <v>0</v>
      </c>
      <c r="K113" s="134" t="s">
        <v>151</v>
      </c>
      <c r="L113" s="33"/>
      <c r="M113" s="139" t="s">
        <v>19</v>
      </c>
      <c r="N113" s="140" t="s">
        <v>46</v>
      </c>
      <c r="P113" s="141">
        <f>O113*H113</f>
        <v>0</v>
      </c>
      <c r="Q113" s="141">
        <v>0</v>
      </c>
      <c r="R113" s="141">
        <f>Q113*H113</f>
        <v>0</v>
      </c>
      <c r="S113" s="141">
        <v>0</v>
      </c>
      <c r="T113" s="142">
        <f>S113*H113</f>
        <v>0</v>
      </c>
      <c r="AR113" s="143" t="s">
        <v>152</v>
      </c>
      <c r="AT113" s="143" t="s">
        <v>147</v>
      </c>
      <c r="AU113" s="143" t="s">
        <v>84</v>
      </c>
      <c r="AY113" s="18" t="s">
        <v>144</v>
      </c>
      <c r="BE113" s="144">
        <f>IF(N113="základní",J113,0)</f>
        <v>0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8" t="s">
        <v>82</v>
      </c>
      <c r="BK113" s="144">
        <f>ROUND(I113*H113,2)</f>
        <v>0</v>
      </c>
      <c r="BL113" s="18" t="s">
        <v>152</v>
      </c>
      <c r="BM113" s="143" t="s">
        <v>172</v>
      </c>
    </row>
    <row r="114" spans="2:65" s="1" customFormat="1">
      <c r="B114" s="33"/>
      <c r="D114" s="145" t="s">
        <v>154</v>
      </c>
      <c r="F114" s="146" t="s">
        <v>173</v>
      </c>
      <c r="I114" s="147"/>
      <c r="L114" s="33"/>
      <c r="M114" s="148"/>
      <c r="T114" s="54"/>
      <c r="AT114" s="18" t="s">
        <v>154</v>
      </c>
      <c r="AU114" s="18" t="s">
        <v>84</v>
      </c>
    </row>
    <row r="115" spans="2:65" s="1" customFormat="1" ht="16.5" customHeight="1">
      <c r="B115" s="33"/>
      <c r="C115" s="132" t="s">
        <v>174</v>
      </c>
      <c r="D115" s="132" t="s">
        <v>147</v>
      </c>
      <c r="E115" s="133" t="s">
        <v>175</v>
      </c>
      <c r="F115" s="134" t="s">
        <v>176</v>
      </c>
      <c r="G115" s="135" t="s">
        <v>177</v>
      </c>
      <c r="H115" s="136">
        <v>25</v>
      </c>
      <c r="I115" s="137"/>
      <c r="J115" s="138">
        <f>ROUND(I115*H115,2)</f>
        <v>0</v>
      </c>
      <c r="K115" s="134" t="s">
        <v>151</v>
      </c>
      <c r="L115" s="33"/>
      <c r="M115" s="139" t="s">
        <v>19</v>
      </c>
      <c r="N115" s="140" t="s">
        <v>46</v>
      </c>
      <c r="P115" s="141">
        <f>O115*H115</f>
        <v>0</v>
      </c>
      <c r="Q115" s="141">
        <v>0</v>
      </c>
      <c r="R115" s="141">
        <f>Q115*H115</f>
        <v>0</v>
      </c>
      <c r="S115" s="141">
        <v>0</v>
      </c>
      <c r="T115" s="142">
        <f>S115*H115</f>
        <v>0</v>
      </c>
      <c r="AR115" s="143" t="s">
        <v>152</v>
      </c>
      <c r="AT115" s="143" t="s">
        <v>147</v>
      </c>
      <c r="AU115" s="143" t="s">
        <v>84</v>
      </c>
      <c r="AY115" s="18" t="s">
        <v>144</v>
      </c>
      <c r="BE115" s="144">
        <f>IF(N115="základní",J115,0)</f>
        <v>0</v>
      </c>
      <c r="BF115" s="144">
        <f>IF(N115="snížená",J115,0)</f>
        <v>0</v>
      </c>
      <c r="BG115" s="144">
        <f>IF(N115="zákl. přenesená",J115,0)</f>
        <v>0</v>
      </c>
      <c r="BH115" s="144">
        <f>IF(N115="sníž. přenesená",J115,0)</f>
        <v>0</v>
      </c>
      <c r="BI115" s="144">
        <f>IF(N115="nulová",J115,0)</f>
        <v>0</v>
      </c>
      <c r="BJ115" s="18" t="s">
        <v>82</v>
      </c>
      <c r="BK115" s="144">
        <f>ROUND(I115*H115,2)</f>
        <v>0</v>
      </c>
      <c r="BL115" s="18" t="s">
        <v>152</v>
      </c>
      <c r="BM115" s="143" t="s">
        <v>178</v>
      </c>
    </row>
    <row r="116" spans="2:65" s="1" customFormat="1">
      <c r="B116" s="33"/>
      <c r="D116" s="145" t="s">
        <v>154</v>
      </c>
      <c r="F116" s="146" t="s">
        <v>179</v>
      </c>
      <c r="I116" s="147"/>
      <c r="L116" s="33"/>
      <c r="M116" s="148"/>
      <c r="T116" s="54"/>
      <c r="AT116" s="18" t="s">
        <v>154</v>
      </c>
      <c r="AU116" s="18" t="s">
        <v>84</v>
      </c>
    </row>
    <row r="117" spans="2:65" s="12" customFormat="1">
      <c r="B117" s="149"/>
      <c r="D117" s="150" t="s">
        <v>156</v>
      </c>
      <c r="E117" s="151" t="s">
        <v>19</v>
      </c>
      <c r="F117" s="152" t="s">
        <v>180</v>
      </c>
      <c r="H117" s="151" t="s">
        <v>19</v>
      </c>
      <c r="I117" s="153"/>
      <c r="L117" s="149"/>
      <c r="M117" s="154"/>
      <c r="T117" s="155"/>
      <c r="AT117" s="151" t="s">
        <v>156</v>
      </c>
      <c r="AU117" s="151" t="s">
        <v>84</v>
      </c>
      <c r="AV117" s="12" t="s">
        <v>82</v>
      </c>
      <c r="AW117" s="12" t="s">
        <v>35</v>
      </c>
      <c r="AX117" s="12" t="s">
        <v>75</v>
      </c>
      <c r="AY117" s="151" t="s">
        <v>144</v>
      </c>
    </row>
    <row r="118" spans="2:65" s="13" customFormat="1">
      <c r="B118" s="156"/>
      <c r="D118" s="150" t="s">
        <v>156</v>
      </c>
      <c r="E118" s="157" t="s">
        <v>19</v>
      </c>
      <c r="F118" s="158" t="s">
        <v>181</v>
      </c>
      <c r="H118" s="159">
        <v>25</v>
      </c>
      <c r="I118" s="160"/>
      <c r="L118" s="156"/>
      <c r="M118" s="161"/>
      <c r="T118" s="162"/>
      <c r="AT118" s="157" t="s">
        <v>156</v>
      </c>
      <c r="AU118" s="157" t="s">
        <v>84</v>
      </c>
      <c r="AV118" s="13" t="s">
        <v>84</v>
      </c>
      <c r="AW118" s="13" t="s">
        <v>35</v>
      </c>
      <c r="AX118" s="13" t="s">
        <v>82</v>
      </c>
      <c r="AY118" s="157" t="s">
        <v>144</v>
      </c>
    </row>
    <row r="119" spans="2:65" s="1" customFormat="1" ht="24.2" customHeight="1">
      <c r="B119" s="33"/>
      <c r="C119" s="132" t="s">
        <v>152</v>
      </c>
      <c r="D119" s="132" t="s">
        <v>147</v>
      </c>
      <c r="E119" s="133" t="s">
        <v>182</v>
      </c>
      <c r="F119" s="134" t="s">
        <v>183</v>
      </c>
      <c r="G119" s="135" t="s">
        <v>177</v>
      </c>
      <c r="H119" s="136">
        <v>750</v>
      </c>
      <c r="I119" s="137"/>
      <c r="J119" s="138">
        <f>ROUND(I119*H119,2)</f>
        <v>0</v>
      </c>
      <c r="K119" s="134" t="s">
        <v>151</v>
      </c>
      <c r="L119" s="33"/>
      <c r="M119" s="139" t="s">
        <v>19</v>
      </c>
      <c r="N119" s="140" t="s">
        <v>46</v>
      </c>
      <c r="P119" s="141">
        <f>O119*H119</f>
        <v>0</v>
      </c>
      <c r="Q119" s="141">
        <v>0</v>
      </c>
      <c r="R119" s="141">
        <f>Q119*H119</f>
        <v>0</v>
      </c>
      <c r="S119" s="141">
        <v>0</v>
      </c>
      <c r="T119" s="142">
        <f>S119*H119</f>
        <v>0</v>
      </c>
      <c r="AR119" s="143" t="s">
        <v>152</v>
      </c>
      <c r="AT119" s="143" t="s">
        <v>147</v>
      </c>
      <c r="AU119" s="143" t="s">
        <v>84</v>
      </c>
      <c r="AY119" s="18" t="s">
        <v>144</v>
      </c>
      <c r="BE119" s="144">
        <f>IF(N119="základní",J119,0)</f>
        <v>0</v>
      </c>
      <c r="BF119" s="144">
        <f>IF(N119="snížená",J119,0)</f>
        <v>0</v>
      </c>
      <c r="BG119" s="144">
        <f>IF(N119="zákl. přenesená",J119,0)</f>
        <v>0</v>
      </c>
      <c r="BH119" s="144">
        <f>IF(N119="sníž. přenesená",J119,0)</f>
        <v>0</v>
      </c>
      <c r="BI119" s="144">
        <f>IF(N119="nulová",J119,0)</f>
        <v>0</v>
      </c>
      <c r="BJ119" s="18" t="s">
        <v>82</v>
      </c>
      <c r="BK119" s="144">
        <f>ROUND(I119*H119,2)</f>
        <v>0</v>
      </c>
      <c r="BL119" s="18" t="s">
        <v>152</v>
      </c>
      <c r="BM119" s="143" t="s">
        <v>184</v>
      </c>
    </row>
    <row r="120" spans="2:65" s="1" customFormat="1">
      <c r="B120" s="33"/>
      <c r="D120" s="145" t="s">
        <v>154</v>
      </c>
      <c r="F120" s="146" t="s">
        <v>185</v>
      </c>
      <c r="I120" s="147"/>
      <c r="L120" s="33"/>
      <c r="M120" s="148"/>
      <c r="T120" s="54"/>
      <c r="AT120" s="18" t="s">
        <v>154</v>
      </c>
      <c r="AU120" s="18" t="s">
        <v>84</v>
      </c>
    </row>
    <row r="121" spans="2:65" s="13" customFormat="1">
      <c r="B121" s="156"/>
      <c r="D121" s="150" t="s">
        <v>156</v>
      </c>
      <c r="F121" s="158" t="s">
        <v>186</v>
      </c>
      <c r="H121" s="159">
        <v>750</v>
      </c>
      <c r="I121" s="160"/>
      <c r="L121" s="156"/>
      <c r="M121" s="161"/>
      <c r="T121" s="162"/>
      <c r="AT121" s="157" t="s">
        <v>156</v>
      </c>
      <c r="AU121" s="157" t="s">
        <v>84</v>
      </c>
      <c r="AV121" s="13" t="s">
        <v>84</v>
      </c>
      <c r="AW121" s="13" t="s">
        <v>4</v>
      </c>
      <c r="AX121" s="13" t="s">
        <v>82</v>
      </c>
      <c r="AY121" s="157" t="s">
        <v>144</v>
      </c>
    </row>
    <row r="122" spans="2:65" s="1" customFormat="1" ht="21.75" customHeight="1">
      <c r="B122" s="33"/>
      <c r="C122" s="132" t="s">
        <v>187</v>
      </c>
      <c r="D122" s="132" t="s">
        <v>147</v>
      </c>
      <c r="E122" s="133" t="s">
        <v>188</v>
      </c>
      <c r="F122" s="134" t="s">
        <v>189</v>
      </c>
      <c r="G122" s="135" t="s">
        <v>171</v>
      </c>
      <c r="H122" s="136">
        <v>2.1070000000000002</v>
      </c>
      <c r="I122" s="137"/>
      <c r="J122" s="138">
        <f>ROUND(I122*H122,2)</f>
        <v>0</v>
      </c>
      <c r="K122" s="134" t="s">
        <v>151</v>
      </c>
      <c r="L122" s="33"/>
      <c r="M122" s="139" t="s">
        <v>19</v>
      </c>
      <c r="N122" s="140" t="s">
        <v>46</v>
      </c>
      <c r="P122" s="141">
        <f>O122*H122</f>
        <v>0</v>
      </c>
      <c r="Q122" s="141">
        <v>0</v>
      </c>
      <c r="R122" s="141">
        <f>Q122*H122</f>
        <v>0</v>
      </c>
      <c r="S122" s="141">
        <v>0</v>
      </c>
      <c r="T122" s="142">
        <f>S122*H122</f>
        <v>0</v>
      </c>
      <c r="AR122" s="143" t="s">
        <v>152</v>
      </c>
      <c r="AT122" s="143" t="s">
        <v>147</v>
      </c>
      <c r="AU122" s="143" t="s">
        <v>84</v>
      </c>
      <c r="AY122" s="18" t="s">
        <v>144</v>
      </c>
      <c r="BE122" s="144">
        <f>IF(N122="základní",J122,0)</f>
        <v>0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8" t="s">
        <v>82</v>
      </c>
      <c r="BK122" s="144">
        <f>ROUND(I122*H122,2)</f>
        <v>0</v>
      </c>
      <c r="BL122" s="18" t="s">
        <v>152</v>
      </c>
      <c r="BM122" s="143" t="s">
        <v>190</v>
      </c>
    </row>
    <row r="123" spans="2:65" s="1" customFormat="1">
      <c r="B123" s="33"/>
      <c r="D123" s="145" t="s">
        <v>154</v>
      </c>
      <c r="F123" s="146" t="s">
        <v>191</v>
      </c>
      <c r="I123" s="147"/>
      <c r="L123" s="33"/>
      <c r="M123" s="148"/>
      <c r="T123" s="54"/>
      <c r="AT123" s="18" t="s">
        <v>154</v>
      </c>
      <c r="AU123" s="18" t="s">
        <v>84</v>
      </c>
    </row>
    <row r="124" spans="2:65" s="1" customFormat="1" ht="24.2" customHeight="1">
      <c r="B124" s="33"/>
      <c r="C124" s="132" t="s">
        <v>145</v>
      </c>
      <c r="D124" s="132" t="s">
        <v>147</v>
      </c>
      <c r="E124" s="133" t="s">
        <v>192</v>
      </c>
      <c r="F124" s="134" t="s">
        <v>193</v>
      </c>
      <c r="G124" s="135" t="s">
        <v>171</v>
      </c>
      <c r="H124" s="136">
        <v>42.14</v>
      </c>
      <c r="I124" s="137"/>
      <c r="J124" s="138">
        <f>ROUND(I124*H124,2)</f>
        <v>0</v>
      </c>
      <c r="K124" s="134" t="s">
        <v>151</v>
      </c>
      <c r="L124" s="33"/>
      <c r="M124" s="139" t="s">
        <v>19</v>
      </c>
      <c r="N124" s="140" t="s">
        <v>46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152</v>
      </c>
      <c r="AT124" s="143" t="s">
        <v>147</v>
      </c>
      <c r="AU124" s="143" t="s">
        <v>84</v>
      </c>
      <c r="AY124" s="18" t="s">
        <v>144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8" t="s">
        <v>82</v>
      </c>
      <c r="BK124" s="144">
        <f>ROUND(I124*H124,2)</f>
        <v>0</v>
      </c>
      <c r="BL124" s="18" t="s">
        <v>152</v>
      </c>
      <c r="BM124" s="143" t="s">
        <v>194</v>
      </c>
    </row>
    <row r="125" spans="2:65" s="1" customFormat="1">
      <c r="B125" s="33"/>
      <c r="D125" s="145" t="s">
        <v>154</v>
      </c>
      <c r="F125" s="146" t="s">
        <v>195</v>
      </c>
      <c r="I125" s="147"/>
      <c r="L125" s="33"/>
      <c r="M125" s="148"/>
      <c r="T125" s="54"/>
      <c r="AT125" s="18" t="s">
        <v>154</v>
      </c>
      <c r="AU125" s="18" t="s">
        <v>84</v>
      </c>
    </row>
    <row r="126" spans="2:65" s="13" customFormat="1">
      <c r="B126" s="156"/>
      <c r="D126" s="150" t="s">
        <v>156</v>
      </c>
      <c r="F126" s="158" t="s">
        <v>196</v>
      </c>
      <c r="H126" s="159">
        <v>42.14</v>
      </c>
      <c r="I126" s="160"/>
      <c r="L126" s="156"/>
      <c r="M126" s="161"/>
      <c r="T126" s="162"/>
      <c r="AT126" s="157" t="s">
        <v>156</v>
      </c>
      <c r="AU126" s="157" t="s">
        <v>84</v>
      </c>
      <c r="AV126" s="13" t="s">
        <v>84</v>
      </c>
      <c r="AW126" s="13" t="s">
        <v>4</v>
      </c>
      <c r="AX126" s="13" t="s">
        <v>82</v>
      </c>
      <c r="AY126" s="157" t="s">
        <v>144</v>
      </c>
    </row>
    <row r="127" spans="2:65" s="1" customFormat="1" ht="24.2" customHeight="1">
      <c r="B127" s="33"/>
      <c r="C127" s="132" t="s">
        <v>197</v>
      </c>
      <c r="D127" s="132" t="s">
        <v>147</v>
      </c>
      <c r="E127" s="133" t="s">
        <v>198</v>
      </c>
      <c r="F127" s="134" t="s">
        <v>199</v>
      </c>
      <c r="G127" s="135" t="s">
        <v>171</v>
      </c>
      <c r="H127" s="136">
        <v>1.0569999999999999</v>
      </c>
      <c r="I127" s="137"/>
      <c r="J127" s="138">
        <f>ROUND(I127*H127,2)</f>
        <v>0</v>
      </c>
      <c r="K127" s="134" t="s">
        <v>151</v>
      </c>
      <c r="L127" s="33"/>
      <c r="M127" s="139" t="s">
        <v>19</v>
      </c>
      <c r="N127" s="140" t="s">
        <v>46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152</v>
      </c>
      <c r="AT127" s="143" t="s">
        <v>147</v>
      </c>
      <c r="AU127" s="143" t="s">
        <v>84</v>
      </c>
      <c r="AY127" s="18" t="s">
        <v>144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8" t="s">
        <v>82</v>
      </c>
      <c r="BK127" s="144">
        <f>ROUND(I127*H127,2)</f>
        <v>0</v>
      </c>
      <c r="BL127" s="18" t="s">
        <v>152</v>
      </c>
      <c r="BM127" s="143" t="s">
        <v>200</v>
      </c>
    </row>
    <row r="128" spans="2:65" s="1" customFormat="1">
      <c r="B128" s="33"/>
      <c r="D128" s="145" t="s">
        <v>154</v>
      </c>
      <c r="F128" s="146" t="s">
        <v>201</v>
      </c>
      <c r="I128" s="147"/>
      <c r="L128" s="33"/>
      <c r="M128" s="148"/>
      <c r="T128" s="54"/>
      <c r="AT128" s="18" t="s">
        <v>154</v>
      </c>
      <c r="AU128" s="18" t="s">
        <v>84</v>
      </c>
    </row>
    <row r="129" spans="2:65" s="13" customFormat="1">
      <c r="B129" s="156"/>
      <c r="D129" s="150" t="s">
        <v>156</v>
      </c>
      <c r="E129" s="157" t="s">
        <v>19</v>
      </c>
      <c r="F129" s="158" t="s">
        <v>202</v>
      </c>
      <c r="H129" s="159">
        <v>2.1070000000000002</v>
      </c>
      <c r="I129" s="160"/>
      <c r="L129" s="156"/>
      <c r="M129" s="161"/>
      <c r="T129" s="162"/>
      <c r="AT129" s="157" t="s">
        <v>156</v>
      </c>
      <c r="AU129" s="157" t="s">
        <v>84</v>
      </c>
      <c r="AV129" s="13" t="s">
        <v>84</v>
      </c>
      <c r="AW129" s="13" t="s">
        <v>35</v>
      </c>
      <c r="AX129" s="13" t="s">
        <v>75</v>
      </c>
      <c r="AY129" s="157" t="s">
        <v>144</v>
      </c>
    </row>
    <row r="130" spans="2:65" s="13" customFormat="1">
      <c r="B130" s="156"/>
      <c r="D130" s="150" t="s">
        <v>156</v>
      </c>
      <c r="E130" s="157" t="s">
        <v>19</v>
      </c>
      <c r="F130" s="158" t="s">
        <v>203</v>
      </c>
      <c r="H130" s="159">
        <v>-1.05</v>
      </c>
      <c r="I130" s="160"/>
      <c r="L130" s="156"/>
      <c r="M130" s="161"/>
      <c r="T130" s="162"/>
      <c r="AT130" s="157" t="s">
        <v>156</v>
      </c>
      <c r="AU130" s="157" t="s">
        <v>84</v>
      </c>
      <c r="AV130" s="13" t="s">
        <v>84</v>
      </c>
      <c r="AW130" s="13" t="s">
        <v>35</v>
      </c>
      <c r="AX130" s="13" t="s">
        <v>75</v>
      </c>
      <c r="AY130" s="157" t="s">
        <v>144</v>
      </c>
    </row>
    <row r="131" spans="2:65" s="14" customFormat="1">
      <c r="B131" s="163"/>
      <c r="D131" s="150" t="s">
        <v>156</v>
      </c>
      <c r="E131" s="164" t="s">
        <v>19</v>
      </c>
      <c r="F131" s="165" t="s">
        <v>204</v>
      </c>
      <c r="H131" s="166">
        <v>1.0570000000000002</v>
      </c>
      <c r="I131" s="167"/>
      <c r="L131" s="163"/>
      <c r="M131" s="168"/>
      <c r="T131" s="169"/>
      <c r="AT131" s="164" t="s">
        <v>156</v>
      </c>
      <c r="AU131" s="164" t="s">
        <v>84</v>
      </c>
      <c r="AV131" s="14" t="s">
        <v>152</v>
      </c>
      <c r="AW131" s="14" t="s">
        <v>35</v>
      </c>
      <c r="AX131" s="14" t="s">
        <v>82</v>
      </c>
      <c r="AY131" s="164" t="s">
        <v>144</v>
      </c>
    </row>
    <row r="132" spans="2:65" s="1" customFormat="1" ht="24.2" customHeight="1">
      <c r="B132" s="33"/>
      <c r="C132" s="132" t="s">
        <v>205</v>
      </c>
      <c r="D132" s="132" t="s">
        <v>147</v>
      </c>
      <c r="E132" s="133" t="s">
        <v>206</v>
      </c>
      <c r="F132" s="134" t="s">
        <v>207</v>
      </c>
      <c r="G132" s="135" t="s">
        <v>171</v>
      </c>
      <c r="H132" s="136">
        <v>1.05</v>
      </c>
      <c r="I132" s="137"/>
      <c r="J132" s="138">
        <f>ROUND(I132*H132,2)</f>
        <v>0</v>
      </c>
      <c r="K132" s="134" t="s">
        <v>151</v>
      </c>
      <c r="L132" s="33"/>
      <c r="M132" s="139" t="s">
        <v>19</v>
      </c>
      <c r="N132" s="140" t="s">
        <v>46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152</v>
      </c>
      <c r="AT132" s="143" t="s">
        <v>147</v>
      </c>
      <c r="AU132" s="143" t="s">
        <v>84</v>
      </c>
      <c r="AY132" s="18" t="s">
        <v>144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8" t="s">
        <v>82</v>
      </c>
      <c r="BK132" s="144">
        <f>ROUND(I132*H132,2)</f>
        <v>0</v>
      </c>
      <c r="BL132" s="18" t="s">
        <v>152</v>
      </c>
      <c r="BM132" s="143" t="s">
        <v>208</v>
      </c>
    </row>
    <row r="133" spans="2:65" s="1" customFormat="1">
      <c r="B133" s="33"/>
      <c r="D133" s="145" t="s">
        <v>154</v>
      </c>
      <c r="F133" s="146" t="s">
        <v>209</v>
      </c>
      <c r="I133" s="147"/>
      <c r="L133" s="33"/>
      <c r="M133" s="148"/>
      <c r="T133" s="54"/>
      <c r="AT133" s="18" t="s">
        <v>154</v>
      </c>
      <c r="AU133" s="18" t="s">
        <v>84</v>
      </c>
    </row>
    <row r="134" spans="2:65" s="11" customFormat="1" ht="22.9" customHeight="1">
      <c r="B134" s="120"/>
      <c r="D134" s="121" t="s">
        <v>74</v>
      </c>
      <c r="E134" s="130" t="s">
        <v>210</v>
      </c>
      <c r="F134" s="130" t="s">
        <v>211</v>
      </c>
      <c r="I134" s="123"/>
      <c r="J134" s="131">
        <f>BK134</f>
        <v>0</v>
      </c>
      <c r="L134" s="120"/>
      <c r="M134" s="125"/>
      <c r="P134" s="126">
        <f>SUM(P135:P138)</f>
        <v>0</v>
      </c>
      <c r="R134" s="126">
        <f>SUM(R135:R138)</f>
        <v>0</v>
      </c>
      <c r="T134" s="127">
        <f>SUM(T135:T138)</f>
        <v>0</v>
      </c>
      <c r="AR134" s="121" t="s">
        <v>82</v>
      </c>
      <c r="AT134" s="128" t="s">
        <v>74</v>
      </c>
      <c r="AU134" s="128" t="s">
        <v>82</v>
      </c>
      <c r="AY134" s="121" t="s">
        <v>144</v>
      </c>
      <c r="BK134" s="129">
        <f>SUM(BK135:BK138)</f>
        <v>0</v>
      </c>
    </row>
    <row r="135" spans="2:65" s="1" customFormat="1" ht="37.9" customHeight="1">
      <c r="B135" s="33"/>
      <c r="C135" s="132" t="s">
        <v>212</v>
      </c>
      <c r="D135" s="132" t="s">
        <v>147</v>
      </c>
      <c r="E135" s="133" t="s">
        <v>213</v>
      </c>
      <c r="F135" s="134" t="s">
        <v>214</v>
      </c>
      <c r="G135" s="135" t="s">
        <v>171</v>
      </c>
      <c r="H135" s="136">
        <v>3.0000000000000001E-3</v>
      </c>
      <c r="I135" s="137"/>
      <c r="J135" s="138">
        <f>ROUND(I135*H135,2)</f>
        <v>0</v>
      </c>
      <c r="K135" s="134" t="s">
        <v>151</v>
      </c>
      <c r="L135" s="33"/>
      <c r="M135" s="139" t="s">
        <v>19</v>
      </c>
      <c r="N135" s="140" t="s">
        <v>46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152</v>
      </c>
      <c r="AT135" s="143" t="s">
        <v>147</v>
      </c>
      <c r="AU135" s="143" t="s">
        <v>84</v>
      </c>
      <c r="AY135" s="18" t="s">
        <v>144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8" t="s">
        <v>82</v>
      </c>
      <c r="BK135" s="144">
        <f>ROUND(I135*H135,2)</f>
        <v>0</v>
      </c>
      <c r="BL135" s="18" t="s">
        <v>152</v>
      </c>
      <c r="BM135" s="143" t="s">
        <v>215</v>
      </c>
    </row>
    <row r="136" spans="2:65" s="1" customFormat="1">
      <c r="B136" s="33"/>
      <c r="D136" s="145" t="s">
        <v>154</v>
      </c>
      <c r="F136" s="146" t="s">
        <v>216</v>
      </c>
      <c r="I136" s="147"/>
      <c r="L136" s="33"/>
      <c r="M136" s="148"/>
      <c r="T136" s="54"/>
      <c r="AT136" s="18" t="s">
        <v>154</v>
      </c>
      <c r="AU136" s="18" t="s">
        <v>84</v>
      </c>
    </row>
    <row r="137" spans="2:65" s="1" customFormat="1" ht="37.9" customHeight="1">
      <c r="B137" s="33"/>
      <c r="C137" s="132" t="s">
        <v>217</v>
      </c>
      <c r="D137" s="132" t="s">
        <v>147</v>
      </c>
      <c r="E137" s="133" t="s">
        <v>218</v>
      </c>
      <c r="F137" s="134" t="s">
        <v>219</v>
      </c>
      <c r="G137" s="135" t="s">
        <v>171</v>
      </c>
      <c r="H137" s="136">
        <v>3.0000000000000001E-3</v>
      </c>
      <c r="I137" s="137"/>
      <c r="J137" s="138">
        <f>ROUND(I137*H137,2)</f>
        <v>0</v>
      </c>
      <c r="K137" s="134" t="s">
        <v>151</v>
      </c>
      <c r="L137" s="33"/>
      <c r="M137" s="139" t="s">
        <v>19</v>
      </c>
      <c r="N137" s="140" t="s">
        <v>46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152</v>
      </c>
      <c r="AT137" s="143" t="s">
        <v>147</v>
      </c>
      <c r="AU137" s="143" t="s">
        <v>84</v>
      </c>
      <c r="AY137" s="18" t="s">
        <v>144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8" t="s">
        <v>82</v>
      </c>
      <c r="BK137" s="144">
        <f>ROUND(I137*H137,2)</f>
        <v>0</v>
      </c>
      <c r="BL137" s="18" t="s">
        <v>152</v>
      </c>
      <c r="BM137" s="143" t="s">
        <v>220</v>
      </c>
    </row>
    <row r="138" spans="2:65" s="1" customFormat="1">
      <c r="B138" s="33"/>
      <c r="D138" s="145" t="s">
        <v>154</v>
      </c>
      <c r="F138" s="146" t="s">
        <v>221</v>
      </c>
      <c r="I138" s="147"/>
      <c r="L138" s="33"/>
      <c r="M138" s="148"/>
      <c r="T138" s="54"/>
      <c r="AT138" s="18" t="s">
        <v>154</v>
      </c>
      <c r="AU138" s="18" t="s">
        <v>84</v>
      </c>
    </row>
    <row r="139" spans="2:65" s="11" customFormat="1" ht="25.9" customHeight="1">
      <c r="B139" s="120"/>
      <c r="D139" s="121" t="s">
        <v>74</v>
      </c>
      <c r="E139" s="122" t="s">
        <v>222</v>
      </c>
      <c r="F139" s="122" t="s">
        <v>223</v>
      </c>
      <c r="I139" s="123"/>
      <c r="J139" s="124">
        <f>BK139</f>
        <v>0</v>
      </c>
      <c r="L139" s="120"/>
      <c r="M139" s="125"/>
      <c r="P139" s="126">
        <f>P140+P151+P157+P242+P622+P629</f>
        <v>0</v>
      </c>
      <c r="R139" s="126">
        <f>R140+R151+R157+R242+R622+R629</f>
        <v>3.1333854900000007</v>
      </c>
      <c r="T139" s="127">
        <f>T140+T151+T157+T242+T622+T629</f>
        <v>2.107011</v>
      </c>
      <c r="AR139" s="121" t="s">
        <v>84</v>
      </c>
      <c r="AT139" s="128" t="s">
        <v>74</v>
      </c>
      <c r="AU139" s="128" t="s">
        <v>75</v>
      </c>
      <c r="AY139" s="121" t="s">
        <v>144</v>
      </c>
      <c r="BK139" s="129">
        <f>BK140+BK151+BK157+BK242+BK622+BK629</f>
        <v>0</v>
      </c>
    </row>
    <row r="140" spans="2:65" s="11" customFormat="1" ht="22.9" customHeight="1">
      <c r="B140" s="120"/>
      <c r="D140" s="121" t="s">
        <v>74</v>
      </c>
      <c r="E140" s="130" t="s">
        <v>224</v>
      </c>
      <c r="F140" s="130" t="s">
        <v>225</v>
      </c>
      <c r="I140" s="123"/>
      <c r="J140" s="131">
        <f>BK140</f>
        <v>0</v>
      </c>
      <c r="L140" s="120"/>
      <c r="M140" s="125"/>
      <c r="P140" s="126">
        <f>SUM(P141:P150)</f>
        <v>0</v>
      </c>
      <c r="R140" s="126">
        <f>SUM(R141:R150)</f>
        <v>0</v>
      </c>
      <c r="T140" s="127">
        <f>SUM(T141:T150)</f>
        <v>0.28700000000000003</v>
      </c>
      <c r="AR140" s="121" t="s">
        <v>84</v>
      </c>
      <c r="AT140" s="128" t="s">
        <v>74</v>
      </c>
      <c r="AU140" s="128" t="s">
        <v>82</v>
      </c>
      <c r="AY140" s="121" t="s">
        <v>144</v>
      </c>
      <c r="BK140" s="129">
        <f>SUM(BK141:BK150)</f>
        <v>0</v>
      </c>
    </row>
    <row r="141" spans="2:65" s="1" customFormat="1" ht="24.2" customHeight="1">
      <c r="B141" s="33"/>
      <c r="C141" s="132" t="s">
        <v>226</v>
      </c>
      <c r="D141" s="132" t="s">
        <v>147</v>
      </c>
      <c r="E141" s="133" t="s">
        <v>227</v>
      </c>
      <c r="F141" s="134" t="s">
        <v>228</v>
      </c>
      <c r="G141" s="135" t="s">
        <v>150</v>
      </c>
      <c r="H141" s="136">
        <v>70</v>
      </c>
      <c r="I141" s="137"/>
      <c r="J141" s="138">
        <f>ROUND(I141*H141,2)</f>
        <v>0</v>
      </c>
      <c r="K141" s="134" t="s">
        <v>151</v>
      </c>
      <c r="L141" s="33"/>
      <c r="M141" s="139" t="s">
        <v>19</v>
      </c>
      <c r="N141" s="140" t="s">
        <v>46</v>
      </c>
      <c r="P141" s="141">
        <f>O141*H141</f>
        <v>0</v>
      </c>
      <c r="Q141" s="141">
        <v>0</v>
      </c>
      <c r="R141" s="141">
        <f>Q141*H141</f>
        <v>0</v>
      </c>
      <c r="S141" s="141">
        <v>4.1000000000000003E-3</v>
      </c>
      <c r="T141" s="142">
        <f>S141*H141</f>
        <v>0.28700000000000003</v>
      </c>
      <c r="AR141" s="143" t="s">
        <v>229</v>
      </c>
      <c r="AT141" s="143" t="s">
        <v>147</v>
      </c>
      <c r="AU141" s="143" t="s">
        <v>84</v>
      </c>
      <c r="AY141" s="18" t="s">
        <v>144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8" t="s">
        <v>82</v>
      </c>
      <c r="BK141" s="144">
        <f>ROUND(I141*H141,2)</f>
        <v>0</v>
      </c>
      <c r="BL141" s="18" t="s">
        <v>229</v>
      </c>
      <c r="BM141" s="143" t="s">
        <v>230</v>
      </c>
    </row>
    <row r="142" spans="2:65" s="1" customFormat="1">
      <c r="B142" s="33"/>
      <c r="D142" s="145" t="s">
        <v>154</v>
      </c>
      <c r="F142" s="146" t="s">
        <v>231</v>
      </c>
      <c r="I142" s="147"/>
      <c r="L142" s="33"/>
      <c r="M142" s="148"/>
      <c r="T142" s="54"/>
      <c r="AT142" s="18" t="s">
        <v>154</v>
      </c>
      <c r="AU142" s="18" t="s">
        <v>84</v>
      </c>
    </row>
    <row r="143" spans="2:65" s="12" customFormat="1">
      <c r="B143" s="149"/>
      <c r="D143" s="150" t="s">
        <v>156</v>
      </c>
      <c r="E143" s="151" t="s">
        <v>19</v>
      </c>
      <c r="F143" s="152" t="s">
        <v>232</v>
      </c>
      <c r="H143" s="151" t="s">
        <v>19</v>
      </c>
      <c r="I143" s="153"/>
      <c r="L143" s="149"/>
      <c r="M143" s="154"/>
      <c r="T143" s="155"/>
      <c r="AT143" s="151" t="s">
        <v>156</v>
      </c>
      <c r="AU143" s="151" t="s">
        <v>84</v>
      </c>
      <c r="AV143" s="12" t="s">
        <v>82</v>
      </c>
      <c r="AW143" s="12" t="s">
        <v>35</v>
      </c>
      <c r="AX143" s="12" t="s">
        <v>75</v>
      </c>
      <c r="AY143" s="151" t="s">
        <v>144</v>
      </c>
    </row>
    <row r="144" spans="2:65" s="12" customFormat="1">
      <c r="B144" s="149"/>
      <c r="D144" s="150" t="s">
        <v>156</v>
      </c>
      <c r="E144" s="151" t="s">
        <v>19</v>
      </c>
      <c r="F144" s="152" t="s">
        <v>233</v>
      </c>
      <c r="H144" s="151" t="s">
        <v>19</v>
      </c>
      <c r="I144" s="153"/>
      <c r="L144" s="149"/>
      <c r="M144" s="154"/>
      <c r="T144" s="155"/>
      <c r="AT144" s="151" t="s">
        <v>156</v>
      </c>
      <c r="AU144" s="151" t="s">
        <v>84</v>
      </c>
      <c r="AV144" s="12" t="s">
        <v>82</v>
      </c>
      <c r="AW144" s="12" t="s">
        <v>35</v>
      </c>
      <c r="AX144" s="12" t="s">
        <v>75</v>
      </c>
      <c r="AY144" s="151" t="s">
        <v>144</v>
      </c>
    </row>
    <row r="145" spans="2:65" s="12" customFormat="1">
      <c r="B145" s="149"/>
      <c r="D145" s="150" t="s">
        <v>156</v>
      </c>
      <c r="E145" s="151" t="s">
        <v>19</v>
      </c>
      <c r="F145" s="152" t="s">
        <v>234</v>
      </c>
      <c r="H145" s="151" t="s">
        <v>19</v>
      </c>
      <c r="I145" s="153"/>
      <c r="L145" s="149"/>
      <c r="M145" s="154"/>
      <c r="T145" s="155"/>
      <c r="AT145" s="151" t="s">
        <v>156</v>
      </c>
      <c r="AU145" s="151" t="s">
        <v>84</v>
      </c>
      <c r="AV145" s="12" t="s">
        <v>82</v>
      </c>
      <c r="AW145" s="12" t="s">
        <v>35</v>
      </c>
      <c r="AX145" s="12" t="s">
        <v>75</v>
      </c>
      <c r="AY145" s="151" t="s">
        <v>144</v>
      </c>
    </row>
    <row r="146" spans="2:65" s="12" customFormat="1">
      <c r="B146" s="149"/>
      <c r="D146" s="150" t="s">
        <v>156</v>
      </c>
      <c r="E146" s="151" t="s">
        <v>19</v>
      </c>
      <c r="F146" s="152" t="s">
        <v>235</v>
      </c>
      <c r="H146" s="151" t="s">
        <v>19</v>
      </c>
      <c r="I146" s="153"/>
      <c r="L146" s="149"/>
      <c r="M146" s="154"/>
      <c r="T146" s="155"/>
      <c r="AT146" s="151" t="s">
        <v>156</v>
      </c>
      <c r="AU146" s="151" t="s">
        <v>84</v>
      </c>
      <c r="AV146" s="12" t="s">
        <v>82</v>
      </c>
      <c r="AW146" s="12" t="s">
        <v>35</v>
      </c>
      <c r="AX146" s="12" t="s">
        <v>75</v>
      </c>
      <c r="AY146" s="151" t="s">
        <v>144</v>
      </c>
    </row>
    <row r="147" spans="2:65" s="12" customFormat="1">
      <c r="B147" s="149"/>
      <c r="D147" s="150" t="s">
        <v>156</v>
      </c>
      <c r="E147" s="151" t="s">
        <v>19</v>
      </c>
      <c r="F147" s="152" t="s">
        <v>236</v>
      </c>
      <c r="H147" s="151" t="s">
        <v>19</v>
      </c>
      <c r="I147" s="153"/>
      <c r="L147" s="149"/>
      <c r="M147" s="154"/>
      <c r="T147" s="155"/>
      <c r="AT147" s="151" t="s">
        <v>156</v>
      </c>
      <c r="AU147" s="151" t="s">
        <v>84</v>
      </c>
      <c r="AV147" s="12" t="s">
        <v>82</v>
      </c>
      <c r="AW147" s="12" t="s">
        <v>35</v>
      </c>
      <c r="AX147" s="12" t="s">
        <v>75</v>
      </c>
      <c r="AY147" s="151" t="s">
        <v>144</v>
      </c>
    </row>
    <row r="148" spans="2:65" s="12" customFormat="1">
      <c r="B148" s="149"/>
      <c r="D148" s="150" t="s">
        <v>156</v>
      </c>
      <c r="E148" s="151" t="s">
        <v>19</v>
      </c>
      <c r="F148" s="152" t="s">
        <v>237</v>
      </c>
      <c r="H148" s="151" t="s">
        <v>19</v>
      </c>
      <c r="I148" s="153"/>
      <c r="L148" s="149"/>
      <c r="M148" s="154"/>
      <c r="T148" s="155"/>
      <c r="AT148" s="151" t="s">
        <v>156</v>
      </c>
      <c r="AU148" s="151" t="s">
        <v>84</v>
      </c>
      <c r="AV148" s="12" t="s">
        <v>82</v>
      </c>
      <c r="AW148" s="12" t="s">
        <v>35</v>
      </c>
      <c r="AX148" s="12" t="s">
        <v>75</v>
      </c>
      <c r="AY148" s="151" t="s">
        <v>144</v>
      </c>
    </row>
    <row r="149" spans="2:65" s="12" customFormat="1" ht="22.5">
      <c r="B149" s="149"/>
      <c r="D149" s="150" t="s">
        <v>156</v>
      </c>
      <c r="E149" s="151" t="s">
        <v>19</v>
      </c>
      <c r="F149" s="152" t="s">
        <v>238</v>
      </c>
      <c r="H149" s="151" t="s">
        <v>19</v>
      </c>
      <c r="I149" s="153"/>
      <c r="L149" s="149"/>
      <c r="M149" s="154"/>
      <c r="T149" s="155"/>
      <c r="AT149" s="151" t="s">
        <v>156</v>
      </c>
      <c r="AU149" s="151" t="s">
        <v>84</v>
      </c>
      <c r="AV149" s="12" t="s">
        <v>82</v>
      </c>
      <c r="AW149" s="12" t="s">
        <v>35</v>
      </c>
      <c r="AX149" s="12" t="s">
        <v>75</v>
      </c>
      <c r="AY149" s="151" t="s">
        <v>144</v>
      </c>
    </row>
    <row r="150" spans="2:65" s="13" customFormat="1">
      <c r="B150" s="156"/>
      <c r="D150" s="150" t="s">
        <v>156</v>
      </c>
      <c r="E150" s="157" t="s">
        <v>19</v>
      </c>
      <c r="F150" s="158" t="s">
        <v>239</v>
      </c>
      <c r="H150" s="159">
        <v>70</v>
      </c>
      <c r="I150" s="160"/>
      <c r="L150" s="156"/>
      <c r="M150" s="161"/>
      <c r="T150" s="162"/>
      <c r="AT150" s="157" t="s">
        <v>156</v>
      </c>
      <c r="AU150" s="157" t="s">
        <v>84</v>
      </c>
      <c r="AV150" s="13" t="s">
        <v>84</v>
      </c>
      <c r="AW150" s="13" t="s">
        <v>35</v>
      </c>
      <c r="AX150" s="13" t="s">
        <v>82</v>
      </c>
      <c r="AY150" s="157" t="s">
        <v>144</v>
      </c>
    </row>
    <row r="151" spans="2:65" s="11" customFormat="1" ht="22.9" customHeight="1">
      <c r="B151" s="120"/>
      <c r="D151" s="121" t="s">
        <v>74</v>
      </c>
      <c r="E151" s="130" t="s">
        <v>240</v>
      </c>
      <c r="F151" s="130" t="s">
        <v>241</v>
      </c>
      <c r="I151" s="123"/>
      <c r="J151" s="131">
        <f>BK151</f>
        <v>0</v>
      </c>
      <c r="L151" s="120"/>
      <c r="M151" s="125"/>
      <c r="P151" s="126">
        <f>SUM(P152:P156)</f>
        <v>0</v>
      </c>
      <c r="R151" s="126">
        <f>SUM(R152:R156)</f>
        <v>0.08</v>
      </c>
      <c r="T151" s="127">
        <f>SUM(T152:T156)</f>
        <v>0</v>
      </c>
      <c r="AR151" s="121" t="s">
        <v>84</v>
      </c>
      <c r="AT151" s="128" t="s">
        <v>74</v>
      </c>
      <c r="AU151" s="128" t="s">
        <v>82</v>
      </c>
      <c r="AY151" s="121" t="s">
        <v>144</v>
      </c>
      <c r="BK151" s="129">
        <f>SUM(BK152:BK156)</f>
        <v>0</v>
      </c>
    </row>
    <row r="152" spans="2:65" s="1" customFormat="1" ht="16.5" customHeight="1">
      <c r="B152" s="33"/>
      <c r="C152" s="132" t="s">
        <v>8</v>
      </c>
      <c r="D152" s="132" t="s">
        <v>147</v>
      </c>
      <c r="E152" s="133" t="s">
        <v>242</v>
      </c>
      <c r="F152" s="134" t="s">
        <v>243</v>
      </c>
      <c r="G152" s="135" t="s">
        <v>244</v>
      </c>
      <c r="H152" s="136">
        <v>1</v>
      </c>
      <c r="I152" s="137"/>
      <c r="J152" s="138">
        <f>ROUND(I152*H152,2)</f>
        <v>0</v>
      </c>
      <c r="K152" s="134" t="s">
        <v>19</v>
      </c>
      <c r="L152" s="33"/>
      <c r="M152" s="139" t="s">
        <v>19</v>
      </c>
      <c r="N152" s="140" t="s">
        <v>46</v>
      </c>
      <c r="P152" s="141">
        <f>O152*H152</f>
        <v>0</v>
      </c>
      <c r="Q152" s="141">
        <v>0.08</v>
      </c>
      <c r="R152" s="141">
        <f>Q152*H152</f>
        <v>0.08</v>
      </c>
      <c r="S152" s="141">
        <v>0</v>
      </c>
      <c r="T152" s="142">
        <f>S152*H152</f>
        <v>0</v>
      </c>
      <c r="AR152" s="143" t="s">
        <v>229</v>
      </c>
      <c r="AT152" s="143" t="s">
        <v>147</v>
      </c>
      <c r="AU152" s="143" t="s">
        <v>84</v>
      </c>
      <c r="AY152" s="18" t="s">
        <v>144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8" t="s">
        <v>82</v>
      </c>
      <c r="BK152" s="144">
        <f>ROUND(I152*H152,2)</f>
        <v>0</v>
      </c>
      <c r="BL152" s="18" t="s">
        <v>229</v>
      </c>
      <c r="BM152" s="143" t="s">
        <v>245</v>
      </c>
    </row>
    <row r="153" spans="2:65" s="1" customFormat="1" ht="24.2" customHeight="1">
      <c r="B153" s="33"/>
      <c r="C153" s="132" t="s">
        <v>246</v>
      </c>
      <c r="D153" s="132" t="s">
        <v>147</v>
      </c>
      <c r="E153" s="133" t="s">
        <v>247</v>
      </c>
      <c r="F153" s="134" t="s">
        <v>248</v>
      </c>
      <c r="G153" s="135" t="s">
        <v>171</v>
      </c>
      <c r="H153" s="136">
        <v>0.08</v>
      </c>
      <c r="I153" s="137"/>
      <c r="J153" s="138">
        <f>ROUND(I153*H153,2)</f>
        <v>0</v>
      </c>
      <c r="K153" s="134" t="s">
        <v>151</v>
      </c>
      <c r="L153" s="33"/>
      <c r="M153" s="139" t="s">
        <v>19</v>
      </c>
      <c r="N153" s="140" t="s">
        <v>46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229</v>
      </c>
      <c r="AT153" s="143" t="s">
        <v>147</v>
      </c>
      <c r="AU153" s="143" t="s">
        <v>84</v>
      </c>
      <c r="AY153" s="18" t="s">
        <v>144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8" t="s">
        <v>82</v>
      </c>
      <c r="BK153" s="144">
        <f>ROUND(I153*H153,2)</f>
        <v>0</v>
      </c>
      <c r="BL153" s="18" t="s">
        <v>229</v>
      </c>
      <c r="BM153" s="143" t="s">
        <v>249</v>
      </c>
    </row>
    <row r="154" spans="2:65" s="1" customFormat="1">
      <c r="B154" s="33"/>
      <c r="D154" s="145" t="s">
        <v>154</v>
      </c>
      <c r="F154" s="146" t="s">
        <v>250</v>
      </c>
      <c r="I154" s="147"/>
      <c r="L154" s="33"/>
      <c r="M154" s="148"/>
      <c r="T154" s="54"/>
      <c r="AT154" s="18" t="s">
        <v>154</v>
      </c>
      <c r="AU154" s="18" t="s">
        <v>84</v>
      </c>
    </row>
    <row r="155" spans="2:65" s="1" customFormat="1" ht="33" customHeight="1">
      <c r="B155" s="33"/>
      <c r="C155" s="132" t="s">
        <v>251</v>
      </c>
      <c r="D155" s="132" t="s">
        <v>147</v>
      </c>
      <c r="E155" s="133" t="s">
        <v>252</v>
      </c>
      <c r="F155" s="134" t="s">
        <v>253</v>
      </c>
      <c r="G155" s="135" t="s">
        <v>171</v>
      </c>
      <c r="H155" s="136">
        <v>0.08</v>
      </c>
      <c r="I155" s="137"/>
      <c r="J155" s="138">
        <f>ROUND(I155*H155,2)</f>
        <v>0</v>
      </c>
      <c r="K155" s="134" t="s">
        <v>151</v>
      </c>
      <c r="L155" s="33"/>
      <c r="M155" s="139" t="s">
        <v>19</v>
      </c>
      <c r="N155" s="140" t="s">
        <v>46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229</v>
      </c>
      <c r="AT155" s="143" t="s">
        <v>147</v>
      </c>
      <c r="AU155" s="143" t="s">
        <v>84</v>
      </c>
      <c r="AY155" s="18" t="s">
        <v>144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8" t="s">
        <v>82</v>
      </c>
      <c r="BK155" s="144">
        <f>ROUND(I155*H155,2)</f>
        <v>0</v>
      </c>
      <c r="BL155" s="18" t="s">
        <v>229</v>
      </c>
      <c r="BM155" s="143" t="s">
        <v>254</v>
      </c>
    </row>
    <row r="156" spans="2:65" s="1" customFormat="1">
      <c r="B156" s="33"/>
      <c r="D156" s="145" t="s">
        <v>154</v>
      </c>
      <c r="F156" s="146" t="s">
        <v>255</v>
      </c>
      <c r="I156" s="147"/>
      <c r="L156" s="33"/>
      <c r="M156" s="148"/>
      <c r="T156" s="54"/>
      <c r="AT156" s="18" t="s">
        <v>154</v>
      </c>
      <c r="AU156" s="18" t="s">
        <v>84</v>
      </c>
    </row>
    <row r="157" spans="2:65" s="11" customFormat="1" ht="22.9" customHeight="1">
      <c r="B157" s="120"/>
      <c r="D157" s="121" t="s">
        <v>74</v>
      </c>
      <c r="E157" s="130" t="s">
        <v>256</v>
      </c>
      <c r="F157" s="130" t="s">
        <v>257</v>
      </c>
      <c r="I157" s="123"/>
      <c r="J157" s="131">
        <f>BK157</f>
        <v>0</v>
      </c>
      <c r="L157" s="120"/>
      <c r="M157" s="125"/>
      <c r="P157" s="126">
        <f>SUM(P158:P241)</f>
        <v>0</v>
      </c>
      <c r="R157" s="126">
        <f>SUM(R158:R241)</f>
        <v>1.7924798900000003</v>
      </c>
      <c r="T157" s="127">
        <f>SUM(T158:T241)</f>
        <v>1.05</v>
      </c>
      <c r="AR157" s="121" t="s">
        <v>84</v>
      </c>
      <c r="AT157" s="128" t="s">
        <v>74</v>
      </c>
      <c r="AU157" s="128" t="s">
        <v>82</v>
      </c>
      <c r="AY157" s="121" t="s">
        <v>144</v>
      </c>
      <c r="BK157" s="129">
        <f>SUM(BK158:BK241)</f>
        <v>0</v>
      </c>
    </row>
    <row r="158" spans="2:65" s="1" customFormat="1" ht="16.5" customHeight="1">
      <c r="B158" s="33"/>
      <c r="C158" s="132" t="s">
        <v>258</v>
      </c>
      <c r="D158" s="132" t="s">
        <v>147</v>
      </c>
      <c r="E158" s="133" t="s">
        <v>259</v>
      </c>
      <c r="F158" s="134" t="s">
        <v>260</v>
      </c>
      <c r="G158" s="135" t="s">
        <v>261</v>
      </c>
      <c r="H158" s="136">
        <v>0.74299999999999999</v>
      </c>
      <c r="I158" s="137"/>
      <c r="J158" s="138">
        <f>ROUND(I158*H158,2)</f>
        <v>0</v>
      </c>
      <c r="K158" s="134" t="s">
        <v>151</v>
      </c>
      <c r="L158" s="33"/>
      <c r="M158" s="139" t="s">
        <v>19</v>
      </c>
      <c r="N158" s="140" t="s">
        <v>46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229</v>
      </c>
      <c r="AT158" s="143" t="s">
        <v>147</v>
      </c>
      <c r="AU158" s="143" t="s">
        <v>84</v>
      </c>
      <c r="AY158" s="18" t="s">
        <v>144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8" t="s">
        <v>82</v>
      </c>
      <c r="BK158" s="144">
        <f>ROUND(I158*H158,2)</f>
        <v>0</v>
      </c>
      <c r="BL158" s="18" t="s">
        <v>229</v>
      </c>
      <c r="BM158" s="143" t="s">
        <v>262</v>
      </c>
    </row>
    <row r="159" spans="2:65" s="1" customFormat="1">
      <c r="B159" s="33"/>
      <c r="D159" s="145" t="s">
        <v>154</v>
      </c>
      <c r="F159" s="146" t="s">
        <v>263</v>
      </c>
      <c r="I159" s="147"/>
      <c r="L159" s="33"/>
      <c r="M159" s="148"/>
      <c r="T159" s="54"/>
      <c r="AT159" s="18" t="s">
        <v>154</v>
      </c>
      <c r="AU159" s="18" t="s">
        <v>84</v>
      </c>
    </row>
    <row r="160" spans="2:65" s="12" customFormat="1">
      <c r="B160" s="149"/>
      <c r="D160" s="150" t="s">
        <v>156</v>
      </c>
      <c r="E160" s="151" t="s">
        <v>19</v>
      </c>
      <c r="F160" s="152" t="s">
        <v>264</v>
      </c>
      <c r="H160" s="151" t="s">
        <v>19</v>
      </c>
      <c r="I160" s="153"/>
      <c r="L160" s="149"/>
      <c r="M160" s="154"/>
      <c r="T160" s="155"/>
      <c r="AT160" s="151" t="s">
        <v>156</v>
      </c>
      <c r="AU160" s="151" t="s">
        <v>84</v>
      </c>
      <c r="AV160" s="12" t="s">
        <v>82</v>
      </c>
      <c r="AW160" s="12" t="s">
        <v>35</v>
      </c>
      <c r="AX160" s="12" t="s">
        <v>75</v>
      </c>
      <c r="AY160" s="151" t="s">
        <v>144</v>
      </c>
    </row>
    <row r="161" spans="2:65" s="12" customFormat="1">
      <c r="B161" s="149"/>
      <c r="D161" s="150" t="s">
        <v>156</v>
      </c>
      <c r="E161" s="151" t="s">
        <v>19</v>
      </c>
      <c r="F161" s="152" t="s">
        <v>265</v>
      </c>
      <c r="H161" s="151" t="s">
        <v>19</v>
      </c>
      <c r="I161" s="153"/>
      <c r="L161" s="149"/>
      <c r="M161" s="154"/>
      <c r="T161" s="155"/>
      <c r="AT161" s="151" t="s">
        <v>156</v>
      </c>
      <c r="AU161" s="151" t="s">
        <v>84</v>
      </c>
      <c r="AV161" s="12" t="s">
        <v>82</v>
      </c>
      <c r="AW161" s="12" t="s">
        <v>35</v>
      </c>
      <c r="AX161" s="12" t="s">
        <v>75</v>
      </c>
      <c r="AY161" s="151" t="s">
        <v>144</v>
      </c>
    </row>
    <row r="162" spans="2:65" s="12" customFormat="1">
      <c r="B162" s="149"/>
      <c r="D162" s="150" t="s">
        <v>156</v>
      </c>
      <c r="E162" s="151" t="s">
        <v>19</v>
      </c>
      <c r="F162" s="152" t="s">
        <v>266</v>
      </c>
      <c r="H162" s="151" t="s">
        <v>19</v>
      </c>
      <c r="I162" s="153"/>
      <c r="L162" s="149"/>
      <c r="M162" s="154"/>
      <c r="T162" s="155"/>
      <c r="AT162" s="151" t="s">
        <v>156</v>
      </c>
      <c r="AU162" s="151" t="s">
        <v>84</v>
      </c>
      <c r="AV162" s="12" t="s">
        <v>82</v>
      </c>
      <c r="AW162" s="12" t="s">
        <v>35</v>
      </c>
      <c r="AX162" s="12" t="s">
        <v>75</v>
      </c>
      <c r="AY162" s="151" t="s">
        <v>144</v>
      </c>
    </row>
    <row r="163" spans="2:65" s="13" customFormat="1">
      <c r="B163" s="156"/>
      <c r="D163" s="150" t="s">
        <v>156</v>
      </c>
      <c r="E163" s="157" t="s">
        <v>19</v>
      </c>
      <c r="F163" s="158" t="s">
        <v>267</v>
      </c>
      <c r="H163" s="159">
        <v>0.10199999999999999</v>
      </c>
      <c r="I163" s="160"/>
      <c r="L163" s="156"/>
      <c r="M163" s="161"/>
      <c r="T163" s="162"/>
      <c r="AT163" s="157" t="s">
        <v>156</v>
      </c>
      <c r="AU163" s="157" t="s">
        <v>84</v>
      </c>
      <c r="AV163" s="13" t="s">
        <v>84</v>
      </c>
      <c r="AW163" s="13" t="s">
        <v>35</v>
      </c>
      <c r="AX163" s="13" t="s">
        <v>75</v>
      </c>
      <c r="AY163" s="157" t="s">
        <v>144</v>
      </c>
    </row>
    <row r="164" spans="2:65" s="12" customFormat="1">
      <c r="B164" s="149"/>
      <c r="D164" s="150" t="s">
        <v>156</v>
      </c>
      <c r="E164" s="151" t="s">
        <v>19</v>
      </c>
      <c r="F164" s="152" t="s">
        <v>268</v>
      </c>
      <c r="H164" s="151" t="s">
        <v>19</v>
      </c>
      <c r="I164" s="153"/>
      <c r="L164" s="149"/>
      <c r="M164" s="154"/>
      <c r="T164" s="155"/>
      <c r="AT164" s="151" t="s">
        <v>156</v>
      </c>
      <c r="AU164" s="151" t="s">
        <v>84</v>
      </c>
      <c r="AV164" s="12" t="s">
        <v>82</v>
      </c>
      <c r="AW164" s="12" t="s">
        <v>35</v>
      </c>
      <c r="AX164" s="12" t="s">
        <v>75</v>
      </c>
      <c r="AY164" s="151" t="s">
        <v>144</v>
      </c>
    </row>
    <row r="165" spans="2:65" s="12" customFormat="1">
      <c r="B165" s="149"/>
      <c r="D165" s="150" t="s">
        <v>156</v>
      </c>
      <c r="E165" s="151" t="s">
        <v>19</v>
      </c>
      <c r="F165" s="152" t="s">
        <v>269</v>
      </c>
      <c r="H165" s="151" t="s">
        <v>19</v>
      </c>
      <c r="I165" s="153"/>
      <c r="L165" s="149"/>
      <c r="M165" s="154"/>
      <c r="T165" s="155"/>
      <c r="AT165" s="151" t="s">
        <v>156</v>
      </c>
      <c r="AU165" s="151" t="s">
        <v>84</v>
      </c>
      <c r="AV165" s="12" t="s">
        <v>82</v>
      </c>
      <c r="AW165" s="12" t="s">
        <v>35</v>
      </c>
      <c r="AX165" s="12" t="s">
        <v>75</v>
      </c>
      <c r="AY165" s="151" t="s">
        <v>144</v>
      </c>
    </row>
    <row r="166" spans="2:65" s="12" customFormat="1">
      <c r="B166" s="149"/>
      <c r="D166" s="150" t="s">
        <v>156</v>
      </c>
      <c r="E166" s="151" t="s">
        <v>19</v>
      </c>
      <c r="F166" s="152" t="s">
        <v>270</v>
      </c>
      <c r="H166" s="151" t="s">
        <v>19</v>
      </c>
      <c r="I166" s="153"/>
      <c r="L166" s="149"/>
      <c r="M166" s="154"/>
      <c r="T166" s="155"/>
      <c r="AT166" s="151" t="s">
        <v>156</v>
      </c>
      <c r="AU166" s="151" t="s">
        <v>84</v>
      </c>
      <c r="AV166" s="12" t="s">
        <v>82</v>
      </c>
      <c r="AW166" s="12" t="s">
        <v>35</v>
      </c>
      <c r="AX166" s="12" t="s">
        <v>75</v>
      </c>
      <c r="AY166" s="151" t="s">
        <v>144</v>
      </c>
    </row>
    <row r="167" spans="2:65" s="13" customFormat="1">
      <c r="B167" s="156"/>
      <c r="D167" s="150" t="s">
        <v>156</v>
      </c>
      <c r="E167" s="157" t="s">
        <v>19</v>
      </c>
      <c r="F167" s="158" t="s">
        <v>271</v>
      </c>
      <c r="H167" s="159">
        <v>0.5</v>
      </c>
      <c r="I167" s="160"/>
      <c r="L167" s="156"/>
      <c r="M167" s="161"/>
      <c r="T167" s="162"/>
      <c r="AT167" s="157" t="s">
        <v>156</v>
      </c>
      <c r="AU167" s="157" t="s">
        <v>84</v>
      </c>
      <c r="AV167" s="13" t="s">
        <v>84</v>
      </c>
      <c r="AW167" s="13" t="s">
        <v>35</v>
      </c>
      <c r="AX167" s="13" t="s">
        <v>75</v>
      </c>
      <c r="AY167" s="157" t="s">
        <v>144</v>
      </c>
    </row>
    <row r="168" spans="2:65" s="12" customFormat="1">
      <c r="B168" s="149"/>
      <c r="D168" s="150" t="s">
        <v>156</v>
      </c>
      <c r="E168" s="151" t="s">
        <v>19</v>
      </c>
      <c r="F168" s="152" t="s">
        <v>265</v>
      </c>
      <c r="H168" s="151" t="s">
        <v>19</v>
      </c>
      <c r="I168" s="153"/>
      <c r="L168" s="149"/>
      <c r="M168" s="154"/>
      <c r="T168" s="155"/>
      <c r="AT168" s="151" t="s">
        <v>156</v>
      </c>
      <c r="AU168" s="151" t="s">
        <v>84</v>
      </c>
      <c r="AV168" s="12" t="s">
        <v>82</v>
      </c>
      <c r="AW168" s="12" t="s">
        <v>35</v>
      </c>
      <c r="AX168" s="12" t="s">
        <v>75</v>
      </c>
      <c r="AY168" s="151" t="s">
        <v>144</v>
      </c>
    </row>
    <row r="169" spans="2:65" s="12" customFormat="1">
      <c r="B169" s="149"/>
      <c r="D169" s="150" t="s">
        <v>156</v>
      </c>
      <c r="E169" s="151" t="s">
        <v>19</v>
      </c>
      <c r="F169" s="152" t="s">
        <v>272</v>
      </c>
      <c r="H169" s="151" t="s">
        <v>19</v>
      </c>
      <c r="I169" s="153"/>
      <c r="L169" s="149"/>
      <c r="M169" s="154"/>
      <c r="T169" s="155"/>
      <c r="AT169" s="151" t="s">
        <v>156</v>
      </c>
      <c r="AU169" s="151" t="s">
        <v>84</v>
      </c>
      <c r="AV169" s="12" t="s">
        <v>82</v>
      </c>
      <c r="AW169" s="12" t="s">
        <v>35</v>
      </c>
      <c r="AX169" s="12" t="s">
        <v>75</v>
      </c>
      <c r="AY169" s="151" t="s">
        <v>144</v>
      </c>
    </row>
    <row r="170" spans="2:65" s="13" customFormat="1">
      <c r="B170" s="156"/>
      <c r="D170" s="150" t="s">
        <v>156</v>
      </c>
      <c r="E170" s="157" t="s">
        <v>19</v>
      </c>
      <c r="F170" s="158" t="s">
        <v>273</v>
      </c>
      <c r="H170" s="159">
        <v>0.14099999999999999</v>
      </c>
      <c r="I170" s="160"/>
      <c r="L170" s="156"/>
      <c r="M170" s="161"/>
      <c r="T170" s="162"/>
      <c r="AT170" s="157" t="s">
        <v>156</v>
      </c>
      <c r="AU170" s="157" t="s">
        <v>84</v>
      </c>
      <c r="AV170" s="13" t="s">
        <v>84</v>
      </c>
      <c r="AW170" s="13" t="s">
        <v>35</v>
      </c>
      <c r="AX170" s="13" t="s">
        <v>75</v>
      </c>
      <c r="AY170" s="157" t="s">
        <v>144</v>
      </c>
    </row>
    <row r="171" spans="2:65" s="14" customFormat="1">
      <c r="B171" s="163"/>
      <c r="D171" s="150" t="s">
        <v>156</v>
      </c>
      <c r="E171" s="164" t="s">
        <v>19</v>
      </c>
      <c r="F171" s="165" t="s">
        <v>204</v>
      </c>
      <c r="H171" s="166">
        <v>0.74299999999999999</v>
      </c>
      <c r="I171" s="167"/>
      <c r="L171" s="163"/>
      <c r="M171" s="168"/>
      <c r="T171" s="169"/>
      <c r="AT171" s="164" t="s">
        <v>156</v>
      </c>
      <c r="AU171" s="164" t="s">
        <v>84</v>
      </c>
      <c r="AV171" s="14" t="s">
        <v>152</v>
      </c>
      <c r="AW171" s="14" t="s">
        <v>35</v>
      </c>
      <c r="AX171" s="14" t="s">
        <v>82</v>
      </c>
      <c r="AY171" s="164" t="s">
        <v>144</v>
      </c>
    </row>
    <row r="172" spans="2:65" s="1" customFormat="1" ht="24.2" customHeight="1">
      <c r="B172" s="33"/>
      <c r="C172" s="132" t="s">
        <v>229</v>
      </c>
      <c r="D172" s="132" t="s">
        <v>147</v>
      </c>
      <c r="E172" s="133" t="s">
        <v>274</v>
      </c>
      <c r="F172" s="134" t="s">
        <v>275</v>
      </c>
      <c r="G172" s="135" t="s">
        <v>261</v>
      </c>
      <c r="H172" s="136">
        <v>2.843</v>
      </c>
      <c r="I172" s="137"/>
      <c r="J172" s="138">
        <f>ROUND(I172*H172,2)</f>
        <v>0</v>
      </c>
      <c r="K172" s="134" t="s">
        <v>151</v>
      </c>
      <c r="L172" s="33"/>
      <c r="M172" s="139" t="s">
        <v>19</v>
      </c>
      <c r="N172" s="140" t="s">
        <v>46</v>
      </c>
      <c r="P172" s="141">
        <f>O172*H172</f>
        <v>0</v>
      </c>
      <c r="Q172" s="141">
        <v>1.89E-3</v>
      </c>
      <c r="R172" s="141">
        <f>Q172*H172</f>
        <v>5.3732699999999994E-3</v>
      </c>
      <c r="S172" s="141">
        <v>0</v>
      </c>
      <c r="T172" s="142">
        <f>S172*H172</f>
        <v>0</v>
      </c>
      <c r="AR172" s="143" t="s">
        <v>229</v>
      </c>
      <c r="AT172" s="143" t="s">
        <v>147</v>
      </c>
      <c r="AU172" s="143" t="s">
        <v>84</v>
      </c>
      <c r="AY172" s="18" t="s">
        <v>144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8" t="s">
        <v>82</v>
      </c>
      <c r="BK172" s="144">
        <f>ROUND(I172*H172,2)</f>
        <v>0</v>
      </c>
      <c r="BL172" s="18" t="s">
        <v>229</v>
      </c>
      <c r="BM172" s="143" t="s">
        <v>276</v>
      </c>
    </row>
    <row r="173" spans="2:65" s="1" customFormat="1">
      <c r="B173" s="33"/>
      <c r="D173" s="145" t="s">
        <v>154</v>
      </c>
      <c r="F173" s="146" t="s">
        <v>277</v>
      </c>
      <c r="I173" s="147"/>
      <c r="L173" s="33"/>
      <c r="M173" s="148"/>
      <c r="T173" s="54"/>
      <c r="AT173" s="18" t="s">
        <v>154</v>
      </c>
      <c r="AU173" s="18" t="s">
        <v>84</v>
      </c>
    </row>
    <row r="174" spans="2:65" s="12" customFormat="1">
      <c r="B174" s="149"/>
      <c r="D174" s="150" t="s">
        <v>156</v>
      </c>
      <c r="E174" s="151" t="s">
        <v>19</v>
      </c>
      <c r="F174" s="152" t="s">
        <v>264</v>
      </c>
      <c r="H174" s="151" t="s">
        <v>19</v>
      </c>
      <c r="I174" s="153"/>
      <c r="L174" s="149"/>
      <c r="M174" s="154"/>
      <c r="T174" s="155"/>
      <c r="AT174" s="151" t="s">
        <v>156</v>
      </c>
      <c r="AU174" s="151" t="s">
        <v>84</v>
      </c>
      <c r="AV174" s="12" t="s">
        <v>82</v>
      </c>
      <c r="AW174" s="12" t="s">
        <v>35</v>
      </c>
      <c r="AX174" s="12" t="s">
        <v>75</v>
      </c>
      <c r="AY174" s="151" t="s">
        <v>144</v>
      </c>
    </row>
    <row r="175" spans="2:65" s="12" customFormat="1">
      <c r="B175" s="149"/>
      <c r="D175" s="150" t="s">
        <v>156</v>
      </c>
      <c r="E175" s="151" t="s">
        <v>19</v>
      </c>
      <c r="F175" s="152" t="s">
        <v>265</v>
      </c>
      <c r="H175" s="151" t="s">
        <v>19</v>
      </c>
      <c r="I175" s="153"/>
      <c r="L175" s="149"/>
      <c r="M175" s="154"/>
      <c r="T175" s="155"/>
      <c r="AT175" s="151" t="s">
        <v>156</v>
      </c>
      <c r="AU175" s="151" t="s">
        <v>84</v>
      </c>
      <c r="AV175" s="12" t="s">
        <v>82</v>
      </c>
      <c r="AW175" s="12" t="s">
        <v>35</v>
      </c>
      <c r="AX175" s="12" t="s">
        <v>75</v>
      </c>
      <c r="AY175" s="151" t="s">
        <v>144</v>
      </c>
    </row>
    <row r="176" spans="2:65" s="12" customFormat="1">
      <c r="B176" s="149"/>
      <c r="D176" s="150" t="s">
        <v>156</v>
      </c>
      <c r="E176" s="151" t="s">
        <v>19</v>
      </c>
      <c r="F176" s="152" t="s">
        <v>266</v>
      </c>
      <c r="H176" s="151" t="s">
        <v>19</v>
      </c>
      <c r="I176" s="153"/>
      <c r="L176" s="149"/>
      <c r="M176" s="154"/>
      <c r="T176" s="155"/>
      <c r="AT176" s="151" t="s">
        <v>156</v>
      </c>
      <c r="AU176" s="151" t="s">
        <v>84</v>
      </c>
      <c r="AV176" s="12" t="s">
        <v>82</v>
      </c>
      <c r="AW176" s="12" t="s">
        <v>35</v>
      </c>
      <c r="AX176" s="12" t="s">
        <v>75</v>
      </c>
      <c r="AY176" s="151" t="s">
        <v>144</v>
      </c>
    </row>
    <row r="177" spans="2:65" s="13" customFormat="1">
      <c r="B177" s="156"/>
      <c r="D177" s="150" t="s">
        <v>156</v>
      </c>
      <c r="E177" s="157" t="s">
        <v>19</v>
      </c>
      <c r="F177" s="158" t="s">
        <v>267</v>
      </c>
      <c r="H177" s="159">
        <v>0.10199999999999999</v>
      </c>
      <c r="I177" s="160"/>
      <c r="L177" s="156"/>
      <c r="M177" s="161"/>
      <c r="T177" s="162"/>
      <c r="AT177" s="157" t="s">
        <v>156</v>
      </c>
      <c r="AU177" s="157" t="s">
        <v>84</v>
      </c>
      <c r="AV177" s="13" t="s">
        <v>84</v>
      </c>
      <c r="AW177" s="13" t="s">
        <v>35</v>
      </c>
      <c r="AX177" s="13" t="s">
        <v>75</v>
      </c>
      <c r="AY177" s="157" t="s">
        <v>144</v>
      </c>
    </row>
    <row r="178" spans="2:65" s="12" customFormat="1">
      <c r="B178" s="149"/>
      <c r="D178" s="150" t="s">
        <v>156</v>
      </c>
      <c r="E178" s="151" t="s">
        <v>19</v>
      </c>
      <c r="F178" s="152" t="s">
        <v>268</v>
      </c>
      <c r="H178" s="151" t="s">
        <v>19</v>
      </c>
      <c r="I178" s="153"/>
      <c r="L178" s="149"/>
      <c r="M178" s="154"/>
      <c r="T178" s="155"/>
      <c r="AT178" s="151" t="s">
        <v>156</v>
      </c>
      <c r="AU178" s="151" t="s">
        <v>84</v>
      </c>
      <c r="AV178" s="12" t="s">
        <v>82</v>
      </c>
      <c r="AW178" s="12" t="s">
        <v>35</v>
      </c>
      <c r="AX178" s="12" t="s">
        <v>75</v>
      </c>
      <c r="AY178" s="151" t="s">
        <v>144</v>
      </c>
    </row>
    <row r="179" spans="2:65" s="12" customFormat="1">
      <c r="B179" s="149"/>
      <c r="D179" s="150" t="s">
        <v>156</v>
      </c>
      <c r="E179" s="151" t="s">
        <v>19</v>
      </c>
      <c r="F179" s="152" t="s">
        <v>269</v>
      </c>
      <c r="H179" s="151" t="s">
        <v>19</v>
      </c>
      <c r="I179" s="153"/>
      <c r="L179" s="149"/>
      <c r="M179" s="154"/>
      <c r="T179" s="155"/>
      <c r="AT179" s="151" t="s">
        <v>156</v>
      </c>
      <c r="AU179" s="151" t="s">
        <v>84</v>
      </c>
      <c r="AV179" s="12" t="s">
        <v>82</v>
      </c>
      <c r="AW179" s="12" t="s">
        <v>35</v>
      </c>
      <c r="AX179" s="12" t="s">
        <v>75</v>
      </c>
      <c r="AY179" s="151" t="s">
        <v>144</v>
      </c>
    </row>
    <row r="180" spans="2:65" s="12" customFormat="1">
      <c r="B180" s="149"/>
      <c r="D180" s="150" t="s">
        <v>156</v>
      </c>
      <c r="E180" s="151" t="s">
        <v>19</v>
      </c>
      <c r="F180" s="152" t="s">
        <v>270</v>
      </c>
      <c r="H180" s="151" t="s">
        <v>19</v>
      </c>
      <c r="I180" s="153"/>
      <c r="L180" s="149"/>
      <c r="M180" s="154"/>
      <c r="T180" s="155"/>
      <c r="AT180" s="151" t="s">
        <v>156</v>
      </c>
      <c r="AU180" s="151" t="s">
        <v>84</v>
      </c>
      <c r="AV180" s="12" t="s">
        <v>82</v>
      </c>
      <c r="AW180" s="12" t="s">
        <v>35</v>
      </c>
      <c r="AX180" s="12" t="s">
        <v>75</v>
      </c>
      <c r="AY180" s="151" t="s">
        <v>144</v>
      </c>
    </row>
    <row r="181" spans="2:65" s="13" customFormat="1">
      <c r="B181" s="156"/>
      <c r="D181" s="150" t="s">
        <v>156</v>
      </c>
      <c r="E181" s="157" t="s">
        <v>19</v>
      </c>
      <c r="F181" s="158" t="s">
        <v>271</v>
      </c>
      <c r="H181" s="159">
        <v>0.5</v>
      </c>
      <c r="I181" s="160"/>
      <c r="L181" s="156"/>
      <c r="M181" s="161"/>
      <c r="T181" s="162"/>
      <c r="AT181" s="157" t="s">
        <v>156</v>
      </c>
      <c r="AU181" s="157" t="s">
        <v>84</v>
      </c>
      <c r="AV181" s="13" t="s">
        <v>84</v>
      </c>
      <c r="AW181" s="13" t="s">
        <v>35</v>
      </c>
      <c r="AX181" s="13" t="s">
        <v>75</v>
      </c>
      <c r="AY181" s="157" t="s">
        <v>144</v>
      </c>
    </row>
    <row r="182" spans="2:65" s="12" customFormat="1">
      <c r="B182" s="149"/>
      <c r="D182" s="150" t="s">
        <v>156</v>
      </c>
      <c r="E182" s="151" t="s">
        <v>19</v>
      </c>
      <c r="F182" s="152" t="s">
        <v>265</v>
      </c>
      <c r="H182" s="151" t="s">
        <v>19</v>
      </c>
      <c r="I182" s="153"/>
      <c r="L182" s="149"/>
      <c r="M182" s="154"/>
      <c r="T182" s="155"/>
      <c r="AT182" s="151" t="s">
        <v>156</v>
      </c>
      <c r="AU182" s="151" t="s">
        <v>84</v>
      </c>
      <c r="AV182" s="12" t="s">
        <v>82</v>
      </c>
      <c r="AW182" s="12" t="s">
        <v>35</v>
      </c>
      <c r="AX182" s="12" t="s">
        <v>75</v>
      </c>
      <c r="AY182" s="151" t="s">
        <v>144</v>
      </c>
    </row>
    <row r="183" spans="2:65" s="12" customFormat="1">
      <c r="B183" s="149"/>
      <c r="D183" s="150" t="s">
        <v>156</v>
      </c>
      <c r="E183" s="151" t="s">
        <v>19</v>
      </c>
      <c r="F183" s="152" t="s">
        <v>272</v>
      </c>
      <c r="H183" s="151" t="s">
        <v>19</v>
      </c>
      <c r="I183" s="153"/>
      <c r="L183" s="149"/>
      <c r="M183" s="154"/>
      <c r="T183" s="155"/>
      <c r="AT183" s="151" t="s">
        <v>156</v>
      </c>
      <c r="AU183" s="151" t="s">
        <v>84</v>
      </c>
      <c r="AV183" s="12" t="s">
        <v>82</v>
      </c>
      <c r="AW183" s="12" t="s">
        <v>35</v>
      </c>
      <c r="AX183" s="12" t="s">
        <v>75</v>
      </c>
      <c r="AY183" s="151" t="s">
        <v>144</v>
      </c>
    </row>
    <row r="184" spans="2:65" s="13" customFormat="1">
      <c r="B184" s="156"/>
      <c r="D184" s="150" t="s">
        <v>156</v>
      </c>
      <c r="E184" s="157" t="s">
        <v>19</v>
      </c>
      <c r="F184" s="158" t="s">
        <v>273</v>
      </c>
      <c r="H184" s="159">
        <v>0.14099999999999999</v>
      </c>
      <c r="I184" s="160"/>
      <c r="L184" s="156"/>
      <c r="M184" s="161"/>
      <c r="T184" s="162"/>
      <c r="AT184" s="157" t="s">
        <v>156</v>
      </c>
      <c r="AU184" s="157" t="s">
        <v>84</v>
      </c>
      <c r="AV184" s="13" t="s">
        <v>84</v>
      </c>
      <c r="AW184" s="13" t="s">
        <v>35</v>
      </c>
      <c r="AX184" s="13" t="s">
        <v>75</v>
      </c>
      <c r="AY184" s="157" t="s">
        <v>144</v>
      </c>
    </row>
    <row r="185" spans="2:65" s="15" customFormat="1">
      <c r="B185" s="170"/>
      <c r="D185" s="150" t="s">
        <v>156</v>
      </c>
      <c r="E185" s="171" t="s">
        <v>19</v>
      </c>
      <c r="F185" s="172" t="s">
        <v>278</v>
      </c>
      <c r="H185" s="173">
        <v>0.74299999999999999</v>
      </c>
      <c r="I185" s="174"/>
      <c r="L185" s="170"/>
      <c r="M185" s="175"/>
      <c r="T185" s="176"/>
      <c r="AT185" s="171" t="s">
        <v>156</v>
      </c>
      <c r="AU185" s="171" t="s">
        <v>84</v>
      </c>
      <c r="AV185" s="15" t="s">
        <v>174</v>
      </c>
      <c r="AW185" s="15" t="s">
        <v>35</v>
      </c>
      <c r="AX185" s="15" t="s">
        <v>75</v>
      </c>
      <c r="AY185" s="171" t="s">
        <v>144</v>
      </c>
    </row>
    <row r="186" spans="2:65" s="12" customFormat="1">
      <c r="B186" s="149"/>
      <c r="D186" s="150" t="s">
        <v>156</v>
      </c>
      <c r="E186" s="151" t="s">
        <v>19</v>
      </c>
      <c r="F186" s="152" t="s">
        <v>279</v>
      </c>
      <c r="H186" s="151" t="s">
        <v>19</v>
      </c>
      <c r="I186" s="153"/>
      <c r="L186" s="149"/>
      <c r="M186" s="154"/>
      <c r="T186" s="155"/>
      <c r="AT186" s="151" t="s">
        <v>156</v>
      </c>
      <c r="AU186" s="151" t="s">
        <v>84</v>
      </c>
      <c r="AV186" s="12" t="s">
        <v>82</v>
      </c>
      <c r="AW186" s="12" t="s">
        <v>35</v>
      </c>
      <c r="AX186" s="12" t="s">
        <v>75</v>
      </c>
      <c r="AY186" s="151" t="s">
        <v>144</v>
      </c>
    </row>
    <row r="187" spans="2:65" s="13" customFormat="1">
      <c r="B187" s="156"/>
      <c r="D187" s="150" t="s">
        <v>156</v>
      </c>
      <c r="E187" s="157" t="s">
        <v>19</v>
      </c>
      <c r="F187" s="158" t="s">
        <v>280</v>
      </c>
      <c r="H187" s="159">
        <v>2.1</v>
      </c>
      <c r="I187" s="160"/>
      <c r="L187" s="156"/>
      <c r="M187" s="161"/>
      <c r="T187" s="162"/>
      <c r="AT187" s="157" t="s">
        <v>156</v>
      </c>
      <c r="AU187" s="157" t="s">
        <v>84</v>
      </c>
      <c r="AV187" s="13" t="s">
        <v>84</v>
      </c>
      <c r="AW187" s="13" t="s">
        <v>35</v>
      </c>
      <c r="AX187" s="13" t="s">
        <v>75</v>
      </c>
      <c r="AY187" s="157" t="s">
        <v>144</v>
      </c>
    </row>
    <row r="188" spans="2:65" s="15" customFormat="1">
      <c r="B188" s="170"/>
      <c r="D188" s="150" t="s">
        <v>156</v>
      </c>
      <c r="E188" s="171" t="s">
        <v>19</v>
      </c>
      <c r="F188" s="172" t="s">
        <v>278</v>
      </c>
      <c r="H188" s="173">
        <v>2.1</v>
      </c>
      <c r="I188" s="174"/>
      <c r="L188" s="170"/>
      <c r="M188" s="175"/>
      <c r="T188" s="176"/>
      <c r="AT188" s="171" t="s">
        <v>156</v>
      </c>
      <c r="AU188" s="171" t="s">
        <v>84</v>
      </c>
      <c r="AV188" s="15" t="s">
        <v>174</v>
      </c>
      <c r="AW188" s="15" t="s">
        <v>35</v>
      </c>
      <c r="AX188" s="15" t="s">
        <v>75</v>
      </c>
      <c r="AY188" s="171" t="s">
        <v>144</v>
      </c>
    </row>
    <row r="189" spans="2:65" s="14" customFormat="1">
      <c r="B189" s="163"/>
      <c r="D189" s="150" t="s">
        <v>156</v>
      </c>
      <c r="E189" s="164" t="s">
        <v>19</v>
      </c>
      <c r="F189" s="165" t="s">
        <v>204</v>
      </c>
      <c r="H189" s="166">
        <v>2.843</v>
      </c>
      <c r="I189" s="167"/>
      <c r="L189" s="163"/>
      <c r="M189" s="168"/>
      <c r="T189" s="169"/>
      <c r="AT189" s="164" t="s">
        <v>156</v>
      </c>
      <c r="AU189" s="164" t="s">
        <v>84</v>
      </c>
      <c r="AV189" s="14" t="s">
        <v>152</v>
      </c>
      <c r="AW189" s="14" t="s">
        <v>35</v>
      </c>
      <c r="AX189" s="14" t="s">
        <v>82</v>
      </c>
      <c r="AY189" s="164" t="s">
        <v>144</v>
      </c>
    </row>
    <row r="190" spans="2:65" s="1" customFormat="1" ht="24.2" customHeight="1">
      <c r="B190" s="33"/>
      <c r="C190" s="132" t="s">
        <v>281</v>
      </c>
      <c r="D190" s="132" t="s">
        <v>147</v>
      </c>
      <c r="E190" s="133" t="s">
        <v>282</v>
      </c>
      <c r="F190" s="134" t="s">
        <v>283</v>
      </c>
      <c r="G190" s="135" t="s">
        <v>150</v>
      </c>
      <c r="H190" s="136">
        <v>70</v>
      </c>
      <c r="I190" s="137"/>
      <c r="J190" s="138">
        <f>ROUND(I190*H190,2)</f>
        <v>0</v>
      </c>
      <c r="K190" s="134" t="s">
        <v>151</v>
      </c>
      <c r="L190" s="33"/>
      <c r="M190" s="139" t="s">
        <v>19</v>
      </c>
      <c r="N190" s="140" t="s">
        <v>46</v>
      </c>
      <c r="P190" s="141">
        <f>O190*H190</f>
        <v>0</v>
      </c>
      <c r="Q190" s="141">
        <v>0</v>
      </c>
      <c r="R190" s="141">
        <f>Q190*H190</f>
        <v>0</v>
      </c>
      <c r="S190" s="141">
        <v>0</v>
      </c>
      <c r="T190" s="142">
        <f>S190*H190</f>
        <v>0</v>
      </c>
      <c r="AR190" s="143" t="s">
        <v>229</v>
      </c>
      <c r="AT190" s="143" t="s">
        <v>147</v>
      </c>
      <c r="AU190" s="143" t="s">
        <v>84</v>
      </c>
      <c r="AY190" s="18" t="s">
        <v>144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8" t="s">
        <v>82</v>
      </c>
      <c r="BK190" s="144">
        <f>ROUND(I190*H190,2)</f>
        <v>0</v>
      </c>
      <c r="BL190" s="18" t="s">
        <v>229</v>
      </c>
      <c r="BM190" s="143" t="s">
        <v>284</v>
      </c>
    </row>
    <row r="191" spans="2:65" s="1" customFormat="1">
      <c r="B191" s="33"/>
      <c r="D191" s="145" t="s">
        <v>154</v>
      </c>
      <c r="F191" s="146" t="s">
        <v>285</v>
      </c>
      <c r="I191" s="147"/>
      <c r="L191" s="33"/>
      <c r="M191" s="148"/>
      <c r="T191" s="54"/>
      <c r="AT191" s="18" t="s">
        <v>154</v>
      </c>
      <c r="AU191" s="18" t="s">
        <v>84</v>
      </c>
    </row>
    <row r="192" spans="2:65" s="12" customFormat="1">
      <c r="B192" s="149"/>
      <c r="D192" s="150" t="s">
        <v>156</v>
      </c>
      <c r="E192" s="151" t="s">
        <v>19</v>
      </c>
      <c r="F192" s="152" t="s">
        <v>279</v>
      </c>
      <c r="H192" s="151" t="s">
        <v>19</v>
      </c>
      <c r="I192" s="153"/>
      <c r="L192" s="149"/>
      <c r="M192" s="154"/>
      <c r="T192" s="155"/>
      <c r="AT192" s="151" t="s">
        <v>156</v>
      </c>
      <c r="AU192" s="151" t="s">
        <v>84</v>
      </c>
      <c r="AV192" s="12" t="s">
        <v>82</v>
      </c>
      <c r="AW192" s="12" t="s">
        <v>35</v>
      </c>
      <c r="AX192" s="12" t="s">
        <v>75</v>
      </c>
      <c r="AY192" s="151" t="s">
        <v>144</v>
      </c>
    </row>
    <row r="193" spans="2:65" s="13" customFormat="1">
      <c r="B193" s="156"/>
      <c r="D193" s="150" t="s">
        <v>156</v>
      </c>
      <c r="E193" s="157" t="s">
        <v>19</v>
      </c>
      <c r="F193" s="158" t="s">
        <v>239</v>
      </c>
      <c r="H193" s="159">
        <v>70</v>
      </c>
      <c r="I193" s="160"/>
      <c r="L193" s="156"/>
      <c r="M193" s="161"/>
      <c r="T193" s="162"/>
      <c r="AT193" s="157" t="s">
        <v>156</v>
      </c>
      <c r="AU193" s="157" t="s">
        <v>84</v>
      </c>
      <c r="AV193" s="13" t="s">
        <v>84</v>
      </c>
      <c r="AW193" s="13" t="s">
        <v>35</v>
      </c>
      <c r="AX193" s="13" t="s">
        <v>82</v>
      </c>
      <c r="AY193" s="157" t="s">
        <v>144</v>
      </c>
    </row>
    <row r="194" spans="2:65" s="1" customFormat="1" ht="16.5" customHeight="1">
      <c r="B194" s="33"/>
      <c r="C194" s="177" t="s">
        <v>286</v>
      </c>
      <c r="D194" s="177" t="s">
        <v>287</v>
      </c>
      <c r="E194" s="178" t="s">
        <v>288</v>
      </c>
      <c r="F194" s="179" t="s">
        <v>289</v>
      </c>
      <c r="G194" s="180" t="s">
        <v>261</v>
      </c>
      <c r="H194" s="181">
        <v>2.31</v>
      </c>
      <c r="I194" s="182"/>
      <c r="J194" s="183">
        <f>ROUND(I194*H194,2)</f>
        <v>0</v>
      </c>
      <c r="K194" s="179" t="s">
        <v>151</v>
      </c>
      <c r="L194" s="184"/>
      <c r="M194" s="185" t="s">
        <v>19</v>
      </c>
      <c r="N194" s="186" t="s">
        <v>46</v>
      </c>
      <c r="P194" s="141">
        <f>O194*H194</f>
        <v>0</v>
      </c>
      <c r="Q194" s="141">
        <v>0.55000000000000004</v>
      </c>
      <c r="R194" s="141">
        <f>Q194*H194</f>
        <v>1.2705000000000002</v>
      </c>
      <c r="S194" s="141">
        <v>0</v>
      </c>
      <c r="T194" s="142">
        <f>S194*H194</f>
        <v>0</v>
      </c>
      <c r="AR194" s="143" t="s">
        <v>290</v>
      </c>
      <c r="AT194" s="143" t="s">
        <v>287</v>
      </c>
      <c r="AU194" s="143" t="s">
        <v>84</v>
      </c>
      <c r="AY194" s="18" t="s">
        <v>144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8" t="s">
        <v>82</v>
      </c>
      <c r="BK194" s="144">
        <f>ROUND(I194*H194,2)</f>
        <v>0</v>
      </c>
      <c r="BL194" s="18" t="s">
        <v>229</v>
      </c>
      <c r="BM194" s="143" t="s">
        <v>291</v>
      </c>
    </row>
    <row r="195" spans="2:65" s="12" customFormat="1">
      <c r="B195" s="149"/>
      <c r="D195" s="150" t="s">
        <v>156</v>
      </c>
      <c r="E195" s="151" t="s">
        <v>19</v>
      </c>
      <c r="F195" s="152" t="s">
        <v>279</v>
      </c>
      <c r="H195" s="151" t="s">
        <v>19</v>
      </c>
      <c r="I195" s="153"/>
      <c r="L195" s="149"/>
      <c r="M195" s="154"/>
      <c r="T195" s="155"/>
      <c r="AT195" s="151" t="s">
        <v>156</v>
      </c>
      <c r="AU195" s="151" t="s">
        <v>84</v>
      </c>
      <c r="AV195" s="12" t="s">
        <v>82</v>
      </c>
      <c r="AW195" s="12" t="s">
        <v>35</v>
      </c>
      <c r="AX195" s="12" t="s">
        <v>75</v>
      </c>
      <c r="AY195" s="151" t="s">
        <v>144</v>
      </c>
    </row>
    <row r="196" spans="2:65" s="13" customFormat="1">
      <c r="B196" s="156"/>
      <c r="D196" s="150" t="s">
        <v>156</v>
      </c>
      <c r="E196" s="157" t="s">
        <v>19</v>
      </c>
      <c r="F196" s="158" t="s">
        <v>280</v>
      </c>
      <c r="H196" s="159">
        <v>2.1</v>
      </c>
      <c r="I196" s="160"/>
      <c r="L196" s="156"/>
      <c r="M196" s="161"/>
      <c r="T196" s="162"/>
      <c r="AT196" s="157" t="s">
        <v>156</v>
      </c>
      <c r="AU196" s="157" t="s">
        <v>84</v>
      </c>
      <c r="AV196" s="13" t="s">
        <v>84</v>
      </c>
      <c r="AW196" s="13" t="s">
        <v>35</v>
      </c>
      <c r="AX196" s="13" t="s">
        <v>82</v>
      </c>
      <c r="AY196" s="157" t="s">
        <v>144</v>
      </c>
    </row>
    <row r="197" spans="2:65" s="13" customFormat="1">
      <c r="B197" s="156"/>
      <c r="D197" s="150" t="s">
        <v>156</v>
      </c>
      <c r="F197" s="158" t="s">
        <v>292</v>
      </c>
      <c r="H197" s="159">
        <v>2.31</v>
      </c>
      <c r="I197" s="160"/>
      <c r="L197" s="156"/>
      <c r="M197" s="161"/>
      <c r="T197" s="162"/>
      <c r="AT197" s="157" t="s">
        <v>156</v>
      </c>
      <c r="AU197" s="157" t="s">
        <v>84</v>
      </c>
      <c r="AV197" s="13" t="s">
        <v>84</v>
      </c>
      <c r="AW197" s="13" t="s">
        <v>4</v>
      </c>
      <c r="AX197" s="13" t="s">
        <v>82</v>
      </c>
      <c r="AY197" s="157" t="s">
        <v>144</v>
      </c>
    </row>
    <row r="198" spans="2:65" s="1" customFormat="1" ht="24.2" customHeight="1">
      <c r="B198" s="33"/>
      <c r="C198" s="132" t="s">
        <v>293</v>
      </c>
      <c r="D198" s="132" t="s">
        <v>147</v>
      </c>
      <c r="E198" s="133" t="s">
        <v>294</v>
      </c>
      <c r="F198" s="134" t="s">
        <v>295</v>
      </c>
      <c r="G198" s="135" t="s">
        <v>150</v>
      </c>
      <c r="H198" s="136">
        <v>70</v>
      </c>
      <c r="I198" s="137"/>
      <c r="J198" s="138">
        <f>ROUND(I198*H198,2)</f>
        <v>0</v>
      </c>
      <c r="K198" s="134" t="s">
        <v>151</v>
      </c>
      <c r="L198" s="33"/>
      <c r="M198" s="139" t="s">
        <v>19</v>
      </c>
      <c r="N198" s="140" t="s">
        <v>46</v>
      </c>
      <c r="P198" s="141">
        <f>O198*H198</f>
        <v>0</v>
      </c>
      <c r="Q198" s="141">
        <v>0</v>
      </c>
      <c r="R198" s="141">
        <f>Q198*H198</f>
        <v>0</v>
      </c>
      <c r="S198" s="141">
        <v>1.4999999999999999E-2</v>
      </c>
      <c r="T198" s="142">
        <f>S198*H198</f>
        <v>1.05</v>
      </c>
      <c r="AR198" s="143" t="s">
        <v>229</v>
      </c>
      <c r="AT198" s="143" t="s">
        <v>147</v>
      </c>
      <c r="AU198" s="143" t="s">
        <v>84</v>
      </c>
      <c r="AY198" s="18" t="s">
        <v>144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8" t="s">
        <v>82</v>
      </c>
      <c r="BK198" s="144">
        <f>ROUND(I198*H198,2)</f>
        <v>0</v>
      </c>
      <c r="BL198" s="18" t="s">
        <v>229</v>
      </c>
      <c r="BM198" s="143" t="s">
        <v>296</v>
      </c>
    </row>
    <row r="199" spans="2:65" s="1" customFormat="1">
      <c r="B199" s="33"/>
      <c r="D199" s="145" t="s">
        <v>154</v>
      </c>
      <c r="F199" s="146" t="s">
        <v>297</v>
      </c>
      <c r="I199" s="147"/>
      <c r="L199" s="33"/>
      <c r="M199" s="148"/>
      <c r="T199" s="54"/>
      <c r="AT199" s="18" t="s">
        <v>154</v>
      </c>
      <c r="AU199" s="18" t="s">
        <v>84</v>
      </c>
    </row>
    <row r="200" spans="2:65" s="12" customFormat="1">
      <c r="B200" s="149"/>
      <c r="D200" s="150" t="s">
        <v>156</v>
      </c>
      <c r="E200" s="151" t="s">
        <v>19</v>
      </c>
      <c r="F200" s="152" t="s">
        <v>279</v>
      </c>
      <c r="H200" s="151" t="s">
        <v>19</v>
      </c>
      <c r="I200" s="153"/>
      <c r="L200" s="149"/>
      <c r="M200" s="154"/>
      <c r="T200" s="155"/>
      <c r="AT200" s="151" t="s">
        <v>156</v>
      </c>
      <c r="AU200" s="151" t="s">
        <v>84</v>
      </c>
      <c r="AV200" s="12" t="s">
        <v>82</v>
      </c>
      <c r="AW200" s="12" t="s">
        <v>35</v>
      </c>
      <c r="AX200" s="12" t="s">
        <v>75</v>
      </c>
      <c r="AY200" s="151" t="s">
        <v>144</v>
      </c>
    </row>
    <row r="201" spans="2:65" s="13" customFormat="1">
      <c r="B201" s="156"/>
      <c r="D201" s="150" t="s">
        <v>156</v>
      </c>
      <c r="E201" s="157" t="s">
        <v>19</v>
      </c>
      <c r="F201" s="158" t="s">
        <v>239</v>
      </c>
      <c r="H201" s="159">
        <v>70</v>
      </c>
      <c r="I201" s="160"/>
      <c r="L201" s="156"/>
      <c r="M201" s="161"/>
      <c r="T201" s="162"/>
      <c r="AT201" s="157" t="s">
        <v>156</v>
      </c>
      <c r="AU201" s="157" t="s">
        <v>84</v>
      </c>
      <c r="AV201" s="13" t="s">
        <v>84</v>
      </c>
      <c r="AW201" s="13" t="s">
        <v>35</v>
      </c>
      <c r="AX201" s="13" t="s">
        <v>82</v>
      </c>
      <c r="AY201" s="157" t="s">
        <v>144</v>
      </c>
    </row>
    <row r="202" spans="2:65" s="1" customFormat="1" ht="24.2" customHeight="1">
      <c r="B202" s="33"/>
      <c r="C202" s="132" t="s">
        <v>298</v>
      </c>
      <c r="D202" s="132" t="s">
        <v>147</v>
      </c>
      <c r="E202" s="133" t="s">
        <v>299</v>
      </c>
      <c r="F202" s="134" t="s">
        <v>300</v>
      </c>
      <c r="G202" s="135" t="s">
        <v>261</v>
      </c>
      <c r="H202" s="136">
        <v>2.843</v>
      </c>
      <c r="I202" s="137"/>
      <c r="J202" s="138">
        <f>ROUND(I202*H202,2)</f>
        <v>0</v>
      </c>
      <c r="K202" s="134" t="s">
        <v>151</v>
      </c>
      <c r="L202" s="33"/>
      <c r="M202" s="139" t="s">
        <v>19</v>
      </c>
      <c r="N202" s="140" t="s">
        <v>46</v>
      </c>
      <c r="P202" s="141">
        <f>O202*H202</f>
        <v>0</v>
      </c>
      <c r="Q202" s="141">
        <v>2.2839999999999999E-2</v>
      </c>
      <c r="R202" s="141">
        <f>Q202*H202</f>
        <v>6.4934119999999998E-2</v>
      </c>
      <c r="S202" s="141">
        <v>0</v>
      </c>
      <c r="T202" s="142">
        <f>S202*H202</f>
        <v>0</v>
      </c>
      <c r="AR202" s="143" t="s">
        <v>229</v>
      </c>
      <c r="AT202" s="143" t="s">
        <v>147</v>
      </c>
      <c r="AU202" s="143" t="s">
        <v>84</v>
      </c>
      <c r="AY202" s="18" t="s">
        <v>144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8" t="s">
        <v>82</v>
      </c>
      <c r="BK202" s="144">
        <f>ROUND(I202*H202,2)</f>
        <v>0</v>
      </c>
      <c r="BL202" s="18" t="s">
        <v>229</v>
      </c>
      <c r="BM202" s="143" t="s">
        <v>301</v>
      </c>
    </row>
    <row r="203" spans="2:65" s="1" customFormat="1">
      <c r="B203" s="33"/>
      <c r="D203" s="145" t="s">
        <v>154</v>
      </c>
      <c r="F203" s="146" t="s">
        <v>302</v>
      </c>
      <c r="I203" s="147"/>
      <c r="L203" s="33"/>
      <c r="M203" s="148"/>
      <c r="T203" s="54"/>
      <c r="AT203" s="18" t="s">
        <v>154</v>
      </c>
      <c r="AU203" s="18" t="s">
        <v>84</v>
      </c>
    </row>
    <row r="204" spans="2:65" s="1" customFormat="1" ht="24.2" customHeight="1">
      <c r="B204" s="33"/>
      <c r="C204" s="132" t="s">
        <v>7</v>
      </c>
      <c r="D204" s="132" t="s">
        <v>147</v>
      </c>
      <c r="E204" s="133" t="s">
        <v>303</v>
      </c>
      <c r="F204" s="134" t="s">
        <v>304</v>
      </c>
      <c r="G204" s="135" t="s">
        <v>177</v>
      </c>
      <c r="H204" s="136">
        <v>4</v>
      </c>
      <c r="I204" s="137"/>
      <c r="J204" s="138">
        <f>ROUND(I204*H204,2)</f>
        <v>0</v>
      </c>
      <c r="K204" s="134" t="s">
        <v>151</v>
      </c>
      <c r="L204" s="33"/>
      <c r="M204" s="139" t="s">
        <v>19</v>
      </c>
      <c r="N204" s="140" t="s">
        <v>46</v>
      </c>
      <c r="P204" s="141">
        <f>O204*H204</f>
        <v>0</v>
      </c>
      <c r="Q204" s="141">
        <v>9.0000000000000006E-5</v>
      </c>
      <c r="R204" s="141">
        <f>Q204*H204</f>
        <v>3.6000000000000002E-4</v>
      </c>
      <c r="S204" s="141">
        <v>0</v>
      </c>
      <c r="T204" s="142">
        <f>S204*H204</f>
        <v>0</v>
      </c>
      <c r="AR204" s="143" t="s">
        <v>229</v>
      </c>
      <c r="AT204" s="143" t="s">
        <v>147</v>
      </c>
      <c r="AU204" s="143" t="s">
        <v>84</v>
      </c>
      <c r="AY204" s="18" t="s">
        <v>144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8" t="s">
        <v>82</v>
      </c>
      <c r="BK204" s="144">
        <f>ROUND(I204*H204,2)</f>
        <v>0</v>
      </c>
      <c r="BL204" s="18" t="s">
        <v>229</v>
      </c>
      <c r="BM204" s="143" t="s">
        <v>305</v>
      </c>
    </row>
    <row r="205" spans="2:65" s="1" customFormat="1">
      <c r="B205" s="33"/>
      <c r="D205" s="145" t="s">
        <v>154</v>
      </c>
      <c r="F205" s="146" t="s">
        <v>306</v>
      </c>
      <c r="I205" s="147"/>
      <c r="L205" s="33"/>
      <c r="M205" s="148"/>
      <c r="T205" s="54"/>
      <c r="AT205" s="18" t="s">
        <v>154</v>
      </c>
      <c r="AU205" s="18" t="s">
        <v>84</v>
      </c>
    </row>
    <row r="206" spans="2:65" s="12" customFormat="1">
      <c r="B206" s="149"/>
      <c r="D206" s="150" t="s">
        <v>156</v>
      </c>
      <c r="E206" s="151" t="s">
        <v>19</v>
      </c>
      <c r="F206" s="152" t="s">
        <v>264</v>
      </c>
      <c r="H206" s="151" t="s">
        <v>19</v>
      </c>
      <c r="I206" s="153"/>
      <c r="L206" s="149"/>
      <c r="M206" s="154"/>
      <c r="T206" s="155"/>
      <c r="AT206" s="151" t="s">
        <v>156</v>
      </c>
      <c r="AU206" s="151" t="s">
        <v>84</v>
      </c>
      <c r="AV206" s="12" t="s">
        <v>82</v>
      </c>
      <c r="AW206" s="12" t="s">
        <v>35</v>
      </c>
      <c r="AX206" s="12" t="s">
        <v>75</v>
      </c>
      <c r="AY206" s="151" t="s">
        <v>144</v>
      </c>
    </row>
    <row r="207" spans="2:65" s="12" customFormat="1">
      <c r="B207" s="149"/>
      <c r="D207" s="150" t="s">
        <v>156</v>
      </c>
      <c r="E207" s="151" t="s">
        <v>19</v>
      </c>
      <c r="F207" s="152" t="s">
        <v>265</v>
      </c>
      <c r="H207" s="151" t="s">
        <v>19</v>
      </c>
      <c r="I207" s="153"/>
      <c r="L207" s="149"/>
      <c r="M207" s="154"/>
      <c r="T207" s="155"/>
      <c r="AT207" s="151" t="s">
        <v>156</v>
      </c>
      <c r="AU207" s="151" t="s">
        <v>84</v>
      </c>
      <c r="AV207" s="12" t="s">
        <v>82</v>
      </c>
      <c r="AW207" s="12" t="s">
        <v>35</v>
      </c>
      <c r="AX207" s="12" t="s">
        <v>75</v>
      </c>
      <c r="AY207" s="151" t="s">
        <v>144</v>
      </c>
    </row>
    <row r="208" spans="2:65" s="12" customFormat="1">
      <c r="B208" s="149"/>
      <c r="D208" s="150" t="s">
        <v>156</v>
      </c>
      <c r="E208" s="151" t="s">
        <v>19</v>
      </c>
      <c r="F208" s="152" t="s">
        <v>266</v>
      </c>
      <c r="H208" s="151" t="s">
        <v>19</v>
      </c>
      <c r="I208" s="153"/>
      <c r="L208" s="149"/>
      <c r="M208" s="154"/>
      <c r="T208" s="155"/>
      <c r="AT208" s="151" t="s">
        <v>156</v>
      </c>
      <c r="AU208" s="151" t="s">
        <v>84</v>
      </c>
      <c r="AV208" s="12" t="s">
        <v>82</v>
      </c>
      <c r="AW208" s="12" t="s">
        <v>35</v>
      </c>
      <c r="AX208" s="12" t="s">
        <v>75</v>
      </c>
      <c r="AY208" s="151" t="s">
        <v>144</v>
      </c>
    </row>
    <row r="209" spans="2:65" s="13" customFormat="1">
      <c r="B209" s="156"/>
      <c r="D209" s="150" t="s">
        <v>156</v>
      </c>
      <c r="E209" s="157" t="s">
        <v>19</v>
      </c>
      <c r="F209" s="158" t="s">
        <v>307</v>
      </c>
      <c r="H209" s="159">
        <v>4</v>
      </c>
      <c r="I209" s="160"/>
      <c r="L209" s="156"/>
      <c r="M209" s="161"/>
      <c r="T209" s="162"/>
      <c r="AT209" s="157" t="s">
        <v>156</v>
      </c>
      <c r="AU209" s="157" t="s">
        <v>84</v>
      </c>
      <c r="AV209" s="13" t="s">
        <v>84</v>
      </c>
      <c r="AW209" s="13" t="s">
        <v>35</v>
      </c>
      <c r="AX209" s="13" t="s">
        <v>75</v>
      </c>
      <c r="AY209" s="157" t="s">
        <v>144</v>
      </c>
    </row>
    <row r="210" spans="2:65" s="14" customFormat="1">
      <c r="B210" s="163"/>
      <c r="D210" s="150" t="s">
        <v>156</v>
      </c>
      <c r="E210" s="164" t="s">
        <v>19</v>
      </c>
      <c r="F210" s="165" t="s">
        <v>204</v>
      </c>
      <c r="H210" s="166">
        <v>4</v>
      </c>
      <c r="I210" s="167"/>
      <c r="L210" s="163"/>
      <c r="M210" s="168"/>
      <c r="T210" s="169"/>
      <c r="AT210" s="164" t="s">
        <v>156</v>
      </c>
      <c r="AU210" s="164" t="s">
        <v>84</v>
      </c>
      <c r="AV210" s="14" t="s">
        <v>152</v>
      </c>
      <c r="AW210" s="14" t="s">
        <v>35</v>
      </c>
      <c r="AX210" s="14" t="s">
        <v>82</v>
      </c>
      <c r="AY210" s="164" t="s">
        <v>144</v>
      </c>
    </row>
    <row r="211" spans="2:65" s="1" customFormat="1" ht="16.5" customHeight="1">
      <c r="B211" s="33"/>
      <c r="C211" s="177" t="s">
        <v>308</v>
      </c>
      <c r="D211" s="177" t="s">
        <v>287</v>
      </c>
      <c r="E211" s="178" t="s">
        <v>309</v>
      </c>
      <c r="F211" s="179" t="s">
        <v>310</v>
      </c>
      <c r="G211" s="180" t="s">
        <v>261</v>
      </c>
      <c r="H211" s="181">
        <v>0.112</v>
      </c>
      <c r="I211" s="182"/>
      <c r="J211" s="183">
        <f>ROUND(I211*H211,2)</f>
        <v>0</v>
      </c>
      <c r="K211" s="179" t="s">
        <v>311</v>
      </c>
      <c r="L211" s="184"/>
      <c r="M211" s="185" t="s">
        <v>19</v>
      </c>
      <c r="N211" s="186" t="s">
        <v>46</v>
      </c>
      <c r="P211" s="141">
        <f>O211*H211</f>
        <v>0</v>
      </c>
      <c r="Q211" s="141">
        <v>0.55000000000000004</v>
      </c>
      <c r="R211" s="141">
        <f>Q211*H211</f>
        <v>6.1600000000000009E-2</v>
      </c>
      <c r="S211" s="141">
        <v>0</v>
      </c>
      <c r="T211" s="142">
        <f>S211*H211</f>
        <v>0</v>
      </c>
      <c r="AR211" s="143" t="s">
        <v>290</v>
      </c>
      <c r="AT211" s="143" t="s">
        <v>287</v>
      </c>
      <c r="AU211" s="143" t="s">
        <v>84</v>
      </c>
      <c r="AY211" s="18" t="s">
        <v>144</v>
      </c>
      <c r="BE211" s="144">
        <f>IF(N211="základní",J211,0)</f>
        <v>0</v>
      </c>
      <c r="BF211" s="144">
        <f>IF(N211="snížená",J211,0)</f>
        <v>0</v>
      </c>
      <c r="BG211" s="144">
        <f>IF(N211="zákl. přenesená",J211,0)</f>
        <v>0</v>
      </c>
      <c r="BH211" s="144">
        <f>IF(N211="sníž. přenesená",J211,0)</f>
        <v>0</v>
      </c>
      <c r="BI211" s="144">
        <f>IF(N211="nulová",J211,0)</f>
        <v>0</v>
      </c>
      <c r="BJ211" s="18" t="s">
        <v>82</v>
      </c>
      <c r="BK211" s="144">
        <f>ROUND(I211*H211,2)</f>
        <v>0</v>
      </c>
      <c r="BL211" s="18" t="s">
        <v>229</v>
      </c>
      <c r="BM211" s="143" t="s">
        <v>312</v>
      </c>
    </row>
    <row r="212" spans="2:65" s="12" customFormat="1">
      <c r="B212" s="149"/>
      <c r="D212" s="150" t="s">
        <v>156</v>
      </c>
      <c r="E212" s="151" t="s">
        <v>19</v>
      </c>
      <c r="F212" s="152" t="s">
        <v>264</v>
      </c>
      <c r="H212" s="151" t="s">
        <v>19</v>
      </c>
      <c r="I212" s="153"/>
      <c r="L212" s="149"/>
      <c r="M212" s="154"/>
      <c r="T212" s="155"/>
      <c r="AT212" s="151" t="s">
        <v>156</v>
      </c>
      <c r="AU212" s="151" t="s">
        <v>84</v>
      </c>
      <c r="AV212" s="12" t="s">
        <v>82</v>
      </c>
      <c r="AW212" s="12" t="s">
        <v>35</v>
      </c>
      <c r="AX212" s="12" t="s">
        <v>75</v>
      </c>
      <c r="AY212" s="151" t="s">
        <v>144</v>
      </c>
    </row>
    <row r="213" spans="2:65" s="12" customFormat="1">
      <c r="B213" s="149"/>
      <c r="D213" s="150" t="s">
        <v>156</v>
      </c>
      <c r="E213" s="151" t="s">
        <v>19</v>
      </c>
      <c r="F213" s="152" t="s">
        <v>265</v>
      </c>
      <c r="H213" s="151" t="s">
        <v>19</v>
      </c>
      <c r="I213" s="153"/>
      <c r="L213" s="149"/>
      <c r="M213" s="154"/>
      <c r="T213" s="155"/>
      <c r="AT213" s="151" t="s">
        <v>156</v>
      </c>
      <c r="AU213" s="151" t="s">
        <v>84</v>
      </c>
      <c r="AV213" s="12" t="s">
        <v>82</v>
      </c>
      <c r="AW213" s="12" t="s">
        <v>35</v>
      </c>
      <c r="AX213" s="12" t="s">
        <v>75</v>
      </c>
      <c r="AY213" s="151" t="s">
        <v>144</v>
      </c>
    </row>
    <row r="214" spans="2:65" s="12" customFormat="1">
      <c r="B214" s="149"/>
      <c r="D214" s="150" t="s">
        <v>156</v>
      </c>
      <c r="E214" s="151" t="s">
        <v>19</v>
      </c>
      <c r="F214" s="152" t="s">
        <v>266</v>
      </c>
      <c r="H214" s="151" t="s">
        <v>19</v>
      </c>
      <c r="I214" s="153"/>
      <c r="L214" s="149"/>
      <c r="M214" s="154"/>
      <c r="T214" s="155"/>
      <c r="AT214" s="151" t="s">
        <v>156</v>
      </c>
      <c r="AU214" s="151" t="s">
        <v>84</v>
      </c>
      <c r="AV214" s="12" t="s">
        <v>82</v>
      </c>
      <c r="AW214" s="12" t="s">
        <v>35</v>
      </c>
      <c r="AX214" s="12" t="s">
        <v>75</v>
      </c>
      <c r="AY214" s="151" t="s">
        <v>144</v>
      </c>
    </row>
    <row r="215" spans="2:65" s="13" customFormat="1">
      <c r="B215" s="156"/>
      <c r="D215" s="150" t="s">
        <v>156</v>
      </c>
      <c r="E215" s="157" t="s">
        <v>19</v>
      </c>
      <c r="F215" s="158" t="s">
        <v>267</v>
      </c>
      <c r="H215" s="159">
        <v>0.10199999999999999</v>
      </c>
      <c r="I215" s="160"/>
      <c r="L215" s="156"/>
      <c r="M215" s="161"/>
      <c r="T215" s="162"/>
      <c r="AT215" s="157" t="s">
        <v>156</v>
      </c>
      <c r="AU215" s="157" t="s">
        <v>84</v>
      </c>
      <c r="AV215" s="13" t="s">
        <v>84</v>
      </c>
      <c r="AW215" s="13" t="s">
        <v>35</v>
      </c>
      <c r="AX215" s="13" t="s">
        <v>75</v>
      </c>
      <c r="AY215" s="157" t="s">
        <v>144</v>
      </c>
    </row>
    <row r="216" spans="2:65" s="14" customFormat="1">
      <c r="B216" s="163"/>
      <c r="D216" s="150" t="s">
        <v>156</v>
      </c>
      <c r="E216" s="164" t="s">
        <v>19</v>
      </c>
      <c r="F216" s="165" t="s">
        <v>204</v>
      </c>
      <c r="H216" s="166">
        <v>0.10199999999999999</v>
      </c>
      <c r="I216" s="167"/>
      <c r="L216" s="163"/>
      <c r="M216" s="168"/>
      <c r="T216" s="169"/>
      <c r="AT216" s="164" t="s">
        <v>156</v>
      </c>
      <c r="AU216" s="164" t="s">
        <v>84</v>
      </c>
      <c r="AV216" s="14" t="s">
        <v>152</v>
      </c>
      <c r="AW216" s="14" t="s">
        <v>35</v>
      </c>
      <c r="AX216" s="14" t="s">
        <v>82</v>
      </c>
      <c r="AY216" s="164" t="s">
        <v>144</v>
      </c>
    </row>
    <row r="217" spans="2:65" s="13" customFormat="1">
      <c r="B217" s="156"/>
      <c r="D217" s="150" t="s">
        <v>156</v>
      </c>
      <c r="F217" s="158" t="s">
        <v>313</v>
      </c>
      <c r="H217" s="159">
        <v>0.112</v>
      </c>
      <c r="I217" s="160"/>
      <c r="L217" s="156"/>
      <c r="M217" s="161"/>
      <c r="T217" s="162"/>
      <c r="AT217" s="157" t="s">
        <v>156</v>
      </c>
      <c r="AU217" s="157" t="s">
        <v>84</v>
      </c>
      <c r="AV217" s="13" t="s">
        <v>84</v>
      </c>
      <c r="AW217" s="13" t="s">
        <v>4</v>
      </c>
      <c r="AX217" s="13" t="s">
        <v>82</v>
      </c>
      <c r="AY217" s="157" t="s">
        <v>144</v>
      </c>
    </row>
    <row r="218" spans="2:65" s="1" customFormat="1" ht="24.2" customHeight="1">
      <c r="B218" s="33"/>
      <c r="C218" s="132" t="s">
        <v>314</v>
      </c>
      <c r="D218" s="132" t="s">
        <v>147</v>
      </c>
      <c r="E218" s="133" t="s">
        <v>315</v>
      </c>
      <c r="F218" s="134" t="s">
        <v>316</v>
      </c>
      <c r="G218" s="135" t="s">
        <v>177</v>
      </c>
      <c r="H218" s="136">
        <v>19.625</v>
      </c>
      <c r="I218" s="137"/>
      <c r="J218" s="138">
        <f>ROUND(I218*H218,2)</f>
        <v>0</v>
      </c>
      <c r="K218" s="134" t="s">
        <v>151</v>
      </c>
      <c r="L218" s="33"/>
      <c r="M218" s="139" t="s">
        <v>19</v>
      </c>
      <c r="N218" s="140" t="s">
        <v>46</v>
      </c>
      <c r="P218" s="141">
        <f>O218*H218</f>
        <v>0</v>
      </c>
      <c r="Q218" s="141">
        <v>1E-4</v>
      </c>
      <c r="R218" s="141">
        <f>Q218*H218</f>
        <v>1.9625000000000003E-3</v>
      </c>
      <c r="S218" s="141">
        <v>0</v>
      </c>
      <c r="T218" s="142">
        <f>S218*H218</f>
        <v>0</v>
      </c>
      <c r="AR218" s="143" t="s">
        <v>229</v>
      </c>
      <c r="AT218" s="143" t="s">
        <v>147</v>
      </c>
      <c r="AU218" s="143" t="s">
        <v>84</v>
      </c>
      <c r="AY218" s="18" t="s">
        <v>144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8" t="s">
        <v>82</v>
      </c>
      <c r="BK218" s="144">
        <f>ROUND(I218*H218,2)</f>
        <v>0</v>
      </c>
      <c r="BL218" s="18" t="s">
        <v>229</v>
      </c>
      <c r="BM218" s="143" t="s">
        <v>317</v>
      </c>
    </row>
    <row r="219" spans="2:65" s="1" customFormat="1">
      <c r="B219" s="33"/>
      <c r="D219" s="145" t="s">
        <v>154</v>
      </c>
      <c r="F219" s="146" t="s">
        <v>318</v>
      </c>
      <c r="I219" s="147"/>
      <c r="L219" s="33"/>
      <c r="M219" s="148"/>
      <c r="T219" s="54"/>
      <c r="AT219" s="18" t="s">
        <v>154</v>
      </c>
      <c r="AU219" s="18" t="s">
        <v>84</v>
      </c>
    </row>
    <row r="220" spans="2:65" s="12" customFormat="1">
      <c r="B220" s="149"/>
      <c r="D220" s="150" t="s">
        <v>156</v>
      </c>
      <c r="E220" s="151" t="s">
        <v>19</v>
      </c>
      <c r="F220" s="152" t="s">
        <v>268</v>
      </c>
      <c r="H220" s="151" t="s">
        <v>19</v>
      </c>
      <c r="I220" s="153"/>
      <c r="L220" s="149"/>
      <c r="M220" s="154"/>
      <c r="T220" s="155"/>
      <c r="AT220" s="151" t="s">
        <v>156</v>
      </c>
      <c r="AU220" s="151" t="s">
        <v>84</v>
      </c>
      <c r="AV220" s="12" t="s">
        <v>82</v>
      </c>
      <c r="AW220" s="12" t="s">
        <v>35</v>
      </c>
      <c r="AX220" s="12" t="s">
        <v>75</v>
      </c>
      <c r="AY220" s="151" t="s">
        <v>144</v>
      </c>
    </row>
    <row r="221" spans="2:65" s="12" customFormat="1">
      <c r="B221" s="149"/>
      <c r="D221" s="150" t="s">
        <v>156</v>
      </c>
      <c r="E221" s="151" t="s">
        <v>19</v>
      </c>
      <c r="F221" s="152" t="s">
        <v>269</v>
      </c>
      <c r="H221" s="151" t="s">
        <v>19</v>
      </c>
      <c r="I221" s="153"/>
      <c r="L221" s="149"/>
      <c r="M221" s="154"/>
      <c r="T221" s="155"/>
      <c r="AT221" s="151" t="s">
        <v>156</v>
      </c>
      <c r="AU221" s="151" t="s">
        <v>84</v>
      </c>
      <c r="AV221" s="12" t="s">
        <v>82</v>
      </c>
      <c r="AW221" s="12" t="s">
        <v>35</v>
      </c>
      <c r="AX221" s="12" t="s">
        <v>75</v>
      </c>
      <c r="AY221" s="151" t="s">
        <v>144</v>
      </c>
    </row>
    <row r="222" spans="2:65" s="12" customFormat="1">
      <c r="B222" s="149"/>
      <c r="D222" s="150" t="s">
        <v>156</v>
      </c>
      <c r="E222" s="151" t="s">
        <v>19</v>
      </c>
      <c r="F222" s="152" t="s">
        <v>270</v>
      </c>
      <c r="H222" s="151" t="s">
        <v>19</v>
      </c>
      <c r="I222" s="153"/>
      <c r="L222" s="149"/>
      <c r="M222" s="154"/>
      <c r="T222" s="155"/>
      <c r="AT222" s="151" t="s">
        <v>156</v>
      </c>
      <c r="AU222" s="151" t="s">
        <v>84</v>
      </c>
      <c r="AV222" s="12" t="s">
        <v>82</v>
      </c>
      <c r="AW222" s="12" t="s">
        <v>35</v>
      </c>
      <c r="AX222" s="12" t="s">
        <v>75</v>
      </c>
      <c r="AY222" s="151" t="s">
        <v>144</v>
      </c>
    </row>
    <row r="223" spans="2:65" s="13" customFormat="1">
      <c r="B223" s="156"/>
      <c r="D223" s="150" t="s">
        <v>156</v>
      </c>
      <c r="E223" s="157" t="s">
        <v>19</v>
      </c>
      <c r="F223" s="158" t="s">
        <v>319</v>
      </c>
      <c r="H223" s="159">
        <v>15.625</v>
      </c>
      <c r="I223" s="160"/>
      <c r="L223" s="156"/>
      <c r="M223" s="161"/>
      <c r="T223" s="162"/>
      <c r="AT223" s="157" t="s">
        <v>156</v>
      </c>
      <c r="AU223" s="157" t="s">
        <v>84</v>
      </c>
      <c r="AV223" s="13" t="s">
        <v>84</v>
      </c>
      <c r="AW223" s="13" t="s">
        <v>35</v>
      </c>
      <c r="AX223" s="13" t="s">
        <v>75</v>
      </c>
      <c r="AY223" s="157" t="s">
        <v>144</v>
      </c>
    </row>
    <row r="224" spans="2:65" s="12" customFormat="1">
      <c r="B224" s="149"/>
      <c r="D224" s="150" t="s">
        <v>156</v>
      </c>
      <c r="E224" s="151" t="s">
        <v>19</v>
      </c>
      <c r="F224" s="152" t="s">
        <v>265</v>
      </c>
      <c r="H224" s="151" t="s">
        <v>19</v>
      </c>
      <c r="I224" s="153"/>
      <c r="L224" s="149"/>
      <c r="M224" s="154"/>
      <c r="T224" s="155"/>
      <c r="AT224" s="151" t="s">
        <v>156</v>
      </c>
      <c r="AU224" s="151" t="s">
        <v>84</v>
      </c>
      <c r="AV224" s="12" t="s">
        <v>82</v>
      </c>
      <c r="AW224" s="12" t="s">
        <v>35</v>
      </c>
      <c r="AX224" s="12" t="s">
        <v>75</v>
      </c>
      <c r="AY224" s="151" t="s">
        <v>144</v>
      </c>
    </row>
    <row r="225" spans="2:65" s="12" customFormat="1">
      <c r="B225" s="149"/>
      <c r="D225" s="150" t="s">
        <v>156</v>
      </c>
      <c r="E225" s="151" t="s">
        <v>19</v>
      </c>
      <c r="F225" s="152" t="s">
        <v>272</v>
      </c>
      <c r="H225" s="151" t="s">
        <v>19</v>
      </c>
      <c r="I225" s="153"/>
      <c r="L225" s="149"/>
      <c r="M225" s="154"/>
      <c r="T225" s="155"/>
      <c r="AT225" s="151" t="s">
        <v>156</v>
      </c>
      <c r="AU225" s="151" t="s">
        <v>84</v>
      </c>
      <c r="AV225" s="12" t="s">
        <v>82</v>
      </c>
      <c r="AW225" s="12" t="s">
        <v>35</v>
      </c>
      <c r="AX225" s="12" t="s">
        <v>75</v>
      </c>
      <c r="AY225" s="151" t="s">
        <v>144</v>
      </c>
    </row>
    <row r="226" spans="2:65" s="13" customFormat="1">
      <c r="B226" s="156"/>
      <c r="D226" s="150" t="s">
        <v>156</v>
      </c>
      <c r="E226" s="157" t="s">
        <v>19</v>
      </c>
      <c r="F226" s="158" t="s">
        <v>307</v>
      </c>
      <c r="H226" s="159">
        <v>4</v>
      </c>
      <c r="I226" s="160"/>
      <c r="L226" s="156"/>
      <c r="M226" s="161"/>
      <c r="T226" s="162"/>
      <c r="AT226" s="157" t="s">
        <v>156</v>
      </c>
      <c r="AU226" s="157" t="s">
        <v>84</v>
      </c>
      <c r="AV226" s="13" t="s">
        <v>84</v>
      </c>
      <c r="AW226" s="13" t="s">
        <v>35</v>
      </c>
      <c r="AX226" s="13" t="s">
        <v>75</v>
      </c>
      <c r="AY226" s="157" t="s">
        <v>144</v>
      </c>
    </row>
    <row r="227" spans="2:65" s="14" customFormat="1">
      <c r="B227" s="163"/>
      <c r="D227" s="150" t="s">
        <v>156</v>
      </c>
      <c r="E227" s="164" t="s">
        <v>19</v>
      </c>
      <c r="F227" s="165" t="s">
        <v>204</v>
      </c>
      <c r="H227" s="166">
        <v>19.625</v>
      </c>
      <c r="I227" s="167"/>
      <c r="L227" s="163"/>
      <c r="M227" s="168"/>
      <c r="T227" s="169"/>
      <c r="AT227" s="164" t="s">
        <v>156</v>
      </c>
      <c r="AU227" s="164" t="s">
        <v>84</v>
      </c>
      <c r="AV227" s="14" t="s">
        <v>152</v>
      </c>
      <c r="AW227" s="14" t="s">
        <v>35</v>
      </c>
      <c r="AX227" s="14" t="s">
        <v>82</v>
      </c>
      <c r="AY227" s="164" t="s">
        <v>144</v>
      </c>
    </row>
    <row r="228" spans="2:65" s="1" customFormat="1" ht="16.5" customHeight="1">
      <c r="B228" s="33"/>
      <c r="C228" s="177" t="s">
        <v>320</v>
      </c>
      <c r="D228" s="177" t="s">
        <v>287</v>
      </c>
      <c r="E228" s="178" t="s">
        <v>321</v>
      </c>
      <c r="F228" s="179" t="s">
        <v>322</v>
      </c>
      <c r="G228" s="180" t="s">
        <v>261</v>
      </c>
      <c r="H228" s="181">
        <v>0.70499999999999996</v>
      </c>
      <c r="I228" s="182"/>
      <c r="J228" s="183">
        <f>ROUND(I228*H228,2)</f>
        <v>0</v>
      </c>
      <c r="K228" s="179" t="s">
        <v>151</v>
      </c>
      <c r="L228" s="184"/>
      <c r="M228" s="185" t="s">
        <v>19</v>
      </c>
      <c r="N228" s="186" t="s">
        <v>46</v>
      </c>
      <c r="P228" s="141">
        <f>O228*H228</f>
        <v>0</v>
      </c>
      <c r="Q228" s="141">
        <v>0.55000000000000004</v>
      </c>
      <c r="R228" s="141">
        <f>Q228*H228</f>
        <v>0.38774999999999998</v>
      </c>
      <c r="S228" s="141">
        <v>0</v>
      </c>
      <c r="T228" s="142">
        <f>S228*H228</f>
        <v>0</v>
      </c>
      <c r="AR228" s="143" t="s">
        <v>290</v>
      </c>
      <c r="AT228" s="143" t="s">
        <v>287</v>
      </c>
      <c r="AU228" s="143" t="s">
        <v>84</v>
      </c>
      <c r="AY228" s="18" t="s">
        <v>144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8" t="s">
        <v>82</v>
      </c>
      <c r="BK228" s="144">
        <f>ROUND(I228*H228,2)</f>
        <v>0</v>
      </c>
      <c r="BL228" s="18" t="s">
        <v>229</v>
      </c>
      <c r="BM228" s="143" t="s">
        <v>323</v>
      </c>
    </row>
    <row r="229" spans="2:65" s="12" customFormat="1">
      <c r="B229" s="149"/>
      <c r="D229" s="150" t="s">
        <v>156</v>
      </c>
      <c r="E229" s="151" t="s">
        <v>19</v>
      </c>
      <c r="F229" s="152" t="s">
        <v>268</v>
      </c>
      <c r="H229" s="151" t="s">
        <v>19</v>
      </c>
      <c r="I229" s="153"/>
      <c r="L229" s="149"/>
      <c r="M229" s="154"/>
      <c r="T229" s="155"/>
      <c r="AT229" s="151" t="s">
        <v>156</v>
      </c>
      <c r="AU229" s="151" t="s">
        <v>84</v>
      </c>
      <c r="AV229" s="12" t="s">
        <v>82</v>
      </c>
      <c r="AW229" s="12" t="s">
        <v>35</v>
      </c>
      <c r="AX229" s="12" t="s">
        <v>75</v>
      </c>
      <c r="AY229" s="151" t="s">
        <v>144</v>
      </c>
    </row>
    <row r="230" spans="2:65" s="12" customFormat="1">
      <c r="B230" s="149"/>
      <c r="D230" s="150" t="s">
        <v>156</v>
      </c>
      <c r="E230" s="151" t="s">
        <v>19</v>
      </c>
      <c r="F230" s="152" t="s">
        <v>269</v>
      </c>
      <c r="H230" s="151" t="s">
        <v>19</v>
      </c>
      <c r="I230" s="153"/>
      <c r="L230" s="149"/>
      <c r="M230" s="154"/>
      <c r="T230" s="155"/>
      <c r="AT230" s="151" t="s">
        <v>156</v>
      </c>
      <c r="AU230" s="151" t="s">
        <v>84</v>
      </c>
      <c r="AV230" s="12" t="s">
        <v>82</v>
      </c>
      <c r="AW230" s="12" t="s">
        <v>35</v>
      </c>
      <c r="AX230" s="12" t="s">
        <v>75</v>
      </c>
      <c r="AY230" s="151" t="s">
        <v>144</v>
      </c>
    </row>
    <row r="231" spans="2:65" s="12" customFormat="1">
      <c r="B231" s="149"/>
      <c r="D231" s="150" t="s">
        <v>156</v>
      </c>
      <c r="E231" s="151" t="s">
        <v>19</v>
      </c>
      <c r="F231" s="152" t="s">
        <v>270</v>
      </c>
      <c r="H231" s="151" t="s">
        <v>19</v>
      </c>
      <c r="I231" s="153"/>
      <c r="L231" s="149"/>
      <c r="M231" s="154"/>
      <c r="T231" s="155"/>
      <c r="AT231" s="151" t="s">
        <v>156</v>
      </c>
      <c r="AU231" s="151" t="s">
        <v>84</v>
      </c>
      <c r="AV231" s="12" t="s">
        <v>82</v>
      </c>
      <c r="AW231" s="12" t="s">
        <v>35</v>
      </c>
      <c r="AX231" s="12" t="s">
        <v>75</v>
      </c>
      <c r="AY231" s="151" t="s">
        <v>144</v>
      </c>
    </row>
    <row r="232" spans="2:65" s="13" customFormat="1">
      <c r="B232" s="156"/>
      <c r="D232" s="150" t="s">
        <v>156</v>
      </c>
      <c r="E232" s="157" t="s">
        <v>19</v>
      </c>
      <c r="F232" s="158" t="s">
        <v>271</v>
      </c>
      <c r="H232" s="159">
        <v>0.5</v>
      </c>
      <c r="I232" s="160"/>
      <c r="L232" s="156"/>
      <c r="M232" s="161"/>
      <c r="T232" s="162"/>
      <c r="AT232" s="157" t="s">
        <v>156</v>
      </c>
      <c r="AU232" s="157" t="s">
        <v>84</v>
      </c>
      <c r="AV232" s="13" t="s">
        <v>84</v>
      </c>
      <c r="AW232" s="13" t="s">
        <v>35</v>
      </c>
      <c r="AX232" s="13" t="s">
        <v>75</v>
      </c>
      <c r="AY232" s="157" t="s">
        <v>144</v>
      </c>
    </row>
    <row r="233" spans="2:65" s="12" customFormat="1">
      <c r="B233" s="149"/>
      <c r="D233" s="150" t="s">
        <v>156</v>
      </c>
      <c r="E233" s="151" t="s">
        <v>19</v>
      </c>
      <c r="F233" s="152" t="s">
        <v>265</v>
      </c>
      <c r="H233" s="151" t="s">
        <v>19</v>
      </c>
      <c r="I233" s="153"/>
      <c r="L233" s="149"/>
      <c r="M233" s="154"/>
      <c r="T233" s="155"/>
      <c r="AT233" s="151" t="s">
        <v>156</v>
      </c>
      <c r="AU233" s="151" t="s">
        <v>84</v>
      </c>
      <c r="AV233" s="12" t="s">
        <v>82</v>
      </c>
      <c r="AW233" s="12" t="s">
        <v>35</v>
      </c>
      <c r="AX233" s="12" t="s">
        <v>75</v>
      </c>
      <c r="AY233" s="151" t="s">
        <v>144</v>
      </c>
    </row>
    <row r="234" spans="2:65" s="12" customFormat="1">
      <c r="B234" s="149"/>
      <c r="D234" s="150" t="s">
        <v>156</v>
      </c>
      <c r="E234" s="151" t="s">
        <v>19</v>
      </c>
      <c r="F234" s="152" t="s">
        <v>272</v>
      </c>
      <c r="H234" s="151" t="s">
        <v>19</v>
      </c>
      <c r="I234" s="153"/>
      <c r="L234" s="149"/>
      <c r="M234" s="154"/>
      <c r="T234" s="155"/>
      <c r="AT234" s="151" t="s">
        <v>156</v>
      </c>
      <c r="AU234" s="151" t="s">
        <v>84</v>
      </c>
      <c r="AV234" s="12" t="s">
        <v>82</v>
      </c>
      <c r="AW234" s="12" t="s">
        <v>35</v>
      </c>
      <c r="AX234" s="12" t="s">
        <v>75</v>
      </c>
      <c r="AY234" s="151" t="s">
        <v>144</v>
      </c>
    </row>
    <row r="235" spans="2:65" s="13" customFormat="1">
      <c r="B235" s="156"/>
      <c r="D235" s="150" t="s">
        <v>156</v>
      </c>
      <c r="E235" s="157" t="s">
        <v>19</v>
      </c>
      <c r="F235" s="158" t="s">
        <v>273</v>
      </c>
      <c r="H235" s="159">
        <v>0.14099999999999999</v>
      </c>
      <c r="I235" s="160"/>
      <c r="L235" s="156"/>
      <c r="M235" s="161"/>
      <c r="T235" s="162"/>
      <c r="AT235" s="157" t="s">
        <v>156</v>
      </c>
      <c r="AU235" s="157" t="s">
        <v>84</v>
      </c>
      <c r="AV235" s="13" t="s">
        <v>84</v>
      </c>
      <c r="AW235" s="13" t="s">
        <v>35</v>
      </c>
      <c r="AX235" s="13" t="s">
        <v>75</v>
      </c>
      <c r="AY235" s="157" t="s">
        <v>144</v>
      </c>
    </row>
    <row r="236" spans="2:65" s="14" customFormat="1">
      <c r="B236" s="163"/>
      <c r="D236" s="150" t="s">
        <v>156</v>
      </c>
      <c r="E236" s="164" t="s">
        <v>19</v>
      </c>
      <c r="F236" s="165" t="s">
        <v>204</v>
      </c>
      <c r="H236" s="166">
        <v>0.64100000000000001</v>
      </c>
      <c r="I236" s="167"/>
      <c r="L236" s="163"/>
      <c r="M236" s="168"/>
      <c r="T236" s="169"/>
      <c r="AT236" s="164" t="s">
        <v>156</v>
      </c>
      <c r="AU236" s="164" t="s">
        <v>84</v>
      </c>
      <c r="AV236" s="14" t="s">
        <v>152</v>
      </c>
      <c r="AW236" s="14" t="s">
        <v>35</v>
      </c>
      <c r="AX236" s="14" t="s">
        <v>82</v>
      </c>
      <c r="AY236" s="164" t="s">
        <v>144</v>
      </c>
    </row>
    <row r="237" spans="2:65" s="13" customFormat="1">
      <c r="B237" s="156"/>
      <c r="D237" s="150" t="s">
        <v>156</v>
      </c>
      <c r="F237" s="158" t="s">
        <v>324</v>
      </c>
      <c r="H237" s="159">
        <v>0.70499999999999996</v>
      </c>
      <c r="I237" s="160"/>
      <c r="L237" s="156"/>
      <c r="M237" s="161"/>
      <c r="T237" s="162"/>
      <c r="AT237" s="157" t="s">
        <v>156</v>
      </c>
      <c r="AU237" s="157" t="s">
        <v>84</v>
      </c>
      <c r="AV237" s="13" t="s">
        <v>84</v>
      </c>
      <c r="AW237" s="13" t="s">
        <v>4</v>
      </c>
      <c r="AX237" s="13" t="s">
        <v>82</v>
      </c>
      <c r="AY237" s="157" t="s">
        <v>144</v>
      </c>
    </row>
    <row r="238" spans="2:65" s="1" customFormat="1" ht="24.2" customHeight="1">
      <c r="B238" s="33"/>
      <c r="C238" s="132" t="s">
        <v>181</v>
      </c>
      <c r="D238" s="132" t="s">
        <v>147</v>
      </c>
      <c r="E238" s="133" t="s">
        <v>325</v>
      </c>
      <c r="F238" s="134" t="s">
        <v>326</v>
      </c>
      <c r="G238" s="135" t="s">
        <v>171</v>
      </c>
      <c r="H238" s="136">
        <v>1.792</v>
      </c>
      <c r="I238" s="137"/>
      <c r="J238" s="138">
        <f>ROUND(I238*H238,2)</f>
        <v>0</v>
      </c>
      <c r="K238" s="134" t="s">
        <v>151</v>
      </c>
      <c r="L238" s="33"/>
      <c r="M238" s="139" t="s">
        <v>19</v>
      </c>
      <c r="N238" s="140" t="s">
        <v>46</v>
      </c>
      <c r="P238" s="141">
        <f>O238*H238</f>
        <v>0</v>
      </c>
      <c r="Q238" s="141">
        <v>0</v>
      </c>
      <c r="R238" s="141">
        <f>Q238*H238</f>
        <v>0</v>
      </c>
      <c r="S238" s="141">
        <v>0</v>
      </c>
      <c r="T238" s="142">
        <f>S238*H238</f>
        <v>0</v>
      </c>
      <c r="AR238" s="143" t="s">
        <v>229</v>
      </c>
      <c r="AT238" s="143" t="s">
        <v>147</v>
      </c>
      <c r="AU238" s="143" t="s">
        <v>84</v>
      </c>
      <c r="AY238" s="18" t="s">
        <v>144</v>
      </c>
      <c r="BE238" s="144">
        <f>IF(N238="základní",J238,0)</f>
        <v>0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8" t="s">
        <v>82</v>
      </c>
      <c r="BK238" s="144">
        <f>ROUND(I238*H238,2)</f>
        <v>0</v>
      </c>
      <c r="BL238" s="18" t="s">
        <v>229</v>
      </c>
      <c r="BM238" s="143" t="s">
        <v>327</v>
      </c>
    </row>
    <row r="239" spans="2:65" s="1" customFormat="1">
      <c r="B239" s="33"/>
      <c r="D239" s="145" t="s">
        <v>154</v>
      </c>
      <c r="F239" s="146" t="s">
        <v>328</v>
      </c>
      <c r="I239" s="147"/>
      <c r="L239" s="33"/>
      <c r="M239" s="148"/>
      <c r="T239" s="54"/>
      <c r="AT239" s="18" t="s">
        <v>154</v>
      </c>
      <c r="AU239" s="18" t="s">
        <v>84</v>
      </c>
    </row>
    <row r="240" spans="2:65" s="1" customFormat="1" ht="37.9" customHeight="1">
      <c r="B240" s="33"/>
      <c r="C240" s="132" t="s">
        <v>329</v>
      </c>
      <c r="D240" s="132" t="s">
        <v>147</v>
      </c>
      <c r="E240" s="133" t="s">
        <v>330</v>
      </c>
      <c r="F240" s="134" t="s">
        <v>331</v>
      </c>
      <c r="G240" s="135" t="s">
        <v>171</v>
      </c>
      <c r="H240" s="136">
        <v>1.792</v>
      </c>
      <c r="I240" s="137"/>
      <c r="J240" s="138">
        <f>ROUND(I240*H240,2)</f>
        <v>0</v>
      </c>
      <c r="K240" s="134" t="s">
        <v>151</v>
      </c>
      <c r="L240" s="33"/>
      <c r="M240" s="139" t="s">
        <v>19</v>
      </c>
      <c r="N240" s="140" t="s">
        <v>46</v>
      </c>
      <c r="P240" s="141">
        <f>O240*H240</f>
        <v>0</v>
      </c>
      <c r="Q240" s="141">
        <v>0</v>
      </c>
      <c r="R240" s="141">
        <f>Q240*H240</f>
        <v>0</v>
      </c>
      <c r="S240" s="141">
        <v>0</v>
      </c>
      <c r="T240" s="142">
        <f>S240*H240</f>
        <v>0</v>
      </c>
      <c r="AR240" s="143" t="s">
        <v>229</v>
      </c>
      <c r="AT240" s="143" t="s">
        <v>147</v>
      </c>
      <c r="AU240" s="143" t="s">
        <v>84</v>
      </c>
      <c r="AY240" s="18" t="s">
        <v>144</v>
      </c>
      <c r="BE240" s="144">
        <f>IF(N240="základní",J240,0)</f>
        <v>0</v>
      </c>
      <c r="BF240" s="144">
        <f>IF(N240="snížená",J240,0)</f>
        <v>0</v>
      </c>
      <c r="BG240" s="144">
        <f>IF(N240="zákl. přenesená",J240,0)</f>
        <v>0</v>
      </c>
      <c r="BH240" s="144">
        <f>IF(N240="sníž. přenesená",J240,0)</f>
        <v>0</v>
      </c>
      <c r="BI240" s="144">
        <f>IF(N240="nulová",J240,0)</f>
        <v>0</v>
      </c>
      <c r="BJ240" s="18" t="s">
        <v>82</v>
      </c>
      <c r="BK240" s="144">
        <f>ROUND(I240*H240,2)</f>
        <v>0</v>
      </c>
      <c r="BL240" s="18" t="s">
        <v>229</v>
      </c>
      <c r="BM240" s="143" t="s">
        <v>332</v>
      </c>
    </row>
    <row r="241" spans="2:65" s="1" customFormat="1">
      <c r="B241" s="33"/>
      <c r="D241" s="145" t="s">
        <v>154</v>
      </c>
      <c r="F241" s="146" t="s">
        <v>333</v>
      </c>
      <c r="I241" s="147"/>
      <c r="L241" s="33"/>
      <c r="M241" s="148"/>
      <c r="T241" s="54"/>
      <c r="AT241" s="18" t="s">
        <v>154</v>
      </c>
      <c r="AU241" s="18" t="s">
        <v>84</v>
      </c>
    </row>
    <row r="242" spans="2:65" s="11" customFormat="1" ht="22.9" customHeight="1">
      <c r="B242" s="120"/>
      <c r="D242" s="121" t="s">
        <v>74</v>
      </c>
      <c r="E242" s="130" t="s">
        <v>334</v>
      </c>
      <c r="F242" s="130" t="s">
        <v>335</v>
      </c>
      <c r="I242" s="123"/>
      <c r="J242" s="131">
        <f>BK242</f>
        <v>0</v>
      </c>
      <c r="L242" s="120"/>
      <c r="M242" s="125"/>
      <c r="P242" s="126">
        <f>SUM(P243:P621)</f>
        <v>0</v>
      </c>
      <c r="R242" s="126">
        <f>SUM(R243:R621)</f>
        <v>1.19403514</v>
      </c>
      <c r="T242" s="127">
        <f>SUM(T243:T621)</f>
        <v>0.770011</v>
      </c>
      <c r="AR242" s="121" t="s">
        <v>84</v>
      </c>
      <c r="AT242" s="128" t="s">
        <v>74</v>
      </c>
      <c r="AU242" s="128" t="s">
        <v>82</v>
      </c>
      <c r="AY242" s="121" t="s">
        <v>144</v>
      </c>
      <c r="BK242" s="129">
        <f>SUM(BK243:BK621)</f>
        <v>0</v>
      </c>
    </row>
    <row r="243" spans="2:65" s="1" customFormat="1" ht="16.5" customHeight="1">
      <c r="B243" s="33"/>
      <c r="C243" s="132" t="s">
        <v>336</v>
      </c>
      <c r="D243" s="132" t="s">
        <v>147</v>
      </c>
      <c r="E243" s="133" t="s">
        <v>337</v>
      </c>
      <c r="F243" s="134" t="s">
        <v>338</v>
      </c>
      <c r="G243" s="135" t="s">
        <v>150</v>
      </c>
      <c r="H243" s="136">
        <v>70</v>
      </c>
      <c r="I243" s="137"/>
      <c r="J243" s="138">
        <f>ROUND(I243*H243,2)</f>
        <v>0</v>
      </c>
      <c r="K243" s="134" t="s">
        <v>151</v>
      </c>
      <c r="L243" s="33"/>
      <c r="M243" s="139" t="s">
        <v>19</v>
      </c>
      <c r="N243" s="140" t="s">
        <v>46</v>
      </c>
      <c r="P243" s="141">
        <f>O243*H243</f>
        <v>0</v>
      </c>
      <c r="Q243" s="141">
        <v>0</v>
      </c>
      <c r="R243" s="141">
        <f>Q243*H243</f>
        <v>0</v>
      </c>
      <c r="S243" s="141">
        <v>5.94E-3</v>
      </c>
      <c r="T243" s="142">
        <f>S243*H243</f>
        <v>0.4158</v>
      </c>
      <c r="AR243" s="143" t="s">
        <v>229</v>
      </c>
      <c r="AT243" s="143" t="s">
        <v>147</v>
      </c>
      <c r="AU243" s="143" t="s">
        <v>84</v>
      </c>
      <c r="AY243" s="18" t="s">
        <v>144</v>
      </c>
      <c r="BE243" s="144">
        <f>IF(N243="základní",J243,0)</f>
        <v>0</v>
      </c>
      <c r="BF243" s="144">
        <f>IF(N243="snížená",J243,0)</f>
        <v>0</v>
      </c>
      <c r="BG243" s="144">
        <f>IF(N243="zákl. přenesená",J243,0)</f>
        <v>0</v>
      </c>
      <c r="BH243" s="144">
        <f>IF(N243="sníž. přenesená",J243,0)</f>
        <v>0</v>
      </c>
      <c r="BI243" s="144">
        <f>IF(N243="nulová",J243,0)</f>
        <v>0</v>
      </c>
      <c r="BJ243" s="18" t="s">
        <v>82</v>
      </c>
      <c r="BK243" s="144">
        <f>ROUND(I243*H243,2)</f>
        <v>0</v>
      </c>
      <c r="BL243" s="18" t="s">
        <v>229</v>
      </c>
      <c r="BM243" s="143" t="s">
        <v>339</v>
      </c>
    </row>
    <row r="244" spans="2:65" s="1" customFormat="1">
      <c r="B244" s="33"/>
      <c r="D244" s="145" t="s">
        <v>154</v>
      </c>
      <c r="F244" s="146" t="s">
        <v>340</v>
      </c>
      <c r="I244" s="147"/>
      <c r="L244" s="33"/>
      <c r="M244" s="148"/>
      <c r="T244" s="54"/>
      <c r="AT244" s="18" t="s">
        <v>154</v>
      </c>
      <c r="AU244" s="18" t="s">
        <v>84</v>
      </c>
    </row>
    <row r="245" spans="2:65" s="12" customFormat="1">
      <c r="B245" s="149"/>
      <c r="D245" s="150" t="s">
        <v>156</v>
      </c>
      <c r="E245" s="151" t="s">
        <v>19</v>
      </c>
      <c r="F245" s="152" t="s">
        <v>232</v>
      </c>
      <c r="H245" s="151" t="s">
        <v>19</v>
      </c>
      <c r="I245" s="153"/>
      <c r="L245" s="149"/>
      <c r="M245" s="154"/>
      <c r="T245" s="155"/>
      <c r="AT245" s="151" t="s">
        <v>156</v>
      </c>
      <c r="AU245" s="151" t="s">
        <v>84</v>
      </c>
      <c r="AV245" s="12" t="s">
        <v>82</v>
      </c>
      <c r="AW245" s="12" t="s">
        <v>35</v>
      </c>
      <c r="AX245" s="12" t="s">
        <v>75</v>
      </c>
      <c r="AY245" s="151" t="s">
        <v>144</v>
      </c>
    </row>
    <row r="246" spans="2:65" s="12" customFormat="1">
      <c r="B246" s="149"/>
      <c r="D246" s="150" t="s">
        <v>156</v>
      </c>
      <c r="E246" s="151" t="s">
        <v>19</v>
      </c>
      <c r="F246" s="152" t="s">
        <v>233</v>
      </c>
      <c r="H246" s="151" t="s">
        <v>19</v>
      </c>
      <c r="I246" s="153"/>
      <c r="L246" s="149"/>
      <c r="M246" s="154"/>
      <c r="T246" s="155"/>
      <c r="AT246" s="151" t="s">
        <v>156</v>
      </c>
      <c r="AU246" s="151" t="s">
        <v>84</v>
      </c>
      <c r="AV246" s="12" t="s">
        <v>82</v>
      </c>
      <c r="AW246" s="12" t="s">
        <v>35</v>
      </c>
      <c r="AX246" s="12" t="s">
        <v>75</v>
      </c>
      <c r="AY246" s="151" t="s">
        <v>144</v>
      </c>
    </row>
    <row r="247" spans="2:65" s="12" customFormat="1">
      <c r="B247" s="149"/>
      <c r="D247" s="150" t="s">
        <v>156</v>
      </c>
      <c r="E247" s="151" t="s">
        <v>19</v>
      </c>
      <c r="F247" s="152" t="s">
        <v>234</v>
      </c>
      <c r="H247" s="151" t="s">
        <v>19</v>
      </c>
      <c r="I247" s="153"/>
      <c r="L247" s="149"/>
      <c r="M247" s="154"/>
      <c r="T247" s="155"/>
      <c r="AT247" s="151" t="s">
        <v>156</v>
      </c>
      <c r="AU247" s="151" t="s">
        <v>84</v>
      </c>
      <c r="AV247" s="12" t="s">
        <v>82</v>
      </c>
      <c r="AW247" s="12" t="s">
        <v>35</v>
      </c>
      <c r="AX247" s="12" t="s">
        <v>75</v>
      </c>
      <c r="AY247" s="151" t="s">
        <v>144</v>
      </c>
    </row>
    <row r="248" spans="2:65" s="12" customFormat="1">
      <c r="B248" s="149"/>
      <c r="D248" s="150" t="s">
        <v>156</v>
      </c>
      <c r="E248" s="151" t="s">
        <v>19</v>
      </c>
      <c r="F248" s="152" t="s">
        <v>235</v>
      </c>
      <c r="H248" s="151" t="s">
        <v>19</v>
      </c>
      <c r="I248" s="153"/>
      <c r="L248" s="149"/>
      <c r="M248" s="154"/>
      <c r="T248" s="155"/>
      <c r="AT248" s="151" t="s">
        <v>156</v>
      </c>
      <c r="AU248" s="151" t="s">
        <v>84</v>
      </c>
      <c r="AV248" s="12" t="s">
        <v>82</v>
      </c>
      <c r="AW248" s="12" t="s">
        <v>35</v>
      </c>
      <c r="AX248" s="12" t="s">
        <v>75</v>
      </c>
      <c r="AY248" s="151" t="s">
        <v>144</v>
      </c>
    </row>
    <row r="249" spans="2:65" s="12" customFormat="1">
      <c r="B249" s="149"/>
      <c r="D249" s="150" t="s">
        <v>156</v>
      </c>
      <c r="E249" s="151" t="s">
        <v>19</v>
      </c>
      <c r="F249" s="152" t="s">
        <v>236</v>
      </c>
      <c r="H249" s="151" t="s">
        <v>19</v>
      </c>
      <c r="I249" s="153"/>
      <c r="L249" s="149"/>
      <c r="M249" s="154"/>
      <c r="T249" s="155"/>
      <c r="AT249" s="151" t="s">
        <v>156</v>
      </c>
      <c r="AU249" s="151" t="s">
        <v>84</v>
      </c>
      <c r="AV249" s="12" t="s">
        <v>82</v>
      </c>
      <c r="AW249" s="12" t="s">
        <v>35</v>
      </c>
      <c r="AX249" s="12" t="s">
        <v>75</v>
      </c>
      <c r="AY249" s="151" t="s">
        <v>144</v>
      </c>
    </row>
    <row r="250" spans="2:65" s="12" customFormat="1">
      <c r="B250" s="149"/>
      <c r="D250" s="150" t="s">
        <v>156</v>
      </c>
      <c r="E250" s="151" t="s">
        <v>19</v>
      </c>
      <c r="F250" s="152" t="s">
        <v>237</v>
      </c>
      <c r="H250" s="151" t="s">
        <v>19</v>
      </c>
      <c r="I250" s="153"/>
      <c r="L250" s="149"/>
      <c r="M250" s="154"/>
      <c r="T250" s="155"/>
      <c r="AT250" s="151" t="s">
        <v>156</v>
      </c>
      <c r="AU250" s="151" t="s">
        <v>84</v>
      </c>
      <c r="AV250" s="12" t="s">
        <v>82</v>
      </c>
      <c r="AW250" s="12" t="s">
        <v>35</v>
      </c>
      <c r="AX250" s="12" t="s">
        <v>75</v>
      </c>
      <c r="AY250" s="151" t="s">
        <v>144</v>
      </c>
    </row>
    <row r="251" spans="2:65" s="12" customFormat="1" ht="22.5">
      <c r="B251" s="149"/>
      <c r="D251" s="150" t="s">
        <v>156</v>
      </c>
      <c r="E251" s="151" t="s">
        <v>19</v>
      </c>
      <c r="F251" s="152" t="s">
        <v>238</v>
      </c>
      <c r="H251" s="151" t="s">
        <v>19</v>
      </c>
      <c r="I251" s="153"/>
      <c r="L251" s="149"/>
      <c r="M251" s="154"/>
      <c r="T251" s="155"/>
      <c r="AT251" s="151" t="s">
        <v>156</v>
      </c>
      <c r="AU251" s="151" t="s">
        <v>84</v>
      </c>
      <c r="AV251" s="12" t="s">
        <v>82</v>
      </c>
      <c r="AW251" s="12" t="s">
        <v>35</v>
      </c>
      <c r="AX251" s="12" t="s">
        <v>75</v>
      </c>
      <c r="AY251" s="151" t="s">
        <v>144</v>
      </c>
    </row>
    <row r="252" spans="2:65" s="13" customFormat="1">
      <c r="B252" s="156"/>
      <c r="D252" s="150" t="s">
        <v>156</v>
      </c>
      <c r="E252" s="157" t="s">
        <v>19</v>
      </c>
      <c r="F252" s="158" t="s">
        <v>239</v>
      </c>
      <c r="H252" s="159">
        <v>70</v>
      </c>
      <c r="I252" s="160"/>
      <c r="L252" s="156"/>
      <c r="M252" s="161"/>
      <c r="T252" s="162"/>
      <c r="AT252" s="157" t="s">
        <v>156</v>
      </c>
      <c r="AU252" s="157" t="s">
        <v>84</v>
      </c>
      <c r="AV252" s="13" t="s">
        <v>84</v>
      </c>
      <c r="AW252" s="13" t="s">
        <v>35</v>
      </c>
      <c r="AX252" s="13" t="s">
        <v>82</v>
      </c>
      <c r="AY252" s="157" t="s">
        <v>144</v>
      </c>
    </row>
    <row r="253" spans="2:65" s="1" customFormat="1" ht="16.5" customHeight="1">
      <c r="B253" s="33"/>
      <c r="C253" s="132" t="s">
        <v>341</v>
      </c>
      <c r="D253" s="132" t="s">
        <v>147</v>
      </c>
      <c r="E253" s="133" t="s">
        <v>342</v>
      </c>
      <c r="F253" s="134" t="s">
        <v>343</v>
      </c>
      <c r="G253" s="135" t="s">
        <v>150</v>
      </c>
      <c r="H253" s="136">
        <v>70</v>
      </c>
      <c r="I253" s="137"/>
      <c r="J253" s="138">
        <f>ROUND(I253*H253,2)</f>
        <v>0</v>
      </c>
      <c r="K253" s="134" t="s">
        <v>151</v>
      </c>
      <c r="L253" s="33"/>
      <c r="M253" s="139" t="s">
        <v>19</v>
      </c>
      <c r="N253" s="140" t="s">
        <v>46</v>
      </c>
      <c r="P253" s="141">
        <f>O253*H253</f>
        <v>0</v>
      </c>
      <c r="Q253" s="141">
        <v>0</v>
      </c>
      <c r="R253" s="141">
        <f>Q253*H253</f>
        <v>0</v>
      </c>
      <c r="S253" s="141">
        <v>0</v>
      </c>
      <c r="T253" s="142">
        <f>S253*H253</f>
        <v>0</v>
      </c>
      <c r="AR253" s="143" t="s">
        <v>229</v>
      </c>
      <c r="AT253" s="143" t="s">
        <v>147</v>
      </c>
      <c r="AU253" s="143" t="s">
        <v>84</v>
      </c>
      <c r="AY253" s="18" t="s">
        <v>144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8" t="s">
        <v>82</v>
      </c>
      <c r="BK253" s="144">
        <f>ROUND(I253*H253,2)</f>
        <v>0</v>
      </c>
      <c r="BL253" s="18" t="s">
        <v>229</v>
      </c>
      <c r="BM253" s="143" t="s">
        <v>344</v>
      </c>
    </row>
    <row r="254" spans="2:65" s="1" customFormat="1">
      <c r="B254" s="33"/>
      <c r="D254" s="145" t="s">
        <v>154</v>
      </c>
      <c r="F254" s="146" t="s">
        <v>345</v>
      </c>
      <c r="I254" s="147"/>
      <c r="L254" s="33"/>
      <c r="M254" s="148"/>
      <c r="T254" s="54"/>
      <c r="AT254" s="18" t="s">
        <v>154</v>
      </c>
      <c r="AU254" s="18" t="s">
        <v>84</v>
      </c>
    </row>
    <row r="255" spans="2:65" s="1" customFormat="1" ht="24.2" customHeight="1">
      <c r="B255" s="33"/>
      <c r="C255" s="177" t="s">
        <v>346</v>
      </c>
      <c r="D255" s="177" t="s">
        <v>287</v>
      </c>
      <c r="E255" s="178" t="s">
        <v>347</v>
      </c>
      <c r="F255" s="179" t="s">
        <v>348</v>
      </c>
      <c r="G255" s="180" t="s">
        <v>150</v>
      </c>
      <c r="H255" s="181">
        <v>80.5</v>
      </c>
      <c r="I255" s="182"/>
      <c r="J255" s="183">
        <f>ROUND(I255*H255,2)</f>
        <v>0</v>
      </c>
      <c r="K255" s="179" t="s">
        <v>151</v>
      </c>
      <c r="L255" s="184"/>
      <c r="M255" s="185" t="s">
        <v>19</v>
      </c>
      <c r="N255" s="186" t="s">
        <v>46</v>
      </c>
      <c r="P255" s="141">
        <f>O255*H255</f>
        <v>0</v>
      </c>
      <c r="Q255" s="141">
        <v>4.0000000000000002E-4</v>
      </c>
      <c r="R255" s="141">
        <f>Q255*H255</f>
        <v>3.2199999999999999E-2</v>
      </c>
      <c r="S255" s="141">
        <v>0</v>
      </c>
      <c r="T255" s="142">
        <f>S255*H255</f>
        <v>0</v>
      </c>
      <c r="AR255" s="143" t="s">
        <v>290</v>
      </c>
      <c r="AT255" s="143" t="s">
        <v>287</v>
      </c>
      <c r="AU255" s="143" t="s">
        <v>84</v>
      </c>
      <c r="AY255" s="18" t="s">
        <v>144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8" t="s">
        <v>82</v>
      </c>
      <c r="BK255" s="144">
        <f>ROUND(I255*H255,2)</f>
        <v>0</v>
      </c>
      <c r="BL255" s="18" t="s">
        <v>229</v>
      </c>
      <c r="BM255" s="143" t="s">
        <v>349</v>
      </c>
    </row>
    <row r="256" spans="2:65" s="13" customFormat="1">
      <c r="B256" s="156"/>
      <c r="D256" s="150" t="s">
        <v>156</v>
      </c>
      <c r="F256" s="158" t="s">
        <v>350</v>
      </c>
      <c r="H256" s="159">
        <v>80.5</v>
      </c>
      <c r="I256" s="160"/>
      <c r="L256" s="156"/>
      <c r="M256" s="161"/>
      <c r="T256" s="162"/>
      <c r="AT256" s="157" t="s">
        <v>156</v>
      </c>
      <c r="AU256" s="157" t="s">
        <v>84</v>
      </c>
      <c r="AV256" s="13" t="s">
        <v>84</v>
      </c>
      <c r="AW256" s="13" t="s">
        <v>4</v>
      </c>
      <c r="AX256" s="13" t="s">
        <v>82</v>
      </c>
      <c r="AY256" s="157" t="s">
        <v>144</v>
      </c>
    </row>
    <row r="257" spans="2:65" s="1" customFormat="1" ht="16.5" customHeight="1">
      <c r="B257" s="33"/>
      <c r="C257" s="132" t="s">
        <v>351</v>
      </c>
      <c r="D257" s="132" t="s">
        <v>147</v>
      </c>
      <c r="E257" s="133" t="s">
        <v>352</v>
      </c>
      <c r="F257" s="134" t="s">
        <v>353</v>
      </c>
      <c r="G257" s="135" t="s">
        <v>354</v>
      </c>
      <c r="H257" s="136">
        <v>3</v>
      </c>
      <c r="I257" s="137"/>
      <c r="J257" s="138">
        <f>ROUND(I257*H257,2)</f>
        <v>0</v>
      </c>
      <c r="K257" s="134" t="s">
        <v>151</v>
      </c>
      <c r="L257" s="33"/>
      <c r="M257" s="139" t="s">
        <v>19</v>
      </c>
      <c r="N257" s="140" t="s">
        <v>46</v>
      </c>
      <c r="P257" s="141">
        <f>O257*H257</f>
        <v>0</v>
      </c>
      <c r="Q257" s="141">
        <v>0</v>
      </c>
      <c r="R257" s="141">
        <f>Q257*H257</f>
        <v>0</v>
      </c>
      <c r="S257" s="141">
        <v>1.4999999999999999E-2</v>
      </c>
      <c r="T257" s="142">
        <f>S257*H257</f>
        <v>4.4999999999999998E-2</v>
      </c>
      <c r="AR257" s="143" t="s">
        <v>229</v>
      </c>
      <c r="AT257" s="143" t="s">
        <v>147</v>
      </c>
      <c r="AU257" s="143" t="s">
        <v>84</v>
      </c>
      <c r="AY257" s="18" t="s">
        <v>144</v>
      </c>
      <c r="BE257" s="144">
        <f>IF(N257="základní",J257,0)</f>
        <v>0</v>
      </c>
      <c r="BF257" s="144">
        <f>IF(N257="snížená",J257,0)</f>
        <v>0</v>
      </c>
      <c r="BG257" s="144">
        <f>IF(N257="zákl. přenesená",J257,0)</f>
        <v>0</v>
      </c>
      <c r="BH257" s="144">
        <f>IF(N257="sníž. přenesená",J257,0)</f>
        <v>0</v>
      </c>
      <c r="BI257" s="144">
        <f>IF(N257="nulová",J257,0)</f>
        <v>0</v>
      </c>
      <c r="BJ257" s="18" t="s">
        <v>82</v>
      </c>
      <c r="BK257" s="144">
        <f>ROUND(I257*H257,2)</f>
        <v>0</v>
      </c>
      <c r="BL257" s="18" t="s">
        <v>229</v>
      </c>
      <c r="BM257" s="143" t="s">
        <v>355</v>
      </c>
    </row>
    <row r="258" spans="2:65" s="1" customFormat="1">
      <c r="B258" s="33"/>
      <c r="D258" s="145" t="s">
        <v>154</v>
      </c>
      <c r="F258" s="146" t="s">
        <v>356</v>
      </c>
      <c r="I258" s="147"/>
      <c r="L258" s="33"/>
      <c r="M258" s="148"/>
      <c r="T258" s="54"/>
      <c r="AT258" s="18" t="s">
        <v>154</v>
      </c>
      <c r="AU258" s="18" t="s">
        <v>84</v>
      </c>
    </row>
    <row r="259" spans="2:65" s="12" customFormat="1">
      <c r="B259" s="149"/>
      <c r="D259" s="150" t="s">
        <v>156</v>
      </c>
      <c r="E259" s="151" t="s">
        <v>19</v>
      </c>
      <c r="F259" s="152" t="s">
        <v>357</v>
      </c>
      <c r="H259" s="151" t="s">
        <v>19</v>
      </c>
      <c r="I259" s="153"/>
      <c r="L259" s="149"/>
      <c r="M259" s="154"/>
      <c r="T259" s="155"/>
      <c r="AT259" s="151" t="s">
        <v>156</v>
      </c>
      <c r="AU259" s="151" t="s">
        <v>84</v>
      </c>
      <c r="AV259" s="12" t="s">
        <v>82</v>
      </c>
      <c r="AW259" s="12" t="s">
        <v>35</v>
      </c>
      <c r="AX259" s="12" t="s">
        <v>75</v>
      </c>
      <c r="AY259" s="151" t="s">
        <v>144</v>
      </c>
    </row>
    <row r="260" spans="2:65" s="12" customFormat="1">
      <c r="B260" s="149"/>
      <c r="D260" s="150" t="s">
        <v>156</v>
      </c>
      <c r="E260" s="151" t="s">
        <v>19</v>
      </c>
      <c r="F260" s="152" t="s">
        <v>358</v>
      </c>
      <c r="H260" s="151" t="s">
        <v>19</v>
      </c>
      <c r="I260" s="153"/>
      <c r="L260" s="149"/>
      <c r="M260" s="154"/>
      <c r="T260" s="155"/>
      <c r="AT260" s="151" t="s">
        <v>156</v>
      </c>
      <c r="AU260" s="151" t="s">
        <v>84</v>
      </c>
      <c r="AV260" s="12" t="s">
        <v>82</v>
      </c>
      <c r="AW260" s="12" t="s">
        <v>35</v>
      </c>
      <c r="AX260" s="12" t="s">
        <v>75</v>
      </c>
      <c r="AY260" s="151" t="s">
        <v>144</v>
      </c>
    </row>
    <row r="261" spans="2:65" s="12" customFormat="1">
      <c r="B261" s="149"/>
      <c r="D261" s="150" t="s">
        <v>156</v>
      </c>
      <c r="E261" s="151" t="s">
        <v>19</v>
      </c>
      <c r="F261" s="152" t="s">
        <v>359</v>
      </c>
      <c r="H261" s="151" t="s">
        <v>19</v>
      </c>
      <c r="I261" s="153"/>
      <c r="L261" s="149"/>
      <c r="M261" s="154"/>
      <c r="T261" s="155"/>
      <c r="AT261" s="151" t="s">
        <v>156</v>
      </c>
      <c r="AU261" s="151" t="s">
        <v>84</v>
      </c>
      <c r="AV261" s="12" t="s">
        <v>82</v>
      </c>
      <c r="AW261" s="12" t="s">
        <v>35</v>
      </c>
      <c r="AX261" s="12" t="s">
        <v>75</v>
      </c>
      <c r="AY261" s="151" t="s">
        <v>144</v>
      </c>
    </row>
    <row r="262" spans="2:65" s="12" customFormat="1">
      <c r="B262" s="149"/>
      <c r="D262" s="150" t="s">
        <v>156</v>
      </c>
      <c r="E262" s="151" t="s">
        <v>19</v>
      </c>
      <c r="F262" s="152" t="s">
        <v>360</v>
      </c>
      <c r="H262" s="151" t="s">
        <v>19</v>
      </c>
      <c r="I262" s="153"/>
      <c r="L262" s="149"/>
      <c r="M262" s="154"/>
      <c r="T262" s="155"/>
      <c r="AT262" s="151" t="s">
        <v>156</v>
      </c>
      <c r="AU262" s="151" t="s">
        <v>84</v>
      </c>
      <c r="AV262" s="12" t="s">
        <v>82</v>
      </c>
      <c r="AW262" s="12" t="s">
        <v>35</v>
      </c>
      <c r="AX262" s="12" t="s">
        <v>75</v>
      </c>
      <c r="AY262" s="151" t="s">
        <v>144</v>
      </c>
    </row>
    <row r="263" spans="2:65" s="12" customFormat="1">
      <c r="B263" s="149"/>
      <c r="D263" s="150" t="s">
        <v>156</v>
      </c>
      <c r="E263" s="151" t="s">
        <v>19</v>
      </c>
      <c r="F263" s="152" t="s">
        <v>361</v>
      </c>
      <c r="H263" s="151" t="s">
        <v>19</v>
      </c>
      <c r="I263" s="153"/>
      <c r="L263" s="149"/>
      <c r="M263" s="154"/>
      <c r="T263" s="155"/>
      <c r="AT263" s="151" t="s">
        <v>156</v>
      </c>
      <c r="AU263" s="151" t="s">
        <v>84</v>
      </c>
      <c r="AV263" s="12" t="s">
        <v>82</v>
      </c>
      <c r="AW263" s="12" t="s">
        <v>35</v>
      </c>
      <c r="AX263" s="12" t="s">
        <v>75</v>
      </c>
      <c r="AY263" s="151" t="s">
        <v>144</v>
      </c>
    </row>
    <row r="264" spans="2:65" s="12" customFormat="1">
      <c r="B264" s="149"/>
      <c r="D264" s="150" t="s">
        <v>156</v>
      </c>
      <c r="E264" s="151" t="s">
        <v>19</v>
      </c>
      <c r="F264" s="152" t="s">
        <v>362</v>
      </c>
      <c r="H264" s="151" t="s">
        <v>19</v>
      </c>
      <c r="I264" s="153"/>
      <c r="L264" s="149"/>
      <c r="M264" s="154"/>
      <c r="T264" s="155"/>
      <c r="AT264" s="151" t="s">
        <v>156</v>
      </c>
      <c r="AU264" s="151" t="s">
        <v>84</v>
      </c>
      <c r="AV264" s="12" t="s">
        <v>82</v>
      </c>
      <c r="AW264" s="12" t="s">
        <v>35</v>
      </c>
      <c r="AX264" s="12" t="s">
        <v>75</v>
      </c>
      <c r="AY264" s="151" t="s">
        <v>144</v>
      </c>
    </row>
    <row r="265" spans="2:65" s="12" customFormat="1">
      <c r="B265" s="149"/>
      <c r="D265" s="150" t="s">
        <v>156</v>
      </c>
      <c r="E265" s="151" t="s">
        <v>19</v>
      </c>
      <c r="F265" s="152" t="s">
        <v>363</v>
      </c>
      <c r="H265" s="151" t="s">
        <v>19</v>
      </c>
      <c r="I265" s="153"/>
      <c r="L265" s="149"/>
      <c r="M265" s="154"/>
      <c r="T265" s="155"/>
      <c r="AT265" s="151" t="s">
        <v>156</v>
      </c>
      <c r="AU265" s="151" t="s">
        <v>84</v>
      </c>
      <c r="AV265" s="12" t="s">
        <v>82</v>
      </c>
      <c r="AW265" s="12" t="s">
        <v>35</v>
      </c>
      <c r="AX265" s="12" t="s">
        <v>75</v>
      </c>
      <c r="AY265" s="151" t="s">
        <v>144</v>
      </c>
    </row>
    <row r="266" spans="2:65" s="12" customFormat="1">
      <c r="B266" s="149"/>
      <c r="D266" s="150" t="s">
        <v>156</v>
      </c>
      <c r="E266" s="151" t="s">
        <v>19</v>
      </c>
      <c r="F266" s="152" t="s">
        <v>364</v>
      </c>
      <c r="H266" s="151" t="s">
        <v>19</v>
      </c>
      <c r="I266" s="153"/>
      <c r="L266" s="149"/>
      <c r="M266" s="154"/>
      <c r="T266" s="155"/>
      <c r="AT266" s="151" t="s">
        <v>156</v>
      </c>
      <c r="AU266" s="151" t="s">
        <v>84</v>
      </c>
      <c r="AV266" s="12" t="s">
        <v>82</v>
      </c>
      <c r="AW266" s="12" t="s">
        <v>35</v>
      </c>
      <c r="AX266" s="12" t="s">
        <v>75</v>
      </c>
      <c r="AY266" s="151" t="s">
        <v>144</v>
      </c>
    </row>
    <row r="267" spans="2:65" s="12" customFormat="1">
      <c r="B267" s="149"/>
      <c r="D267" s="150" t="s">
        <v>156</v>
      </c>
      <c r="E267" s="151" t="s">
        <v>19</v>
      </c>
      <c r="F267" s="152" t="s">
        <v>365</v>
      </c>
      <c r="H267" s="151" t="s">
        <v>19</v>
      </c>
      <c r="I267" s="153"/>
      <c r="L267" s="149"/>
      <c r="M267" s="154"/>
      <c r="T267" s="155"/>
      <c r="AT267" s="151" t="s">
        <v>156</v>
      </c>
      <c r="AU267" s="151" t="s">
        <v>84</v>
      </c>
      <c r="AV267" s="12" t="s">
        <v>82</v>
      </c>
      <c r="AW267" s="12" t="s">
        <v>35</v>
      </c>
      <c r="AX267" s="12" t="s">
        <v>75</v>
      </c>
      <c r="AY267" s="151" t="s">
        <v>144</v>
      </c>
    </row>
    <row r="268" spans="2:65" s="13" customFormat="1">
      <c r="B268" s="156"/>
      <c r="D268" s="150" t="s">
        <v>156</v>
      </c>
      <c r="E268" s="157" t="s">
        <v>19</v>
      </c>
      <c r="F268" s="158" t="s">
        <v>366</v>
      </c>
      <c r="H268" s="159">
        <v>3</v>
      </c>
      <c r="I268" s="160"/>
      <c r="L268" s="156"/>
      <c r="M268" s="161"/>
      <c r="T268" s="162"/>
      <c r="AT268" s="157" t="s">
        <v>156</v>
      </c>
      <c r="AU268" s="157" t="s">
        <v>84</v>
      </c>
      <c r="AV268" s="13" t="s">
        <v>84</v>
      </c>
      <c r="AW268" s="13" t="s">
        <v>35</v>
      </c>
      <c r="AX268" s="13" t="s">
        <v>82</v>
      </c>
      <c r="AY268" s="157" t="s">
        <v>144</v>
      </c>
    </row>
    <row r="269" spans="2:65" s="1" customFormat="1" ht="16.5" customHeight="1">
      <c r="B269" s="33"/>
      <c r="C269" s="132" t="s">
        <v>367</v>
      </c>
      <c r="D269" s="132" t="s">
        <v>147</v>
      </c>
      <c r="E269" s="133" t="s">
        <v>368</v>
      </c>
      <c r="F269" s="134" t="s">
        <v>369</v>
      </c>
      <c r="G269" s="135" t="s">
        <v>177</v>
      </c>
      <c r="H269" s="136">
        <v>50.1</v>
      </c>
      <c r="I269" s="137"/>
      <c r="J269" s="138">
        <f>ROUND(I269*H269,2)</f>
        <v>0</v>
      </c>
      <c r="K269" s="134" t="s">
        <v>151</v>
      </c>
      <c r="L269" s="33"/>
      <c r="M269" s="139" t="s">
        <v>19</v>
      </c>
      <c r="N269" s="140" t="s">
        <v>46</v>
      </c>
      <c r="P269" s="141">
        <f>O269*H269</f>
        <v>0</v>
      </c>
      <c r="Q269" s="141">
        <v>0</v>
      </c>
      <c r="R269" s="141">
        <f>Q269*H269</f>
        <v>0</v>
      </c>
      <c r="S269" s="141">
        <v>2.2300000000000002E-3</v>
      </c>
      <c r="T269" s="142">
        <f>S269*H269</f>
        <v>0.11172300000000002</v>
      </c>
      <c r="AR269" s="143" t="s">
        <v>229</v>
      </c>
      <c r="AT269" s="143" t="s">
        <v>147</v>
      </c>
      <c r="AU269" s="143" t="s">
        <v>84</v>
      </c>
      <c r="AY269" s="18" t="s">
        <v>144</v>
      </c>
      <c r="BE269" s="144">
        <f>IF(N269="základní",J269,0)</f>
        <v>0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8" t="s">
        <v>82</v>
      </c>
      <c r="BK269" s="144">
        <f>ROUND(I269*H269,2)</f>
        <v>0</v>
      </c>
      <c r="BL269" s="18" t="s">
        <v>229</v>
      </c>
      <c r="BM269" s="143" t="s">
        <v>370</v>
      </c>
    </row>
    <row r="270" spans="2:65" s="1" customFormat="1">
      <c r="B270" s="33"/>
      <c r="D270" s="145" t="s">
        <v>154</v>
      </c>
      <c r="F270" s="146" t="s">
        <v>371</v>
      </c>
      <c r="I270" s="147"/>
      <c r="L270" s="33"/>
      <c r="M270" s="148"/>
      <c r="T270" s="54"/>
      <c r="AT270" s="18" t="s">
        <v>154</v>
      </c>
      <c r="AU270" s="18" t="s">
        <v>84</v>
      </c>
    </row>
    <row r="271" spans="2:65" s="12" customFormat="1">
      <c r="B271" s="149"/>
      <c r="D271" s="150" t="s">
        <v>156</v>
      </c>
      <c r="E271" s="151" t="s">
        <v>19</v>
      </c>
      <c r="F271" s="152" t="s">
        <v>357</v>
      </c>
      <c r="H271" s="151" t="s">
        <v>19</v>
      </c>
      <c r="I271" s="153"/>
      <c r="L271" s="149"/>
      <c r="M271" s="154"/>
      <c r="T271" s="155"/>
      <c r="AT271" s="151" t="s">
        <v>156</v>
      </c>
      <c r="AU271" s="151" t="s">
        <v>84</v>
      </c>
      <c r="AV271" s="12" t="s">
        <v>82</v>
      </c>
      <c r="AW271" s="12" t="s">
        <v>35</v>
      </c>
      <c r="AX271" s="12" t="s">
        <v>75</v>
      </c>
      <c r="AY271" s="151" t="s">
        <v>144</v>
      </c>
    </row>
    <row r="272" spans="2:65" s="12" customFormat="1">
      <c r="B272" s="149"/>
      <c r="D272" s="150" t="s">
        <v>156</v>
      </c>
      <c r="E272" s="151" t="s">
        <v>19</v>
      </c>
      <c r="F272" s="152" t="s">
        <v>358</v>
      </c>
      <c r="H272" s="151" t="s">
        <v>19</v>
      </c>
      <c r="I272" s="153"/>
      <c r="L272" s="149"/>
      <c r="M272" s="154"/>
      <c r="T272" s="155"/>
      <c r="AT272" s="151" t="s">
        <v>156</v>
      </c>
      <c r="AU272" s="151" t="s">
        <v>84</v>
      </c>
      <c r="AV272" s="12" t="s">
        <v>82</v>
      </c>
      <c r="AW272" s="12" t="s">
        <v>35</v>
      </c>
      <c r="AX272" s="12" t="s">
        <v>75</v>
      </c>
      <c r="AY272" s="151" t="s">
        <v>144</v>
      </c>
    </row>
    <row r="273" spans="2:65" s="12" customFormat="1">
      <c r="B273" s="149"/>
      <c r="D273" s="150" t="s">
        <v>156</v>
      </c>
      <c r="E273" s="151" t="s">
        <v>19</v>
      </c>
      <c r="F273" s="152" t="s">
        <v>359</v>
      </c>
      <c r="H273" s="151" t="s">
        <v>19</v>
      </c>
      <c r="I273" s="153"/>
      <c r="L273" s="149"/>
      <c r="M273" s="154"/>
      <c r="T273" s="155"/>
      <c r="AT273" s="151" t="s">
        <v>156</v>
      </c>
      <c r="AU273" s="151" t="s">
        <v>84</v>
      </c>
      <c r="AV273" s="12" t="s">
        <v>82</v>
      </c>
      <c r="AW273" s="12" t="s">
        <v>35</v>
      </c>
      <c r="AX273" s="12" t="s">
        <v>75</v>
      </c>
      <c r="AY273" s="151" t="s">
        <v>144</v>
      </c>
    </row>
    <row r="274" spans="2:65" s="12" customFormat="1">
      <c r="B274" s="149"/>
      <c r="D274" s="150" t="s">
        <v>156</v>
      </c>
      <c r="E274" s="151" t="s">
        <v>19</v>
      </c>
      <c r="F274" s="152" t="s">
        <v>360</v>
      </c>
      <c r="H274" s="151" t="s">
        <v>19</v>
      </c>
      <c r="I274" s="153"/>
      <c r="L274" s="149"/>
      <c r="M274" s="154"/>
      <c r="T274" s="155"/>
      <c r="AT274" s="151" t="s">
        <v>156</v>
      </c>
      <c r="AU274" s="151" t="s">
        <v>84</v>
      </c>
      <c r="AV274" s="12" t="s">
        <v>82</v>
      </c>
      <c r="AW274" s="12" t="s">
        <v>35</v>
      </c>
      <c r="AX274" s="12" t="s">
        <v>75</v>
      </c>
      <c r="AY274" s="151" t="s">
        <v>144</v>
      </c>
    </row>
    <row r="275" spans="2:65" s="12" customFormat="1">
      <c r="B275" s="149"/>
      <c r="D275" s="150" t="s">
        <v>156</v>
      </c>
      <c r="E275" s="151" t="s">
        <v>19</v>
      </c>
      <c r="F275" s="152" t="s">
        <v>361</v>
      </c>
      <c r="H275" s="151" t="s">
        <v>19</v>
      </c>
      <c r="I275" s="153"/>
      <c r="L275" s="149"/>
      <c r="M275" s="154"/>
      <c r="T275" s="155"/>
      <c r="AT275" s="151" t="s">
        <v>156</v>
      </c>
      <c r="AU275" s="151" t="s">
        <v>84</v>
      </c>
      <c r="AV275" s="12" t="s">
        <v>82</v>
      </c>
      <c r="AW275" s="12" t="s">
        <v>35</v>
      </c>
      <c r="AX275" s="12" t="s">
        <v>75</v>
      </c>
      <c r="AY275" s="151" t="s">
        <v>144</v>
      </c>
    </row>
    <row r="276" spans="2:65" s="12" customFormat="1">
      <c r="B276" s="149"/>
      <c r="D276" s="150" t="s">
        <v>156</v>
      </c>
      <c r="E276" s="151" t="s">
        <v>19</v>
      </c>
      <c r="F276" s="152" t="s">
        <v>362</v>
      </c>
      <c r="H276" s="151" t="s">
        <v>19</v>
      </c>
      <c r="I276" s="153"/>
      <c r="L276" s="149"/>
      <c r="M276" s="154"/>
      <c r="T276" s="155"/>
      <c r="AT276" s="151" t="s">
        <v>156</v>
      </c>
      <c r="AU276" s="151" t="s">
        <v>84</v>
      </c>
      <c r="AV276" s="12" t="s">
        <v>82</v>
      </c>
      <c r="AW276" s="12" t="s">
        <v>35</v>
      </c>
      <c r="AX276" s="12" t="s">
        <v>75</v>
      </c>
      <c r="AY276" s="151" t="s">
        <v>144</v>
      </c>
    </row>
    <row r="277" spans="2:65" s="13" customFormat="1">
      <c r="B277" s="156"/>
      <c r="D277" s="150" t="s">
        <v>156</v>
      </c>
      <c r="E277" s="157" t="s">
        <v>19</v>
      </c>
      <c r="F277" s="158" t="s">
        <v>372</v>
      </c>
      <c r="H277" s="159">
        <v>40.6</v>
      </c>
      <c r="I277" s="160"/>
      <c r="L277" s="156"/>
      <c r="M277" s="161"/>
      <c r="T277" s="162"/>
      <c r="AT277" s="157" t="s">
        <v>156</v>
      </c>
      <c r="AU277" s="157" t="s">
        <v>84</v>
      </c>
      <c r="AV277" s="13" t="s">
        <v>84</v>
      </c>
      <c r="AW277" s="13" t="s">
        <v>35</v>
      </c>
      <c r="AX277" s="13" t="s">
        <v>75</v>
      </c>
      <c r="AY277" s="157" t="s">
        <v>144</v>
      </c>
    </row>
    <row r="278" spans="2:65" s="12" customFormat="1">
      <c r="B278" s="149"/>
      <c r="D278" s="150" t="s">
        <v>156</v>
      </c>
      <c r="E278" s="151" t="s">
        <v>19</v>
      </c>
      <c r="F278" s="152" t="s">
        <v>363</v>
      </c>
      <c r="H278" s="151" t="s">
        <v>19</v>
      </c>
      <c r="I278" s="153"/>
      <c r="L278" s="149"/>
      <c r="M278" s="154"/>
      <c r="T278" s="155"/>
      <c r="AT278" s="151" t="s">
        <v>156</v>
      </c>
      <c r="AU278" s="151" t="s">
        <v>84</v>
      </c>
      <c r="AV278" s="12" t="s">
        <v>82</v>
      </c>
      <c r="AW278" s="12" t="s">
        <v>35</v>
      </c>
      <c r="AX278" s="12" t="s">
        <v>75</v>
      </c>
      <c r="AY278" s="151" t="s">
        <v>144</v>
      </c>
    </row>
    <row r="279" spans="2:65" s="13" customFormat="1">
      <c r="B279" s="156"/>
      <c r="D279" s="150" t="s">
        <v>156</v>
      </c>
      <c r="E279" s="157" t="s">
        <v>19</v>
      </c>
      <c r="F279" s="158" t="s">
        <v>373</v>
      </c>
      <c r="H279" s="159">
        <v>3.6</v>
      </c>
      <c r="I279" s="160"/>
      <c r="L279" s="156"/>
      <c r="M279" s="161"/>
      <c r="T279" s="162"/>
      <c r="AT279" s="157" t="s">
        <v>156</v>
      </c>
      <c r="AU279" s="157" t="s">
        <v>84</v>
      </c>
      <c r="AV279" s="13" t="s">
        <v>84</v>
      </c>
      <c r="AW279" s="13" t="s">
        <v>35</v>
      </c>
      <c r="AX279" s="13" t="s">
        <v>75</v>
      </c>
      <c r="AY279" s="157" t="s">
        <v>144</v>
      </c>
    </row>
    <row r="280" spans="2:65" s="12" customFormat="1">
      <c r="B280" s="149"/>
      <c r="D280" s="150" t="s">
        <v>156</v>
      </c>
      <c r="E280" s="151" t="s">
        <v>19</v>
      </c>
      <c r="F280" s="152" t="s">
        <v>364</v>
      </c>
      <c r="H280" s="151" t="s">
        <v>19</v>
      </c>
      <c r="I280" s="153"/>
      <c r="L280" s="149"/>
      <c r="M280" s="154"/>
      <c r="T280" s="155"/>
      <c r="AT280" s="151" t="s">
        <v>156</v>
      </c>
      <c r="AU280" s="151" t="s">
        <v>84</v>
      </c>
      <c r="AV280" s="12" t="s">
        <v>82</v>
      </c>
      <c r="AW280" s="12" t="s">
        <v>35</v>
      </c>
      <c r="AX280" s="12" t="s">
        <v>75</v>
      </c>
      <c r="AY280" s="151" t="s">
        <v>144</v>
      </c>
    </row>
    <row r="281" spans="2:65" s="13" customFormat="1">
      <c r="B281" s="156"/>
      <c r="D281" s="150" t="s">
        <v>156</v>
      </c>
      <c r="E281" s="157" t="s">
        <v>19</v>
      </c>
      <c r="F281" s="158" t="s">
        <v>374</v>
      </c>
      <c r="H281" s="159">
        <v>5.9</v>
      </c>
      <c r="I281" s="160"/>
      <c r="L281" s="156"/>
      <c r="M281" s="161"/>
      <c r="T281" s="162"/>
      <c r="AT281" s="157" t="s">
        <v>156</v>
      </c>
      <c r="AU281" s="157" t="s">
        <v>84</v>
      </c>
      <c r="AV281" s="13" t="s">
        <v>84</v>
      </c>
      <c r="AW281" s="13" t="s">
        <v>35</v>
      </c>
      <c r="AX281" s="13" t="s">
        <v>75</v>
      </c>
      <c r="AY281" s="157" t="s">
        <v>144</v>
      </c>
    </row>
    <row r="282" spans="2:65" s="12" customFormat="1">
      <c r="B282" s="149"/>
      <c r="D282" s="150" t="s">
        <v>156</v>
      </c>
      <c r="E282" s="151" t="s">
        <v>19</v>
      </c>
      <c r="F282" s="152" t="s">
        <v>365</v>
      </c>
      <c r="H282" s="151" t="s">
        <v>19</v>
      </c>
      <c r="I282" s="153"/>
      <c r="L282" s="149"/>
      <c r="M282" s="154"/>
      <c r="T282" s="155"/>
      <c r="AT282" s="151" t="s">
        <v>156</v>
      </c>
      <c r="AU282" s="151" t="s">
        <v>84</v>
      </c>
      <c r="AV282" s="12" t="s">
        <v>82</v>
      </c>
      <c r="AW282" s="12" t="s">
        <v>35</v>
      </c>
      <c r="AX282" s="12" t="s">
        <v>75</v>
      </c>
      <c r="AY282" s="151" t="s">
        <v>144</v>
      </c>
    </row>
    <row r="283" spans="2:65" s="14" customFormat="1">
      <c r="B283" s="163"/>
      <c r="D283" s="150" t="s">
        <v>156</v>
      </c>
      <c r="E283" s="164" t="s">
        <v>19</v>
      </c>
      <c r="F283" s="165" t="s">
        <v>204</v>
      </c>
      <c r="H283" s="166">
        <v>50.1</v>
      </c>
      <c r="I283" s="167"/>
      <c r="L283" s="163"/>
      <c r="M283" s="168"/>
      <c r="T283" s="169"/>
      <c r="AT283" s="164" t="s">
        <v>156</v>
      </c>
      <c r="AU283" s="164" t="s">
        <v>84</v>
      </c>
      <c r="AV283" s="14" t="s">
        <v>152</v>
      </c>
      <c r="AW283" s="14" t="s">
        <v>35</v>
      </c>
      <c r="AX283" s="14" t="s">
        <v>82</v>
      </c>
      <c r="AY283" s="164" t="s">
        <v>144</v>
      </c>
    </row>
    <row r="284" spans="2:65" s="1" customFormat="1" ht="16.5" customHeight="1">
      <c r="B284" s="33"/>
      <c r="C284" s="132" t="s">
        <v>290</v>
      </c>
      <c r="D284" s="132" t="s">
        <v>147</v>
      </c>
      <c r="E284" s="133" t="s">
        <v>375</v>
      </c>
      <c r="F284" s="134" t="s">
        <v>376</v>
      </c>
      <c r="G284" s="135" t="s">
        <v>177</v>
      </c>
      <c r="H284" s="136">
        <v>26</v>
      </c>
      <c r="I284" s="137"/>
      <c r="J284" s="138">
        <f>ROUND(I284*H284,2)</f>
        <v>0</v>
      </c>
      <c r="K284" s="134" t="s">
        <v>151</v>
      </c>
      <c r="L284" s="33"/>
      <c r="M284" s="139" t="s">
        <v>19</v>
      </c>
      <c r="N284" s="140" t="s">
        <v>46</v>
      </c>
      <c r="P284" s="141">
        <f>O284*H284</f>
        <v>0</v>
      </c>
      <c r="Q284" s="141">
        <v>0</v>
      </c>
      <c r="R284" s="141">
        <f>Q284*H284</f>
        <v>0</v>
      </c>
      <c r="S284" s="141">
        <v>6.0499999999999998E-3</v>
      </c>
      <c r="T284" s="142">
        <f>S284*H284</f>
        <v>0.1573</v>
      </c>
      <c r="AR284" s="143" t="s">
        <v>229</v>
      </c>
      <c r="AT284" s="143" t="s">
        <v>147</v>
      </c>
      <c r="AU284" s="143" t="s">
        <v>84</v>
      </c>
      <c r="AY284" s="18" t="s">
        <v>144</v>
      </c>
      <c r="BE284" s="144">
        <f>IF(N284="základní",J284,0)</f>
        <v>0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8" t="s">
        <v>82</v>
      </c>
      <c r="BK284" s="144">
        <f>ROUND(I284*H284,2)</f>
        <v>0</v>
      </c>
      <c r="BL284" s="18" t="s">
        <v>229</v>
      </c>
      <c r="BM284" s="143" t="s">
        <v>377</v>
      </c>
    </row>
    <row r="285" spans="2:65" s="1" customFormat="1">
      <c r="B285" s="33"/>
      <c r="D285" s="145" t="s">
        <v>154</v>
      </c>
      <c r="F285" s="146" t="s">
        <v>378</v>
      </c>
      <c r="I285" s="147"/>
      <c r="L285" s="33"/>
      <c r="M285" s="148"/>
      <c r="T285" s="54"/>
      <c r="AT285" s="18" t="s">
        <v>154</v>
      </c>
      <c r="AU285" s="18" t="s">
        <v>84</v>
      </c>
    </row>
    <row r="286" spans="2:65" s="12" customFormat="1">
      <c r="B286" s="149"/>
      <c r="D286" s="150" t="s">
        <v>156</v>
      </c>
      <c r="E286" s="151" t="s">
        <v>19</v>
      </c>
      <c r="F286" s="152" t="s">
        <v>357</v>
      </c>
      <c r="H286" s="151" t="s">
        <v>19</v>
      </c>
      <c r="I286" s="153"/>
      <c r="L286" s="149"/>
      <c r="M286" s="154"/>
      <c r="T286" s="155"/>
      <c r="AT286" s="151" t="s">
        <v>156</v>
      </c>
      <c r="AU286" s="151" t="s">
        <v>84</v>
      </c>
      <c r="AV286" s="12" t="s">
        <v>82</v>
      </c>
      <c r="AW286" s="12" t="s">
        <v>35</v>
      </c>
      <c r="AX286" s="12" t="s">
        <v>75</v>
      </c>
      <c r="AY286" s="151" t="s">
        <v>144</v>
      </c>
    </row>
    <row r="287" spans="2:65" s="12" customFormat="1">
      <c r="B287" s="149"/>
      <c r="D287" s="150" t="s">
        <v>156</v>
      </c>
      <c r="E287" s="151" t="s">
        <v>19</v>
      </c>
      <c r="F287" s="152" t="s">
        <v>358</v>
      </c>
      <c r="H287" s="151" t="s">
        <v>19</v>
      </c>
      <c r="I287" s="153"/>
      <c r="L287" s="149"/>
      <c r="M287" s="154"/>
      <c r="T287" s="155"/>
      <c r="AT287" s="151" t="s">
        <v>156</v>
      </c>
      <c r="AU287" s="151" t="s">
        <v>84</v>
      </c>
      <c r="AV287" s="12" t="s">
        <v>82</v>
      </c>
      <c r="AW287" s="12" t="s">
        <v>35</v>
      </c>
      <c r="AX287" s="12" t="s">
        <v>75</v>
      </c>
      <c r="AY287" s="151" t="s">
        <v>144</v>
      </c>
    </row>
    <row r="288" spans="2:65" s="12" customFormat="1">
      <c r="B288" s="149"/>
      <c r="D288" s="150" t="s">
        <v>156</v>
      </c>
      <c r="E288" s="151" t="s">
        <v>19</v>
      </c>
      <c r="F288" s="152" t="s">
        <v>359</v>
      </c>
      <c r="H288" s="151" t="s">
        <v>19</v>
      </c>
      <c r="I288" s="153"/>
      <c r="L288" s="149"/>
      <c r="M288" s="154"/>
      <c r="T288" s="155"/>
      <c r="AT288" s="151" t="s">
        <v>156</v>
      </c>
      <c r="AU288" s="151" t="s">
        <v>84</v>
      </c>
      <c r="AV288" s="12" t="s">
        <v>82</v>
      </c>
      <c r="AW288" s="12" t="s">
        <v>35</v>
      </c>
      <c r="AX288" s="12" t="s">
        <v>75</v>
      </c>
      <c r="AY288" s="151" t="s">
        <v>144</v>
      </c>
    </row>
    <row r="289" spans="2:65" s="12" customFormat="1">
      <c r="B289" s="149"/>
      <c r="D289" s="150" t="s">
        <v>156</v>
      </c>
      <c r="E289" s="151" t="s">
        <v>19</v>
      </c>
      <c r="F289" s="152" t="s">
        <v>360</v>
      </c>
      <c r="H289" s="151" t="s">
        <v>19</v>
      </c>
      <c r="I289" s="153"/>
      <c r="L289" s="149"/>
      <c r="M289" s="154"/>
      <c r="T289" s="155"/>
      <c r="AT289" s="151" t="s">
        <v>156</v>
      </c>
      <c r="AU289" s="151" t="s">
        <v>84</v>
      </c>
      <c r="AV289" s="12" t="s">
        <v>82</v>
      </c>
      <c r="AW289" s="12" t="s">
        <v>35</v>
      </c>
      <c r="AX289" s="12" t="s">
        <v>75</v>
      </c>
      <c r="AY289" s="151" t="s">
        <v>144</v>
      </c>
    </row>
    <row r="290" spans="2:65" s="13" customFormat="1">
      <c r="B290" s="156"/>
      <c r="D290" s="150" t="s">
        <v>156</v>
      </c>
      <c r="E290" s="157" t="s">
        <v>19</v>
      </c>
      <c r="F290" s="158" t="s">
        <v>329</v>
      </c>
      <c r="H290" s="159">
        <v>26</v>
      </c>
      <c r="I290" s="160"/>
      <c r="L290" s="156"/>
      <c r="M290" s="161"/>
      <c r="T290" s="162"/>
      <c r="AT290" s="157" t="s">
        <v>156</v>
      </c>
      <c r="AU290" s="157" t="s">
        <v>84</v>
      </c>
      <c r="AV290" s="13" t="s">
        <v>84</v>
      </c>
      <c r="AW290" s="13" t="s">
        <v>35</v>
      </c>
      <c r="AX290" s="13" t="s">
        <v>82</v>
      </c>
      <c r="AY290" s="157" t="s">
        <v>144</v>
      </c>
    </row>
    <row r="291" spans="2:65" s="12" customFormat="1">
      <c r="B291" s="149"/>
      <c r="D291" s="150" t="s">
        <v>156</v>
      </c>
      <c r="E291" s="151" t="s">
        <v>19</v>
      </c>
      <c r="F291" s="152" t="s">
        <v>361</v>
      </c>
      <c r="H291" s="151" t="s">
        <v>19</v>
      </c>
      <c r="I291" s="153"/>
      <c r="L291" s="149"/>
      <c r="M291" s="154"/>
      <c r="T291" s="155"/>
      <c r="AT291" s="151" t="s">
        <v>156</v>
      </c>
      <c r="AU291" s="151" t="s">
        <v>84</v>
      </c>
      <c r="AV291" s="12" t="s">
        <v>82</v>
      </c>
      <c r="AW291" s="12" t="s">
        <v>35</v>
      </c>
      <c r="AX291" s="12" t="s">
        <v>75</v>
      </c>
      <c r="AY291" s="151" t="s">
        <v>144</v>
      </c>
    </row>
    <row r="292" spans="2:65" s="12" customFormat="1">
      <c r="B292" s="149"/>
      <c r="D292" s="150" t="s">
        <v>156</v>
      </c>
      <c r="E292" s="151" t="s">
        <v>19</v>
      </c>
      <c r="F292" s="152" t="s">
        <v>362</v>
      </c>
      <c r="H292" s="151" t="s">
        <v>19</v>
      </c>
      <c r="I292" s="153"/>
      <c r="L292" s="149"/>
      <c r="M292" s="154"/>
      <c r="T292" s="155"/>
      <c r="AT292" s="151" t="s">
        <v>156</v>
      </c>
      <c r="AU292" s="151" t="s">
        <v>84</v>
      </c>
      <c r="AV292" s="12" t="s">
        <v>82</v>
      </c>
      <c r="AW292" s="12" t="s">
        <v>35</v>
      </c>
      <c r="AX292" s="12" t="s">
        <v>75</v>
      </c>
      <c r="AY292" s="151" t="s">
        <v>144</v>
      </c>
    </row>
    <row r="293" spans="2:65" s="12" customFormat="1">
      <c r="B293" s="149"/>
      <c r="D293" s="150" t="s">
        <v>156</v>
      </c>
      <c r="E293" s="151" t="s">
        <v>19</v>
      </c>
      <c r="F293" s="152" t="s">
        <v>363</v>
      </c>
      <c r="H293" s="151" t="s">
        <v>19</v>
      </c>
      <c r="I293" s="153"/>
      <c r="L293" s="149"/>
      <c r="M293" s="154"/>
      <c r="T293" s="155"/>
      <c r="AT293" s="151" t="s">
        <v>156</v>
      </c>
      <c r="AU293" s="151" t="s">
        <v>84</v>
      </c>
      <c r="AV293" s="12" t="s">
        <v>82</v>
      </c>
      <c r="AW293" s="12" t="s">
        <v>35</v>
      </c>
      <c r="AX293" s="12" t="s">
        <v>75</v>
      </c>
      <c r="AY293" s="151" t="s">
        <v>144</v>
      </c>
    </row>
    <row r="294" spans="2:65" s="12" customFormat="1">
      <c r="B294" s="149"/>
      <c r="D294" s="150" t="s">
        <v>156</v>
      </c>
      <c r="E294" s="151" t="s">
        <v>19</v>
      </c>
      <c r="F294" s="152" t="s">
        <v>364</v>
      </c>
      <c r="H294" s="151" t="s">
        <v>19</v>
      </c>
      <c r="I294" s="153"/>
      <c r="L294" s="149"/>
      <c r="M294" s="154"/>
      <c r="T294" s="155"/>
      <c r="AT294" s="151" t="s">
        <v>156</v>
      </c>
      <c r="AU294" s="151" t="s">
        <v>84</v>
      </c>
      <c r="AV294" s="12" t="s">
        <v>82</v>
      </c>
      <c r="AW294" s="12" t="s">
        <v>35</v>
      </c>
      <c r="AX294" s="12" t="s">
        <v>75</v>
      </c>
      <c r="AY294" s="151" t="s">
        <v>144</v>
      </c>
    </row>
    <row r="295" spans="2:65" s="12" customFormat="1">
      <c r="B295" s="149"/>
      <c r="D295" s="150" t="s">
        <v>156</v>
      </c>
      <c r="E295" s="151" t="s">
        <v>19</v>
      </c>
      <c r="F295" s="152" t="s">
        <v>365</v>
      </c>
      <c r="H295" s="151" t="s">
        <v>19</v>
      </c>
      <c r="I295" s="153"/>
      <c r="L295" s="149"/>
      <c r="M295" s="154"/>
      <c r="T295" s="155"/>
      <c r="AT295" s="151" t="s">
        <v>156</v>
      </c>
      <c r="AU295" s="151" t="s">
        <v>84</v>
      </c>
      <c r="AV295" s="12" t="s">
        <v>82</v>
      </c>
      <c r="AW295" s="12" t="s">
        <v>35</v>
      </c>
      <c r="AX295" s="12" t="s">
        <v>75</v>
      </c>
      <c r="AY295" s="151" t="s">
        <v>144</v>
      </c>
    </row>
    <row r="296" spans="2:65" s="1" customFormat="1" ht="16.5" customHeight="1">
      <c r="B296" s="33"/>
      <c r="C296" s="132" t="s">
        <v>379</v>
      </c>
      <c r="D296" s="132" t="s">
        <v>147</v>
      </c>
      <c r="E296" s="133" t="s">
        <v>380</v>
      </c>
      <c r="F296" s="134" t="s">
        <v>381</v>
      </c>
      <c r="G296" s="135" t="s">
        <v>177</v>
      </c>
      <c r="H296" s="136">
        <v>10.199999999999999</v>
      </c>
      <c r="I296" s="137"/>
      <c r="J296" s="138">
        <f>ROUND(I296*H296,2)</f>
        <v>0</v>
      </c>
      <c r="K296" s="134" t="s">
        <v>151</v>
      </c>
      <c r="L296" s="33"/>
      <c r="M296" s="139" t="s">
        <v>19</v>
      </c>
      <c r="N296" s="140" t="s">
        <v>46</v>
      </c>
      <c r="P296" s="141">
        <f>O296*H296</f>
        <v>0</v>
      </c>
      <c r="Q296" s="141">
        <v>0</v>
      </c>
      <c r="R296" s="141">
        <f>Q296*H296</f>
        <v>0</v>
      </c>
      <c r="S296" s="141">
        <v>3.9399999999999999E-3</v>
      </c>
      <c r="T296" s="142">
        <f>S296*H296</f>
        <v>4.0187999999999995E-2</v>
      </c>
      <c r="AR296" s="143" t="s">
        <v>229</v>
      </c>
      <c r="AT296" s="143" t="s">
        <v>147</v>
      </c>
      <c r="AU296" s="143" t="s">
        <v>84</v>
      </c>
      <c r="AY296" s="18" t="s">
        <v>144</v>
      </c>
      <c r="BE296" s="144">
        <f>IF(N296="základní",J296,0)</f>
        <v>0</v>
      </c>
      <c r="BF296" s="144">
        <f>IF(N296="snížená",J296,0)</f>
        <v>0</v>
      </c>
      <c r="BG296" s="144">
        <f>IF(N296="zákl. přenesená",J296,0)</f>
        <v>0</v>
      </c>
      <c r="BH296" s="144">
        <f>IF(N296="sníž. přenesená",J296,0)</f>
        <v>0</v>
      </c>
      <c r="BI296" s="144">
        <f>IF(N296="nulová",J296,0)</f>
        <v>0</v>
      </c>
      <c r="BJ296" s="18" t="s">
        <v>82</v>
      </c>
      <c r="BK296" s="144">
        <f>ROUND(I296*H296,2)</f>
        <v>0</v>
      </c>
      <c r="BL296" s="18" t="s">
        <v>229</v>
      </c>
      <c r="BM296" s="143" t="s">
        <v>382</v>
      </c>
    </row>
    <row r="297" spans="2:65" s="1" customFormat="1">
      <c r="B297" s="33"/>
      <c r="D297" s="145" t="s">
        <v>154</v>
      </c>
      <c r="F297" s="146" t="s">
        <v>383</v>
      </c>
      <c r="I297" s="147"/>
      <c r="L297" s="33"/>
      <c r="M297" s="148"/>
      <c r="T297" s="54"/>
      <c r="AT297" s="18" t="s">
        <v>154</v>
      </c>
      <c r="AU297" s="18" t="s">
        <v>84</v>
      </c>
    </row>
    <row r="298" spans="2:65" s="12" customFormat="1">
      <c r="B298" s="149"/>
      <c r="D298" s="150" t="s">
        <v>156</v>
      </c>
      <c r="E298" s="151" t="s">
        <v>19</v>
      </c>
      <c r="F298" s="152" t="s">
        <v>357</v>
      </c>
      <c r="H298" s="151" t="s">
        <v>19</v>
      </c>
      <c r="I298" s="153"/>
      <c r="L298" s="149"/>
      <c r="M298" s="154"/>
      <c r="T298" s="155"/>
      <c r="AT298" s="151" t="s">
        <v>156</v>
      </c>
      <c r="AU298" s="151" t="s">
        <v>84</v>
      </c>
      <c r="AV298" s="12" t="s">
        <v>82</v>
      </c>
      <c r="AW298" s="12" t="s">
        <v>35</v>
      </c>
      <c r="AX298" s="12" t="s">
        <v>75</v>
      </c>
      <c r="AY298" s="151" t="s">
        <v>144</v>
      </c>
    </row>
    <row r="299" spans="2:65" s="12" customFormat="1">
      <c r="B299" s="149"/>
      <c r="D299" s="150" t="s">
        <v>156</v>
      </c>
      <c r="E299" s="151" t="s">
        <v>19</v>
      </c>
      <c r="F299" s="152" t="s">
        <v>358</v>
      </c>
      <c r="H299" s="151" t="s">
        <v>19</v>
      </c>
      <c r="I299" s="153"/>
      <c r="L299" s="149"/>
      <c r="M299" s="154"/>
      <c r="T299" s="155"/>
      <c r="AT299" s="151" t="s">
        <v>156</v>
      </c>
      <c r="AU299" s="151" t="s">
        <v>84</v>
      </c>
      <c r="AV299" s="12" t="s">
        <v>82</v>
      </c>
      <c r="AW299" s="12" t="s">
        <v>35</v>
      </c>
      <c r="AX299" s="12" t="s">
        <v>75</v>
      </c>
      <c r="AY299" s="151" t="s">
        <v>144</v>
      </c>
    </row>
    <row r="300" spans="2:65" s="12" customFormat="1">
      <c r="B300" s="149"/>
      <c r="D300" s="150" t="s">
        <v>156</v>
      </c>
      <c r="E300" s="151" t="s">
        <v>19</v>
      </c>
      <c r="F300" s="152" t="s">
        <v>359</v>
      </c>
      <c r="H300" s="151" t="s">
        <v>19</v>
      </c>
      <c r="I300" s="153"/>
      <c r="L300" s="149"/>
      <c r="M300" s="154"/>
      <c r="T300" s="155"/>
      <c r="AT300" s="151" t="s">
        <v>156</v>
      </c>
      <c r="AU300" s="151" t="s">
        <v>84</v>
      </c>
      <c r="AV300" s="12" t="s">
        <v>82</v>
      </c>
      <c r="AW300" s="12" t="s">
        <v>35</v>
      </c>
      <c r="AX300" s="12" t="s">
        <v>75</v>
      </c>
      <c r="AY300" s="151" t="s">
        <v>144</v>
      </c>
    </row>
    <row r="301" spans="2:65" s="12" customFormat="1">
      <c r="B301" s="149"/>
      <c r="D301" s="150" t="s">
        <v>156</v>
      </c>
      <c r="E301" s="151" t="s">
        <v>19</v>
      </c>
      <c r="F301" s="152" t="s">
        <v>360</v>
      </c>
      <c r="H301" s="151" t="s">
        <v>19</v>
      </c>
      <c r="I301" s="153"/>
      <c r="L301" s="149"/>
      <c r="M301" s="154"/>
      <c r="T301" s="155"/>
      <c r="AT301" s="151" t="s">
        <v>156</v>
      </c>
      <c r="AU301" s="151" t="s">
        <v>84</v>
      </c>
      <c r="AV301" s="12" t="s">
        <v>82</v>
      </c>
      <c r="AW301" s="12" t="s">
        <v>35</v>
      </c>
      <c r="AX301" s="12" t="s">
        <v>75</v>
      </c>
      <c r="AY301" s="151" t="s">
        <v>144</v>
      </c>
    </row>
    <row r="302" spans="2:65" s="12" customFormat="1">
      <c r="B302" s="149"/>
      <c r="D302" s="150" t="s">
        <v>156</v>
      </c>
      <c r="E302" s="151" t="s">
        <v>19</v>
      </c>
      <c r="F302" s="152" t="s">
        <v>361</v>
      </c>
      <c r="H302" s="151" t="s">
        <v>19</v>
      </c>
      <c r="I302" s="153"/>
      <c r="L302" s="149"/>
      <c r="M302" s="154"/>
      <c r="T302" s="155"/>
      <c r="AT302" s="151" t="s">
        <v>156</v>
      </c>
      <c r="AU302" s="151" t="s">
        <v>84</v>
      </c>
      <c r="AV302" s="12" t="s">
        <v>82</v>
      </c>
      <c r="AW302" s="12" t="s">
        <v>35</v>
      </c>
      <c r="AX302" s="12" t="s">
        <v>75</v>
      </c>
      <c r="AY302" s="151" t="s">
        <v>144</v>
      </c>
    </row>
    <row r="303" spans="2:65" s="13" customFormat="1">
      <c r="B303" s="156"/>
      <c r="D303" s="150" t="s">
        <v>156</v>
      </c>
      <c r="E303" s="157" t="s">
        <v>19</v>
      </c>
      <c r="F303" s="158" t="s">
        <v>384</v>
      </c>
      <c r="H303" s="159">
        <v>10.199999999999999</v>
      </c>
      <c r="I303" s="160"/>
      <c r="L303" s="156"/>
      <c r="M303" s="161"/>
      <c r="T303" s="162"/>
      <c r="AT303" s="157" t="s">
        <v>156</v>
      </c>
      <c r="AU303" s="157" t="s">
        <v>84</v>
      </c>
      <c r="AV303" s="13" t="s">
        <v>84</v>
      </c>
      <c r="AW303" s="13" t="s">
        <v>35</v>
      </c>
      <c r="AX303" s="13" t="s">
        <v>82</v>
      </c>
      <c r="AY303" s="157" t="s">
        <v>144</v>
      </c>
    </row>
    <row r="304" spans="2:65" s="12" customFormat="1">
      <c r="B304" s="149"/>
      <c r="D304" s="150" t="s">
        <v>156</v>
      </c>
      <c r="E304" s="151" t="s">
        <v>19</v>
      </c>
      <c r="F304" s="152" t="s">
        <v>362</v>
      </c>
      <c r="H304" s="151" t="s">
        <v>19</v>
      </c>
      <c r="I304" s="153"/>
      <c r="L304" s="149"/>
      <c r="M304" s="154"/>
      <c r="T304" s="155"/>
      <c r="AT304" s="151" t="s">
        <v>156</v>
      </c>
      <c r="AU304" s="151" t="s">
        <v>84</v>
      </c>
      <c r="AV304" s="12" t="s">
        <v>82</v>
      </c>
      <c r="AW304" s="12" t="s">
        <v>35</v>
      </c>
      <c r="AX304" s="12" t="s">
        <v>75</v>
      </c>
      <c r="AY304" s="151" t="s">
        <v>144</v>
      </c>
    </row>
    <row r="305" spans="2:65" s="12" customFormat="1">
      <c r="B305" s="149"/>
      <c r="D305" s="150" t="s">
        <v>156</v>
      </c>
      <c r="E305" s="151" t="s">
        <v>19</v>
      </c>
      <c r="F305" s="152" t="s">
        <v>363</v>
      </c>
      <c r="H305" s="151" t="s">
        <v>19</v>
      </c>
      <c r="I305" s="153"/>
      <c r="L305" s="149"/>
      <c r="M305" s="154"/>
      <c r="T305" s="155"/>
      <c r="AT305" s="151" t="s">
        <v>156</v>
      </c>
      <c r="AU305" s="151" t="s">
        <v>84</v>
      </c>
      <c r="AV305" s="12" t="s">
        <v>82</v>
      </c>
      <c r="AW305" s="12" t="s">
        <v>35</v>
      </c>
      <c r="AX305" s="12" t="s">
        <v>75</v>
      </c>
      <c r="AY305" s="151" t="s">
        <v>144</v>
      </c>
    </row>
    <row r="306" spans="2:65" s="12" customFormat="1">
      <c r="B306" s="149"/>
      <c r="D306" s="150" t="s">
        <v>156</v>
      </c>
      <c r="E306" s="151" t="s">
        <v>19</v>
      </c>
      <c r="F306" s="152" t="s">
        <v>364</v>
      </c>
      <c r="H306" s="151" t="s">
        <v>19</v>
      </c>
      <c r="I306" s="153"/>
      <c r="L306" s="149"/>
      <c r="M306" s="154"/>
      <c r="T306" s="155"/>
      <c r="AT306" s="151" t="s">
        <v>156</v>
      </c>
      <c r="AU306" s="151" t="s">
        <v>84</v>
      </c>
      <c r="AV306" s="12" t="s">
        <v>82</v>
      </c>
      <c r="AW306" s="12" t="s">
        <v>35</v>
      </c>
      <c r="AX306" s="12" t="s">
        <v>75</v>
      </c>
      <c r="AY306" s="151" t="s">
        <v>144</v>
      </c>
    </row>
    <row r="307" spans="2:65" s="12" customFormat="1">
      <c r="B307" s="149"/>
      <c r="D307" s="150" t="s">
        <v>156</v>
      </c>
      <c r="E307" s="151" t="s">
        <v>19</v>
      </c>
      <c r="F307" s="152" t="s">
        <v>365</v>
      </c>
      <c r="H307" s="151" t="s">
        <v>19</v>
      </c>
      <c r="I307" s="153"/>
      <c r="L307" s="149"/>
      <c r="M307" s="154"/>
      <c r="T307" s="155"/>
      <c r="AT307" s="151" t="s">
        <v>156</v>
      </c>
      <c r="AU307" s="151" t="s">
        <v>84</v>
      </c>
      <c r="AV307" s="12" t="s">
        <v>82</v>
      </c>
      <c r="AW307" s="12" t="s">
        <v>35</v>
      </c>
      <c r="AX307" s="12" t="s">
        <v>75</v>
      </c>
      <c r="AY307" s="151" t="s">
        <v>144</v>
      </c>
    </row>
    <row r="308" spans="2:65" s="1" customFormat="1" ht="24.2" customHeight="1">
      <c r="B308" s="33"/>
      <c r="C308" s="132" t="s">
        <v>385</v>
      </c>
      <c r="D308" s="132" t="s">
        <v>147</v>
      </c>
      <c r="E308" s="133" t="s">
        <v>386</v>
      </c>
      <c r="F308" s="134" t="s">
        <v>387</v>
      </c>
      <c r="G308" s="135" t="s">
        <v>150</v>
      </c>
      <c r="H308" s="136">
        <v>70</v>
      </c>
      <c r="I308" s="137"/>
      <c r="J308" s="138">
        <f>ROUND(I308*H308,2)</f>
        <v>0</v>
      </c>
      <c r="K308" s="134" t="s">
        <v>151</v>
      </c>
      <c r="L308" s="33"/>
      <c r="M308" s="139" t="s">
        <v>19</v>
      </c>
      <c r="N308" s="140" t="s">
        <v>46</v>
      </c>
      <c r="P308" s="141">
        <f>O308*H308</f>
        <v>0</v>
      </c>
      <c r="Q308" s="141">
        <v>6.7200000000000003E-3</v>
      </c>
      <c r="R308" s="141">
        <f>Q308*H308</f>
        <v>0.47040000000000004</v>
      </c>
      <c r="S308" s="141">
        <v>0</v>
      </c>
      <c r="T308" s="142">
        <f>S308*H308</f>
        <v>0</v>
      </c>
      <c r="AR308" s="143" t="s">
        <v>229</v>
      </c>
      <c r="AT308" s="143" t="s">
        <v>147</v>
      </c>
      <c r="AU308" s="143" t="s">
        <v>84</v>
      </c>
      <c r="AY308" s="18" t="s">
        <v>144</v>
      </c>
      <c r="BE308" s="144">
        <f>IF(N308="základní",J308,0)</f>
        <v>0</v>
      </c>
      <c r="BF308" s="144">
        <f>IF(N308="snížená",J308,0)</f>
        <v>0</v>
      </c>
      <c r="BG308" s="144">
        <f>IF(N308="zákl. přenesená",J308,0)</f>
        <v>0</v>
      </c>
      <c r="BH308" s="144">
        <f>IF(N308="sníž. přenesená",J308,0)</f>
        <v>0</v>
      </c>
      <c r="BI308" s="144">
        <f>IF(N308="nulová",J308,0)</f>
        <v>0</v>
      </c>
      <c r="BJ308" s="18" t="s">
        <v>82</v>
      </c>
      <c r="BK308" s="144">
        <f>ROUND(I308*H308,2)</f>
        <v>0</v>
      </c>
      <c r="BL308" s="18" t="s">
        <v>229</v>
      </c>
      <c r="BM308" s="143" t="s">
        <v>388</v>
      </c>
    </row>
    <row r="309" spans="2:65" s="1" customFormat="1">
      <c r="B309" s="33"/>
      <c r="D309" s="145" t="s">
        <v>154</v>
      </c>
      <c r="F309" s="146" t="s">
        <v>389</v>
      </c>
      <c r="I309" s="147"/>
      <c r="L309" s="33"/>
      <c r="M309" s="148"/>
      <c r="T309" s="54"/>
      <c r="AT309" s="18" t="s">
        <v>154</v>
      </c>
      <c r="AU309" s="18" t="s">
        <v>84</v>
      </c>
    </row>
    <row r="310" spans="2:65" s="12" customFormat="1">
      <c r="B310" s="149"/>
      <c r="D310" s="150" t="s">
        <v>156</v>
      </c>
      <c r="E310" s="151" t="s">
        <v>19</v>
      </c>
      <c r="F310" s="152" t="s">
        <v>232</v>
      </c>
      <c r="H310" s="151" t="s">
        <v>19</v>
      </c>
      <c r="I310" s="153"/>
      <c r="L310" s="149"/>
      <c r="M310" s="154"/>
      <c r="T310" s="155"/>
      <c r="AT310" s="151" t="s">
        <v>156</v>
      </c>
      <c r="AU310" s="151" t="s">
        <v>84</v>
      </c>
      <c r="AV310" s="12" t="s">
        <v>82</v>
      </c>
      <c r="AW310" s="12" t="s">
        <v>35</v>
      </c>
      <c r="AX310" s="12" t="s">
        <v>75</v>
      </c>
      <c r="AY310" s="151" t="s">
        <v>144</v>
      </c>
    </row>
    <row r="311" spans="2:65" s="12" customFormat="1">
      <c r="B311" s="149"/>
      <c r="D311" s="150" t="s">
        <v>156</v>
      </c>
      <c r="E311" s="151" t="s">
        <v>19</v>
      </c>
      <c r="F311" s="152" t="s">
        <v>390</v>
      </c>
      <c r="H311" s="151" t="s">
        <v>19</v>
      </c>
      <c r="I311" s="153"/>
      <c r="L311" s="149"/>
      <c r="M311" s="154"/>
      <c r="T311" s="155"/>
      <c r="AT311" s="151" t="s">
        <v>156</v>
      </c>
      <c r="AU311" s="151" t="s">
        <v>84</v>
      </c>
      <c r="AV311" s="12" t="s">
        <v>82</v>
      </c>
      <c r="AW311" s="12" t="s">
        <v>35</v>
      </c>
      <c r="AX311" s="12" t="s">
        <v>75</v>
      </c>
      <c r="AY311" s="151" t="s">
        <v>144</v>
      </c>
    </row>
    <row r="312" spans="2:65" s="12" customFormat="1">
      <c r="B312" s="149"/>
      <c r="D312" s="150" t="s">
        <v>156</v>
      </c>
      <c r="E312" s="151" t="s">
        <v>19</v>
      </c>
      <c r="F312" s="152" t="s">
        <v>391</v>
      </c>
      <c r="H312" s="151" t="s">
        <v>19</v>
      </c>
      <c r="I312" s="153"/>
      <c r="L312" s="149"/>
      <c r="M312" s="154"/>
      <c r="T312" s="155"/>
      <c r="AT312" s="151" t="s">
        <v>156</v>
      </c>
      <c r="AU312" s="151" t="s">
        <v>84</v>
      </c>
      <c r="AV312" s="12" t="s">
        <v>82</v>
      </c>
      <c r="AW312" s="12" t="s">
        <v>35</v>
      </c>
      <c r="AX312" s="12" t="s">
        <v>75</v>
      </c>
      <c r="AY312" s="151" t="s">
        <v>144</v>
      </c>
    </row>
    <row r="313" spans="2:65" s="12" customFormat="1">
      <c r="B313" s="149"/>
      <c r="D313" s="150" t="s">
        <v>156</v>
      </c>
      <c r="E313" s="151" t="s">
        <v>19</v>
      </c>
      <c r="F313" s="152" t="s">
        <v>392</v>
      </c>
      <c r="H313" s="151" t="s">
        <v>19</v>
      </c>
      <c r="I313" s="153"/>
      <c r="L313" s="149"/>
      <c r="M313" s="154"/>
      <c r="T313" s="155"/>
      <c r="AT313" s="151" t="s">
        <v>156</v>
      </c>
      <c r="AU313" s="151" t="s">
        <v>84</v>
      </c>
      <c r="AV313" s="12" t="s">
        <v>82</v>
      </c>
      <c r="AW313" s="12" t="s">
        <v>35</v>
      </c>
      <c r="AX313" s="12" t="s">
        <v>75</v>
      </c>
      <c r="AY313" s="151" t="s">
        <v>144</v>
      </c>
    </row>
    <row r="314" spans="2:65" s="12" customFormat="1" ht="22.5">
      <c r="B314" s="149"/>
      <c r="D314" s="150" t="s">
        <v>156</v>
      </c>
      <c r="E314" s="151" t="s">
        <v>19</v>
      </c>
      <c r="F314" s="152" t="s">
        <v>393</v>
      </c>
      <c r="H314" s="151" t="s">
        <v>19</v>
      </c>
      <c r="I314" s="153"/>
      <c r="L314" s="149"/>
      <c r="M314" s="154"/>
      <c r="T314" s="155"/>
      <c r="AT314" s="151" t="s">
        <v>156</v>
      </c>
      <c r="AU314" s="151" t="s">
        <v>84</v>
      </c>
      <c r="AV314" s="12" t="s">
        <v>82</v>
      </c>
      <c r="AW314" s="12" t="s">
        <v>35</v>
      </c>
      <c r="AX314" s="12" t="s">
        <v>75</v>
      </c>
      <c r="AY314" s="151" t="s">
        <v>144</v>
      </c>
    </row>
    <row r="315" spans="2:65" s="12" customFormat="1">
      <c r="B315" s="149"/>
      <c r="D315" s="150" t="s">
        <v>156</v>
      </c>
      <c r="E315" s="151" t="s">
        <v>19</v>
      </c>
      <c r="F315" s="152" t="s">
        <v>394</v>
      </c>
      <c r="H315" s="151" t="s">
        <v>19</v>
      </c>
      <c r="I315" s="153"/>
      <c r="L315" s="149"/>
      <c r="M315" s="154"/>
      <c r="T315" s="155"/>
      <c r="AT315" s="151" t="s">
        <v>156</v>
      </c>
      <c r="AU315" s="151" t="s">
        <v>84</v>
      </c>
      <c r="AV315" s="12" t="s">
        <v>82</v>
      </c>
      <c r="AW315" s="12" t="s">
        <v>35</v>
      </c>
      <c r="AX315" s="12" t="s">
        <v>75</v>
      </c>
      <c r="AY315" s="151" t="s">
        <v>144</v>
      </c>
    </row>
    <row r="316" spans="2:65" s="12" customFormat="1">
      <c r="B316" s="149"/>
      <c r="D316" s="150" t="s">
        <v>156</v>
      </c>
      <c r="E316" s="151" t="s">
        <v>19</v>
      </c>
      <c r="F316" s="152" t="s">
        <v>395</v>
      </c>
      <c r="H316" s="151" t="s">
        <v>19</v>
      </c>
      <c r="I316" s="153"/>
      <c r="L316" s="149"/>
      <c r="M316" s="154"/>
      <c r="T316" s="155"/>
      <c r="AT316" s="151" t="s">
        <v>156</v>
      </c>
      <c r="AU316" s="151" t="s">
        <v>84</v>
      </c>
      <c r="AV316" s="12" t="s">
        <v>82</v>
      </c>
      <c r="AW316" s="12" t="s">
        <v>35</v>
      </c>
      <c r="AX316" s="12" t="s">
        <v>75</v>
      </c>
      <c r="AY316" s="151" t="s">
        <v>144</v>
      </c>
    </row>
    <row r="317" spans="2:65" s="12" customFormat="1" ht="22.5">
      <c r="B317" s="149"/>
      <c r="D317" s="150" t="s">
        <v>156</v>
      </c>
      <c r="E317" s="151" t="s">
        <v>19</v>
      </c>
      <c r="F317" s="152" t="s">
        <v>396</v>
      </c>
      <c r="H317" s="151" t="s">
        <v>19</v>
      </c>
      <c r="I317" s="153"/>
      <c r="L317" s="149"/>
      <c r="M317" s="154"/>
      <c r="T317" s="155"/>
      <c r="AT317" s="151" t="s">
        <v>156</v>
      </c>
      <c r="AU317" s="151" t="s">
        <v>84</v>
      </c>
      <c r="AV317" s="12" t="s">
        <v>82</v>
      </c>
      <c r="AW317" s="12" t="s">
        <v>35</v>
      </c>
      <c r="AX317" s="12" t="s">
        <v>75</v>
      </c>
      <c r="AY317" s="151" t="s">
        <v>144</v>
      </c>
    </row>
    <row r="318" spans="2:65" s="12" customFormat="1">
      <c r="B318" s="149"/>
      <c r="D318" s="150" t="s">
        <v>156</v>
      </c>
      <c r="E318" s="151" t="s">
        <v>19</v>
      </c>
      <c r="F318" s="152" t="s">
        <v>397</v>
      </c>
      <c r="H318" s="151" t="s">
        <v>19</v>
      </c>
      <c r="I318" s="153"/>
      <c r="L318" s="149"/>
      <c r="M318" s="154"/>
      <c r="T318" s="155"/>
      <c r="AT318" s="151" t="s">
        <v>156</v>
      </c>
      <c r="AU318" s="151" t="s">
        <v>84</v>
      </c>
      <c r="AV318" s="12" t="s">
        <v>82</v>
      </c>
      <c r="AW318" s="12" t="s">
        <v>35</v>
      </c>
      <c r="AX318" s="12" t="s">
        <v>75</v>
      </c>
      <c r="AY318" s="151" t="s">
        <v>144</v>
      </c>
    </row>
    <row r="319" spans="2:65" s="12" customFormat="1">
      <c r="B319" s="149"/>
      <c r="D319" s="150" t="s">
        <v>156</v>
      </c>
      <c r="E319" s="151" t="s">
        <v>19</v>
      </c>
      <c r="F319" s="152" t="s">
        <v>398</v>
      </c>
      <c r="H319" s="151" t="s">
        <v>19</v>
      </c>
      <c r="I319" s="153"/>
      <c r="L319" s="149"/>
      <c r="M319" s="154"/>
      <c r="T319" s="155"/>
      <c r="AT319" s="151" t="s">
        <v>156</v>
      </c>
      <c r="AU319" s="151" t="s">
        <v>84</v>
      </c>
      <c r="AV319" s="12" t="s">
        <v>82</v>
      </c>
      <c r="AW319" s="12" t="s">
        <v>35</v>
      </c>
      <c r="AX319" s="12" t="s">
        <v>75</v>
      </c>
      <c r="AY319" s="151" t="s">
        <v>144</v>
      </c>
    </row>
    <row r="320" spans="2:65" s="12" customFormat="1">
      <c r="B320" s="149"/>
      <c r="D320" s="150" t="s">
        <v>156</v>
      </c>
      <c r="E320" s="151" t="s">
        <v>19</v>
      </c>
      <c r="F320" s="152" t="s">
        <v>399</v>
      </c>
      <c r="H320" s="151" t="s">
        <v>19</v>
      </c>
      <c r="I320" s="153"/>
      <c r="L320" s="149"/>
      <c r="M320" s="154"/>
      <c r="T320" s="155"/>
      <c r="AT320" s="151" t="s">
        <v>156</v>
      </c>
      <c r="AU320" s="151" t="s">
        <v>84</v>
      </c>
      <c r="AV320" s="12" t="s">
        <v>82</v>
      </c>
      <c r="AW320" s="12" t="s">
        <v>35</v>
      </c>
      <c r="AX320" s="12" t="s">
        <v>75</v>
      </c>
      <c r="AY320" s="151" t="s">
        <v>144</v>
      </c>
    </row>
    <row r="321" spans="2:65" s="12" customFormat="1">
      <c r="B321" s="149"/>
      <c r="D321" s="150" t="s">
        <v>156</v>
      </c>
      <c r="E321" s="151" t="s">
        <v>19</v>
      </c>
      <c r="F321" s="152" t="s">
        <v>400</v>
      </c>
      <c r="H321" s="151" t="s">
        <v>19</v>
      </c>
      <c r="I321" s="153"/>
      <c r="L321" s="149"/>
      <c r="M321" s="154"/>
      <c r="T321" s="155"/>
      <c r="AT321" s="151" t="s">
        <v>156</v>
      </c>
      <c r="AU321" s="151" t="s">
        <v>84</v>
      </c>
      <c r="AV321" s="12" t="s">
        <v>82</v>
      </c>
      <c r="AW321" s="12" t="s">
        <v>35</v>
      </c>
      <c r="AX321" s="12" t="s">
        <v>75</v>
      </c>
      <c r="AY321" s="151" t="s">
        <v>144</v>
      </c>
    </row>
    <row r="322" spans="2:65" s="13" customFormat="1">
      <c r="B322" s="156"/>
      <c r="D322" s="150" t="s">
        <v>156</v>
      </c>
      <c r="E322" s="157" t="s">
        <v>19</v>
      </c>
      <c r="F322" s="158" t="s">
        <v>239</v>
      </c>
      <c r="H322" s="159">
        <v>70</v>
      </c>
      <c r="I322" s="160"/>
      <c r="L322" s="156"/>
      <c r="M322" s="161"/>
      <c r="T322" s="162"/>
      <c r="AT322" s="157" t="s">
        <v>156</v>
      </c>
      <c r="AU322" s="157" t="s">
        <v>84</v>
      </c>
      <c r="AV322" s="13" t="s">
        <v>84</v>
      </c>
      <c r="AW322" s="13" t="s">
        <v>35</v>
      </c>
      <c r="AX322" s="13" t="s">
        <v>82</v>
      </c>
      <c r="AY322" s="157" t="s">
        <v>144</v>
      </c>
    </row>
    <row r="323" spans="2:65" s="1" customFormat="1" ht="24.2" customHeight="1">
      <c r="B323" s="33"/>
      <c r="C323" s="132" t="s">
        <v>401</v>
      </c>
      <c r="D323" s="132" t="s">
        <v>147</v>
      </c>
      <c r="E323" s="133" t="s">
        <v>402</v>
      </c>
      <c r="F323" s="134" t="s">
        <v>403</v>
      </c>
      <c r="G323" s="135" t="s">
        <v>150</v>
      </c>
      <c r="H323" s="136">
        <v>70</v>
      </c>
      <c r="I323" s="137"/>
      <c r="J323" s="138">
        <f>ROUND(I323*H323,2)</f>
        <v>0</v>
      </c>
      <c r="K323" s="134" t="s">
        <v>151</v>
      </c>
      <c r="L323" s="33"/>
      <c r="M323" s="139" t="s">
        <v>19</v>
      </c>
      <c r="N323" s="140" t="s">
        <v>46</v>
      </c>
      <c r="P323" s="141">
        <f>O323*H323</f>
        <v>0</v>
      </c>
      <c r="Q323" s="141">
        <v>3.4000000000000002E-4</v>
      </c>
      <c r="R323" s="141">
        <f>Q323*H323</f>
        <v>2.3800000000000002E-2</v>
      </c>
      <c r="S323" s="141">
        <v>0</v>
      </c>
      <c r="T323" s="142">
        <f>S323*H323</f>
        <v>0</v>
      </c>
      <c r="AR323" s="143" t="s">
        <v>229</v>
      </c>
      <c r="AT323" s="143" t="s">
        <v>147</v>
      </c>
      <c r="AU323" s="143" t="s">
        <v>84</v>
      </c>
      <c r="AY323" s="18" t="s">
        <v>144</v>
      </c>
      <c r="BE323" s="144">
        <f>IF(N323="základní",J323,0)</f>
        <v>0</v>
      </c>
      <c r="BF323" s="144">
        <f>IF(N323="snížená",J323,0)</f>
        <v>0</v>
      </c>
      <c r="BG323" s="144">
        <f>IF(N323="zákl. přenesená",J323,0)</f>
        <v>0</v>
      </c>
      <c r="BH323" s="144">
        <f>IF(N323="sníž. přenesená",J323,0)</f>
        <v>0</v>
      </c>
      <c r="BI323" s="144">
        <f>IF(N323="nulová",J323,0)</f>
        <v>0</v>
      </c>
      <c r="BJ323" s="18" t="s">
        <v>82</v>
      </c>
      <c r="BK323" s="144">
        <f>ROUND(I323*H323,2)</f>
        <v>0</v>
      </c>
      <c r="BL323" s="18" t="s">
        <v>229</v>
      </c>
      <c r="BM323" s="143" t="s">
        <v>404</v>
      </c>
    </row>
    <row r="324" spans="2:65" s="1" customFormat="1">
      <c r="B324" s="33"/>
      <c r="D324" s="145" t="s">
        <v>154</v>
      </c>
      <c r="F324" s="146" t="s">
        <v>405</v>
      </c>
      <c r="I324" s="147"/>
      <c r="L324" s="33"/>
      <c r="M324" s="148"/>
      <c r="T324" s="54"/>
      <c r="AT324" s="18" t="s">
        <v>154</v>
      </c>
      <c r="AU324" s="18" t="s">
        <v>84</v>
      </c>
    </row>
    <row r="325" spans="2:65" s="12" customFormat="1">
      <c r="B325" s="149"/>
      <c r="D325" s="150" t="s">
        <v>156</v>
      </c>
      <c r="E325" s="151" t="s">
        <v>19</v>
      </c>
      <c r="F325" s="152" t="s">
        <v>406</v>
      </c>
      <c r="H325" s="151" t="s">
        <v>19</v>
      </c>
      <c r="I325" s="153"/>
      <c r="L325" s="149"/>
      <c r="M325" s="154"/>
      <c r="T325" s="155"/>
      <c r="AT325" s="151" t="s">
        <v>156</v>
      </c>
      <c r="AU325" s="151" t="s">
        <v>84</v>
      </c>
      <c r="AV325" s="12" t="s">
        <v>82</v>
      </c>
      <c r="AW325" s="12" t="s">
        <v>35</v>
      </c>
      <c r="AX325" s="12" t="s">
        <v>75</v>
      </c>
      <c r="AY325" s="151" t="s">
        <v>144</v>
      </c>
    </row>
    <row r="326" spans="2:65" s="13" customFormat="1">
      <c r="B326" s="156"/>
      <c r="D326" s="150" t="s">
        <v>156</v>
      </c>
      <c r="E326" s="157" t="s">
        <v>19</v>
      </c>
      <c r="F326" s="158" t="s">
        <v>239</v>
      </c>
      <c r="H326" s="159">
        <v>70</v>
      </c>
      <c r="I326" s="160"/>
      <c r="L326" s="156"/>
      <c r="M326" s="161"/>
      <c r="T326" s="162"/>
      <c r="AT326" s="157" t="s">
        <v>156</v>
      </c>
      <c r="AU326" s="157" t="s">
        <v>84</v>
      </c>
      <c r="AV326" s="13" t="s">
        <v>84</v>
      </c>
      <c r="AW326" s="13" t="s">
        <v>35</v>
      </c>
      <c r="AX326" s="13" t="s">
        <v>82</v>
      </c>
      <c r="AY326" s="157" t="s">
        <v>144</v>
      </c>
    </row>
    <row r="327" spans="2:65" s="1" customFormat="1" ht="24.2" customHeight="1">
      <c r="B327" s="33"/>
      <c r="C327" s="132" t="s">
        <v>407</v>
      </c>
      <c r="D327" s="132" t="s">
        <v>147</v>
      </c>
      <c r="E327" s="133" t="s">
        <v>408</v>
      </c>
      <c r="F327" s="134" t="s">
        <v>409</v>
      </c>
      <c r="G327" s="135" t="s">
        <v>177</v>
      </c>
      <c r="H327" s="136">
        <v>5.9</v>
      </c>
      <c r="I327" s="137"/>
      <c r="J327" s="138">
        <f>ROUND(I327*H327,2)</f>
        <v>0</v>
      </c>
      <c r="K327" s="134" t="s">
        <v>151</v>
      </c>
      <c r="L327" s="33"/>
      <c r="M327" s="139" t="s">
        <v>19</v>
      </c>
      <c r="N327" s="140" t="s">
        <v>46</v>
      </c>
      <c r="P327" s="141">
        <f>O327*H327</f>
        <v>0</v>
      </c>
      <c r="Q327" s="141">
        <v>3.79E-3</v>
      </c>
      <c r="R327" s="141">
        <f>Q327*H327</f>
        <v>2.2361000000000002E-2</v>
      </c>
      <c r="S327" s="141">
        <v>0</v>
      </c>
      <c r="T327" s="142">
        <f>S327*H327</f>
        <v>0</v>
      </c>
      <c r="AR327" s="143" t="s">
        <v>229</v>
      </c>
      <c r="AT327" s="143" t="s">
        <v>147</v>
      </c>
      <c r="AU327" s="143" t="s">
        <v>84</v>
      </c>
      <c r="AY327" s="18" t="s">
        <v>144</v>
      </c>
      <c r="BE327" s="144">
        <f>IF(N327="základní",J327,0)</f>
        <v>0</v>
      </c>
      <c r="BF327" s="144">
        <f>IF(N327="snížená",J327,0)</f>
        <v>0</v>
      </c>
      <c r="BG327" s="144">
        <f>IF(N327="zákl. přenesená",J327,0)</f>
        <v>0</v>
      </c>
      <c r="BH327" s="144">
        <f>IF(N327="sníž. přenesená",J327,0)</f>
        <v>0</v>
      </c>
      <c r="BI327" s="144">
        <f>IF(N327="nulová",J327,0)</f>
        <v>0</v>
      </c>
      <c r="BJ327" s="18" t="s">
        <v>82</v>
      </c>
      <c r="BK327" s="144">
        <f>ROUND(I327*H327,2)</f>
        <v>0</v>
      </c>
      <c r="BL327" s="18" t="s">
        <v>229</v>
      </c>
      <c r="BM327" s="143" t="s">
        <v>410</v>
      </c>
    </row>
    <row r="328" spans="2:65" s="1" customFormat="1">
      <c r="B328" s="33"/>
      <c r="D328" s="145" t="s">
        <v>154</v>
      </c>
      <c r="F328" s="146" t="s">
        <v>411</v>
      </c>
      <c r="I328" s="147"/>
      <c r="L328" s="33"/>
      <c r="M328" s="148"/>
      <c r="T328" s="54"/>
      <c r="AT328" s="18" t="s">
        <v>154</v>
      </c>
      <c r="AU328" s="18" t="s">
        <v>84</v>
      </c>
    </row>
    <row r="329" spans="2:65" s="12" customFormat="1">
      <c r="B329" s="149"/>
      <c r="D329" s="150" t="s">
        <v>156</v>
      </c>
      <c r="E329" s="151" t="s">
        <v>19</v>
      </c>
      <c r="F329" s="152" t="s">
        <v>412</v>
      </c>
      <c r="H329" s="151" t="s">
        <v>19</v>
      </c>
      <c r="I329" s="153"/>
      <c r="L329" s="149"/>
      <c r="M329" s="154"/>
      <c r="T329" s="155"/>
      <c r="AT329" s="151" t="s">
        <v>156</v>
      </c>
      <c r="AU329" s="151" t="s">
        <v>84</v>
      </c>
      <c r="AV329" s="12" t="s">
        <v>82</v>
      </c>
      <c r="AW329" s="12" t="s">
        <v>35</v>
      </c>
      <c r="AX329" s="12" t="s">
        <v>75</v>
      </c>
      <c r="AY329" s="151" t="s">
        <v>144</v>
      </c>
    </row>
    <row r="330" spans="2:65" s="12" customFormat="1">
      <c r="B330" s="149"/>
      <c r="D330" s="150" t="s">
        <v>156</v>
      </c>
      <c r="E330" s="151" t="s">
        <v>19</v>
      </c>
      <c r="F330" s="152" t="s">
        <v>413</v>
      </c>
      <c r="H330" s="151" t="s">
        <v>19</v>
      </c>
      <c r="I330" s="153"/>
      <c r="L330" s="149"/>
      <c r="M330" s="154"/>
      <c r="T330" s="155"/>
      <c r="AT330" s="151" t="s">
        <v>156</v>
      </c>
      <c r="AU330" s="151" t="s">
        <v>84</v>
      </c>
      <c r="AV330" s="12" t="s">
        <v>82</v>
      </c>
      <c r="AW330" s="12" t="s">
        <v>35</v>
      </c>
      <c r="AX330" s="12" t="s">
        <v>75</v>
      </c>
      <c r="AY330" s="151" t="s">
        <v>144</v>
      </c>
    </row>
    <row r="331" spans="2:65" s="13" customFormat="1">
      <c r="B331" s="156"/>
      <c r="D331" s="150" t="s">
        <v>156</v>
      </c>
      <c r="E331" s="157" t="s">
        <v>19</v>
      </c>
      <c r="F331" s="158" t="s">
        <v>414</v>
      </c>
      <c r="H331" s="159">
        <v>0</v>
      </c>
      <c r="I331" s="160"/>
      <c r="L331" s="156"/>
      <c r="M331" s="161"/>
      <c r="T331" s="162"/>
      <c r="AT331" s="157" t="s">
        <v>156</v>
      </c>
      <c r="AU331" s="157" t="s">
        <v>84</v>
      </c>
      <c r="AV331" s="13" t="s">
        <v>84</v>
      </c>
      <c r="AW331" s="13" t="s">
        <v>35</v>
      </c>
      <c r="AX331" s="13" t="s">
        <v>75</v>
      </c>
      <c r="AY331" s="157" t="s">
        <v>144</v>
      </c>
    </row>
    <row r="332" spans="2:65" s="12" customFormat="1">
      <c r="B332" s="149"/>
      <c r="D332" s="150" t="s">
        <v>156</v>
      </c>
      <c r="E332" s="151" t="s">
        <v>19</v>
      </c>
      <c r="F332" s="152" t="s">
        <v>415</v>
      </c>
      <c r="H332" s="151" t="s">
        <v>19</v>
      </c>
      <c r="I332" s="153"/>
      <c r="L332" s="149"/>
      <c r="M332" s="154"/>
      <c r="T332" s="155"/>
      <c r="AT332" s="151" t="s">
        <v>156</v>
      </c>
      <c r="AU332" s="151" t="s">
        <v>84</v>
      </c>
      <c r="AV332" s="12" t="s">
        <v>82</v>
      </c>
      <c r="AW332" s="12" t="s">
        <v>35</v>
      </c>
      <c r="AX332" s="12" t="s">
        <v>75</v>
      </c>
      <c r="AY332" s="151" t="s">
        <v>144</v>
      </c>
    </row>
    <row r="333" spans="2:65" s="12" customFormat="1">
      <c r="B333" s="149"/>
      <c r="D333" s="150" t="s">
        <v>156</v>
      </c>
      <c r="E333" s="151" t="s">
        <v>19</v>
      </c>
      <c r="F333" s="152" t="s">
        <v>416</v>
      </c>
      <c r="H333" s="151" t="s">
        <v>19</v>
      </c>
      <c r="I333" s="153"/>
      <c r="L333" s="149"/>
      <c r="M333" s="154"/>
      <c r="T333" s="155"/>
      <c r="AT333" s="151" t="s">
        <v>156</v>
      </c>
      <c r="AU333" s="151" t="s">
        <v>84</v>
      </c>
      <c r="AV333" s="12" t="s">
        <v>82</v>
      </c>
      <c r="AW333" s="12" t="s">
        <v>35</v>
      </c>
      <c r="AX333" s="12" t="s">
        <v>75</v>
      </c>
      <c r="AY333" s="151" t="s">
        <v>144</v>
      </c>
    </row>
    <row r="334" spans="2:65" s="12" customFormat="1">
      <c r="B334" s="149"/>
      <c r="D334" s="150" t="s">
        <v>156</v>
      </c>
      <c r="E334" s="151" t="s">
        <v>19</v>
      </c>
      <c r="F334" s="152" t="s">
        <v>417</v>
      </c>
      <c r="H334" s="151" t="s">
        <v>19</v>
      </c>
      <c r="I334" s="153"/>
      <c r="L334" s="149"/>
      <c r="M334" s="154"/>
      <c r="T334" s="155"/>
      <c r="AT334" s="151" t="s">
        <v>156</v>
      </c>
      <c r="AU334" s="151" t="s">
        <v>84</v>
      </c>
      <c r="AV334" s="12" t="s">
        <v>82</v>
      </c>
      <c r="AW334" s="12" t="s">
        <v>35</v>
      </c>
      <c r="AX334" s="12" t="s">
        <v>75</v>
      </c>
      <c r="AY334" s="151" t="s">
        <v>144</v>
      </c>
    </row>
    <row r="335" spans="2:65" s="12" customFormat="1" ht="22.5">
      <c r="B335" s="149"/>
      <c r="D335" s="150" t="s">
        <v>156</v>
      </c>
      <c r="E335" s="151" t="s">
        <v>19</v>
      </c>
      <c r="F335" s="152" t="s">
        <v>418</v>
      </c>
      <c r="H335" s="151" t="s">
        <v>19</v>
      </c>
      <c r="I335" s="153"/>
      <c r="L335" s="149"/>
      <c r="M335" s="154"/>
      <c r="T335" s="155"/>
      <c r="AT335" s="151" t="s">
        <v>156</v>
      </c>
      <c r="AU335" s="151" t="s">
        <v>84</v>
      </c>
      <c r="AV335" s="12" t="s">
        <v>82</v>
      </c>
      <c r="AW335" s="12" t="s">
        <v>35</v>
      </c>
      <c r="AX335" s="12" t="s">
        <v>75</v>
      </c>
      <c r="AY335" s="151" t="s">
        <v>144</v>
      </c>
    </row>
    <row r="336" spans="2:65" s="12" customFormat="1">
      <c r="B336" s="149"/>
      <c r="D336" s="150" t="s">
        <v>156</v>
      </c>
      <c r="E336" s="151" t="s">
        <v>19</v>
      </c>
      <c r="F336" s="152" t="s">
        <v>419</v>
      </c>
      <c r="H336" s="151" t="s">
        <v>19</v>
      </c>
      <c r="I336" s="153"/>
      <c r="L336" s="149"/>
      <c r="M336" s="154"/>
      <c r="T336" s="155"/>
      <c r="AT336" s="151" t="s">
        <v>156</v>
      </c>
      <c r="AU336" s="151" t="s">
        <v>84</v>
      </c>
      <c r="AV336" s="12" t="s">
        <v>82</v>
      </c>
      <c r="AW336" s="12" t="s">
        <v>35</v>
      </c>
      <c r="AX336" s="12" t="s">
        <v>75</v>
      </c>
      <c r="AY336" s="151" t="s">
        <v>144</v>
      </c>
    </row>
    <row r="337" spans="2:65" s="13" customFormat="1">
      <c r="B337" s="156"/>
      <c r="D337" s="150" t="s">
        <v>156</v>
      </c>
      <c r="E337" s="157" t="s">
        <v>19</v>
      </c>
      <c r="F337" s="158" t="s">
        <v>374</v>
      </c>
      <c r="H337" s="159">
        <v>5.9</v>
      </c>
      <c r="I337" s="160"/>
      <c r="L337" s="156"/>
      <c r="M337" s="161"/>
      <c r="T337" s="162"/>
      <c r="AT337" s="157" t="s">
        <v>156</v>
      </c>
      <c r="AU337" s="157" t="s">
        <v>84</v>
      </c>
      <c r="AV337" s="13" t="s">
        <v>84</v>
      </c>
      <c r="AW337" s="13" t="s">
        <v>35</v>
      </c>
      <c r="AX337" s="13" t="s">
        <v>75</v>
      </c>
      <c r="AY337" s="157" t="s">
        <v>144</v>
      </c>
    </row>
    <row r="338" spans="2:65" s="14" customFormat="1">
      <c r="B338" s="163"/>
      <c r="D338" s="150" t="s">
        <v>156</v>
      </c>
      <c r="E338" s="164" t="s">
        <v>19</v>
      </c>
      <c r="F338" s="165" t="s">
        <v>204</v>
      </c>
      <c r="H338" s="166">
        <v>5.9</v>
      </c>
      <c r="I338" s="167"/>
      <c r="L338" s="163"/>
      <c r="M338" s="168"/>
      <c r="T338" s="169"/>
      <c r="AT338" s="164" t="s">
        <v>156</v>
      </c>
      <c r="AU338" s="164" t="s">
        <v>84</v>
      </c>
      <c r="AV338" s="14" t="s">
        <v>152</v>
      </c>
      <c r="AW338" s="14" t="s">
        <v>35</v>
      </c>
      <c r="AX338" s="14" t="s">
        <v>82</v>
      </c>
      <c r="AY338" s="164" t="s">
        <v>144</v>
      </c>
    </row>
    <row r="339" spans="2:65" s="1" customFormat="1" ht="24.2" customHeight="1">
      <c r="B339" s="33"/>
      <c r="C339" s="132" t="s">
        <v>420</v>
      </c>
      <c r="D339" s="132" t="s">
        <v>147</v>
      </c>
      <c r="E339" s="133" t="s">
        <v>421</v>
      </c>
      <c r="F339" s="134" t="s">
        <v>422</v>
      </c>
      <c r="G339" s="135" t="s">
        <v>150</v>
      </c>
      <c r="H339" s="136">
        <v>4.5</v>
      </c>
      <c r="I339" s="137"/>
      <c r="J339" s="138">
        <f>ROUND(I339*H339,2)</f>
        <v>0</v>
      </c>
      <c r="K339" s="134" t="s">
        <v>151</v>
      </c>
      <c r="L339" s="33"/>
      <c r="M339" s="139" t="s">
        <v>19</v>
      </c>
      <c r="N339" s="140" t="s">
        <v>46</v>
      </c>
      <c r="P339" s="141">
        <f>O339*H339</f>
        <v>0</v>
      </c>
      <c r="Q339" s="141">
        <v>7.5100000000000002E-3</v>
      </c>
      <c r="R339" s="141">
        <f>Q339*H339</f>
        <v>3.3794999999999999E-2</v>
      </c>
      <c r="S339" s="141">
        <v>0</v>
      </c>
      <c r="T339" s="142">
        <f>S339*H339</f>
        <v>0</v>
      </c>
      <c r="AR339" s="143" t="s">
        <v>229</v>
      </c>
      <c r="AT339" s="143" t="s">
        <v>147</v>
      </c>
      <c r="AU339" s="143" t="s">
        <v>84</v>
      </c>
      <c r="AY339" s="18" t="s">
        <v>144</v>
      </c>
      <c r="BE339" s="144">
        <f>IF(N339="základní",J339,0)</f>
        <v>0</v>
      </c>
      <c r="BF339" s="144">
        <f>IF(N339="snížená",J339,0)</f>
        <v>0</v>
      </c>
      <c r="BG339" s="144">
        <f>IF(N339="zákl. přenesená",J339,0)</f>
        <v>0</v>
      </c>
      <c r="BH339" s="144">
        <f>IF(N339="sníž. přenesená",J339,0)</f>
        <v>0</v>
      </c>
      <c r="BI339" s="144">
        <f>IF(N339="nulová",J339,0)</f>
        <v>0</v>
      </c>
      <c r="BJ339" s="18" t="s">
        <v>82</v>
      </c>
      <c r="BK339" s="144">
        <f>ROUND(I339*H339,2)</f>
        <v>0</v>
      </c>
      <c r="BL339" s="18" t="s">
        <v>229</v>
      </c>
      <c r="BM339" s="143" t="s">
        <v>423</v>
      </c>
    </row>
    <row r="340" spans="2:65" s="1" customFormat="1">
      <c r="B340" s="33"/>
      <c r="D340" s="145" t="s">
        <v>154</v>
      </c>
      <c r="F340" s="146" t="s">
        <v>424</v>
      </c>
      <c r="I340" s="147"/>
      <c r="L340" s="33"/>
      <c r="M340" s="148"/>
      <c r="T340" s="54"/>
      <c r="AT340" s="18" t="s">
        <v>154</v>
      </c>
      <c r="AU340" s="18" t="s">
        <v>84</v>
      </c>
    </row>
    <row r="341" spans="2:65" s="12" customFormat="1">
      <c r="B341" s="149"/>
      <c r="D341" s="150" t="s">
        <v>156</v>
      </c>
      <c r="E341" s="151" t="s">
        <v>19</v>
      </c>
      <c r="F341" s="152" t="s">
        <v>425</v>
      </c>
      <c r="H341" s="151" t="s">
        <v>19</v>
      </c>
      <c r="I341" s="153"/>
      <c r="L341" s="149"/>
      <c r="M341" s="154"/>
      <c r="T341" s="155"/>
      <c r="AT341" s="151" t="s">
        <v>156</v>
      </c>
      <c r="AU341" s="151" t="s">
        <v>84</v>
      </c>
      <c r="AV341" s="12" t="s">
        <v>82</v>
      </c>
      <c r="AW341" s="12" t="s">
        <v>35</v>
      </c>
      <c r="AX341" s="12" t="s">
        <v>75</v>
      </c>
      <c r="AY341" s="151" t="s">
        <v>144</v>
      </c>
    </row>
    <row r="342" spans="2:65" s="12" customFormat="1">
      <c r="B342" s="149"/>
      <c r="D342" s="150" t="s">
        <v>156</v>
      </c>
      <c r="E342" s="151" t="s">
        <v>19</v>
      </c>
      <c r="F342" s="152" t="s">
        <v>426</v>
      </c>
      <c r="H342" s="151" t="s">
        <v>19</v>
      </c>
      <c r="I342" s="153"/>
      <c r="L342" s="149"/>
      <c r="M342" s="154"/>
      <c r="T342" s="155"/>
      <c r="AT342" s="151" t="s">
        <v>156</v>
      </c>
      <c r="AU342" s="151" t="s">
        <v>84</v>
      </c>
      <c r="AV342" s="12" t="s">
        <v>82</v>
      </c>
      <c r="AW342" s="12" t="s">
        <v>35</v>
      </c>
      <c r="AX342" s="12" t="s">
        <v>75</v>
      </c>
      <c r="AY342" s="151" t="s">
        <v>144</v>
      </c>
    </row>
    <row r="343" spans="2:65" s="13" customFormat="1">
      <c r="B343" s="156"/>
      <c r="D343" s="150" t="s">
        <v>156</v>
      </c>
      <c r="E343" s="157" t="s">
        <v>19</v>
      </c>
      <c r="F343" s="158" t="s">
        <v>414</v>
      </c>
      <c r="H343" s="159">
        <v>0</v>
      </c>
      <c r="I343" s="160"/>
      <c r="L343" s="156"/>
      <c r="M343" s="161"/>
      <c r="T343" s="162"/>
      <c r="AT343" s="157" t="s">
        <v>156</v>
      </c>
      <c r="AU343" s="157" t="s">
        <v>84</v>
      </c>
      <c r="AV343" s="13" t="s">
        <v>84</v>
      </c>
      <c r="AW343" s="13" t="s">
        <v>35</v>
      </c>
      <c r="AX343" s="13" t="s">
        <v>75</v>
      </c>
      <c r="AY343" s="157" t="s">
        <v>144</v>
      </c>
    </row>
    <row r="344" spans="2:65" s="12" customFormat="1">
      <c r="B344" s="149"/>
      <c r="D344" s="150" t="s">
        <v>156</v>
      </c>
      <c r="E344" s="151" t="s">
        <v>19</v>
      </c>
      <c r="F344" s="152" t="s">
        <v>427</v>
      </c>
      <c r="H344" s="151" t="s">
        <v>19</v>
      </c>
      <c r="I344" s="153"/>
      <c r="L344" s="149"/>
      <c r="M344" s="154"/>
      <c r="T344" s="155"/>
      <c r="AT344" s="151" t="s">
        <v>156</v>
      </c>
      <c r="AU344" s="151" t="s">
        <v>84</v>
      </c>
      <c r="AV344" s="12" t="s">
        <v>82</v>
      </c>
      <c r="AW344" s="12" t="s">
        <v>35</v>
      </c>
      <c r="AX344" s="12" t="s">
        <v>75</v>
      </c>
      <c r="AY344" s="151" t="s">
        <v>144</v>
      </c>
    </row>
    <row r="345" spans="2:65" s="12" customFormat="1">
      <c r="B345" s="149"/>
      <c r="D345" s="150" t="s">
        <v>156</v>
      </c>
      <c r="E345" s="151" t="s">
        <v>19</v>
      </c>
      <c r="F345" s="152" t="s">
        <v>416</v>
      </c>
      <c r="H345" s="151" t="s">
        <v>19</v>
      </c>
      <c r="I345" s="153"/>
      <c r="L345" s="149"/>
      <c r="M345" s="154"/>
      <c r="T345" s="155"/>
      <c r="AT345" s="151" t="s">
        <v>156</v>
      </c>
      <c r="AU345" s="151" t="s">
        <v>84</v>
      </c>
      <c r="AV345" s="12" t="s">
        <v>82</v>
      </c>
      <c r="AW345" s="12" t="s">
        <v>35</v>
      </c>
      <c r="AX345" s="12" t="s">
        <v>75</v>
      </c>
      <c r="AY345" s="151" t="s">
        <v>144</v>
      </c>
    </row>
    <row r="346" spans="2:65" s="12" customFormat="1">
      <c r="B346" s="149"/>
      <c r="D346" s="150" t="s">
        <v>156</v>
      </c>
      <c r="E346" s="151" t="s">
        <v>19</v>
      </c>
      <c r="F346" s="152" t="s">
        <v>417</v>
      </c>
      <c r="H346" s="151" t="s">
        <v>19</v>
      </c>
      <c r="I346" s="153"/>
      <c r="L346" s="149"/>
      <c r="M346" s="154"/>
      <c r="T346" s="155"/>
      <c r="AT346" s="151" t="s">
        <v>156</v>
      </c>
      <c r="AU346" s="151" t="s">
        <v>84</v>
      </c>
      <c r="AV346" s="12" t="s">
        <v>82</v>
      </c>
      <c r="AW346" s="12" t="s">
        <v>35</v>
      </c>
      <c r="AX346" s="12" t="s">
        <v>75</v>
      </c>
      <c r="AY346" s="151" t="s">
        <v>144</v>
      </c>
    </row>
    <row r="347" spans="2:65" s="12" customFormat="1" ht="22.5">
      <c r="B347" s="149"/>
      <c r="D347" s="150" t="s">
        <v>156</v>
      </c>
      <c r="E347" s="151" t="s">
        <v>19</v>
      </c>
      <c r="F347" s="152" t="s">
        <v>418</v>
      </c>
      <c r="H347" s="151" t="s">
        <v>19</v>
      </c>
      <c r="I347" s="153"/>
      <c r="L347" s="149"/>
      <c r="M347" s="154"/>
      <c r="T347" s="155"/>
      <c r="AT347" s="151" t="s">
        <v>156</v>
      </c>
      <c r="AU347" s="151" t="s">
        <v>84</v>
      </c>
      <c r="AV347" s="12" t="s">
        <v>82</v>
      </c>
      <c r="AW347" s="12" t="s">
        <v>35</v>
      </c>
      <c r="AX347" s="12" t="s">
        <v>75</v>
      </c>
      <c r="AY347" s="151" t="s">
        <v>144</v>
      </c>
    </row>
    <row r="348" spans="2:65" s="12" customFormat="1">
      <c r="B348" s="149"/>
      <c r="D348" s="150" t="s">
        <v>156</v>
      </c>
      <c r="E348" s="151" t="s">
        <v>19</v>
      </c>
      <c r="F348" s="152" t="s">
        <v>428</v>
      </c>
      <c r="H348" s="151" t="s">
        <v>19</v>
      </c>
      <c r="I348" s="153"/>
      <c r="L348" s="149"/>
      <c r="M348" s="154"/>
      <c r="T348" s="155"/>
      <c r="AT348" s="151" t="s">
        <v>156</v>
      </c>
      <c r="AU348" s="151" t="s">
        <v>84</v>
      </c>
      <c r="AV348" s="12" t="s">
        <v>82</v>
      </c>
      <c r="AW348" s="12" t="s">
        <v>35</v>
      </c>
      <c r="AX348" s="12" t="s">
        <v>75</v>
      </c>
      <c r="AY348" s="151" t="s">
        <v>144</v>
      </c>
    </row>
    <row r="349" spans="2:65" s="12" customFormat="1">
      <c r="B349" s="149"/>
      <c r="D349" s="150" t="s">
        <v>156</v>
      </c>
      <c r="E349" s="151" t="s">
        <v>19</v>
      </c>
      <c r="F349" s="152" t="s">
        <v>429</v>
      </c>
      <c r="H349" s="151" t="s">
        <v>19</v>
      </c>
      <c r="I349" s="153"/>
      <c r="L349" s="149"/>
      <c r="M349" s="154"/>
      <c r="T349" s="155"/>
      <c r="AT349" s="151" t="s">
        <v>156</v>
      </c>
      <c r="AU349" s="151" t="s">
        <v>84</v>
      </c>
      <c r="AV349" s="12" t="s">
        <v>82</v>
      </c>
      <c r="AW349" s="12" t="s">
        <v>35</v>
      </c>
      <c r="AX349" s="12" t="s">
        <v>75</v>
      </c>
      <c r="AY349" s="151" t="s">
        <v>144</v>
      </c>
    </row>
    <row r="350" spans="2:65" s="13" customFormat="1">
      <c r="B350" s="156"/>
      <c r="D350" s="150" t="s">
        <v>156</v>
      </c>
      <c r="E350" s="157" t="s">
        <v>19</v>
      </c>
      <c r="F350" s="158" t="s">
        <v>430</v>
      </c>
      <c r="H350" s="159">
        <v>4.5</v>
      </c>
      <c r="I350" s="160"/>
      <c r="L350" s="156"/>
      <c r="M350" s="161"/>
      <c r="T350" s="162"/>
      <c r="AT350" s="157" t="s">
        <v>156</v>
      </c>
      <c r="AU350" s="157" t="s">
        <v>84</v>
      </c>
      <c r="AV350" s="13" t="s">
        <v>84</v>
      </c>
      <c r="AW350" s="13" t="s">
        <v>35</v>
      </c>
      <c r="AX350" s="13" t="s">
        <v>82</v>
      </c>
      <c r="AY350" s="157" t="s">
        <v>144</v>
      </c>
    </row>
    <row r="351" spans="2:65" s="1" customFormat="1" ht="24.2" customHeight="1">
      <c r="B351" s="33"/>
      <c r="C351" s="132" t="s">
        <v>431</v>
      </c>
      <c r="D351" s="132" t="s">
        <v>147</v>
      </c>
      <c r="E351" s="133" t="s">
        <v>421</v>
      </c>
      <c r="F351" s="134" t="s">
        <v>422</v>
      </c>
      <c r="G351" s="135" t="s">
        <v>150</v>
      </c>
      <c r="H351" s="136">
        <v>3.3</v>
      </c>
      <c r="I351" s="137"/>
      <c r="J351" s="138">
        <f>ROUND(I351*H351,2)</f>
        <v>0</v>
      </c>
      <c r="K351" s="134" t="s">
        <v>151</v>
      </c>
      <c r="L351" s="33"/>
      <c r="M351" s="139" t="s">
        <v>19</v>
      </c>
      <c r="N351" s="140" t="s">
        <v>46</v>
      </c>
      <c r="P351" s="141">
        <f>O351*H351</f>
        <v>0</v>
      </c>
      <c r="Q351" s="141">
        <v>7.5100000000000002E-3</v>
      </c>
      <c r="R351" s="141">
        <f>Q351*H351</f>
        <v>2.4782999999999999E-2</v>
      </c>
      <c r="S351" s="141">
        <v>0</v>
      </c>
      <c r="T351" s="142">
        <f>S351*H351</f>
        <v>0</v>
      </c>
      <c r="AR351" s="143" t="s">
        <v>229</v>
      </c>
      <c r="AT351" s="143" t="s">
        <v>147</v>
      </c>
      <c r="AU351" s="143" t="s">
        <v>84</v>
      </c>
      <c r="AY351" s="18" t="s">
        <v>144</v>
      </c>
      <c r="BE351" s="144">
        <f>IF(N351="základní",J351,0)</f>
        <v>0</v>
      </c>
      <c r="BF351" s="144">
        <f>IF(N351="snížená",J351,0)</f>
        <v>0</v>
      </c>
      <c r="BG351" s="144">
        <f>IF(N351="zákl. přenesená",J351,0)</f>
        <v>0</v>
      </c>
      <c r="BH351" s="144">
        <f>IF(N351="sníž. přenesená",J351,0)</f>
        <v>0</v>
      </c>
      <c r="BI351" s="144">
        <f>IF(N351="nulová",J351,0)</f>
        <v>0</v>
      </c>
      <c r="BJ351" s="18" t="s">
        <v>82</v>
      </c>
      <c r="BK351" s="144">
        <f>ROUND(I351*H351,2)</f>
        <v>0</v>
      </c>
      <c r="BL351" s="18" t="s">
        <v>229</v>
      </c>
      <c r="BM351" s="143" t="s">
        <v>432</v>
      </c>
    </row>
    <row r="352" spans="2:65" s="1" customFormat="1">
      <c r="B352" s="33"/>
      <c r="D352" s="145" t="s">
        <v>154</v>
      </c>
      <c r="F352" s="146" t="s">
        <v>424</v>
      </c>
      <c r="I352" s="147"/>
      <c r="L352" s="33"/>
      <c r="M352" s="148"/>
      <c r="T352" s="54"/>
      <c r="AT352" s="18" t="s">
        <v>154</v>
      </c>
      <c r="AU352" s="18" t="s">
        <v>84</v>
      </c>
    </row>
    <row r="353" spans="2:65" s="12" customFormat="1">
      <c r="B353" s="149"/>
      <c r="D353" s="150" t="s">
        <v>156</v>
      </c>
      <c r="E353" s="151" t="s">
        <v>19</v>
      </c>
      <c r="F353" s="152" t="s">
        <v>433</v>
      </c>
      <c r="H353" s="151" t="s">
        <v>19</v>
      </c>
      <c r="I353" s="153"/>
      <c r="L353" s="149"/>
      <c r="M353" s="154"/>
      <c r="T353" s="155"/>
      <c r="AT353" s="151" t="s">
        <v>156</v>
      </c>
      <c r="AU353" s="151" t="s">
        <v>84</v>
      </c>
      <c r="AV353" s="12" t="s">
        <v>82</v>
      </c>
      <c r="AW353" s="12" t="s">
        <v>35</v>
      </c>
      <c r="AX353" s="12" t="s">
        <v>75</v>
      </c>
      <c r="AY353" s="151" t="s">
        <v>144</v>
      </c>
    </row>
    <row r="354" spans="2:65" s="12" customFormat="1">
      <c r="B354" s="149"/>
      <c r="D354" s="150" t="s">
        <v>156</v>
      </c>
      <c r="E354" s="151" t="s">
        <v>19</v>
      </c>
      <c r="F354" s="152" t="s">
        <v>434</v>
      </c>
      <c r="H354" s="151" t="s">
        <v>19</v>
      </c>
      <c r="I354" s="153"/>
      <c r="L354" s="149"/>
      <c r="M354" s="154"/>
      <c r="T354" s="155"/>
      <c r="AT354" s="151" t="s">
        <v>156</v>
      </c>
      <c r="AU354" s="151" t="s">
        <v>84</v>
      </c>
      <c r="AV354" s="12" t="s">
        <v>82</v>
      </c>
      <c r="AW354" s="12" t="s">
        <v>35</v>
      </c>
      <c r="AX354" s="12" t="s">
        <v>75</v>
      </c>
      <c r="AY354" s="151" t="s">
        <v>144</v>
      </c>
    </row>
    <row r="355" spans="2:65" s="12" customFormat="1">
      <c r="B355" s="149"/>
      <c r="D355" s="150" t="s">
        <v>156</v>
      </c>
      <c r="E355" s="151" t="s">
        <v>19</v>
      </c>
      <c r="F355" s="152" t="s">
        <v>435</v>
      </c>
      <c r="H355" s="151" t="s">
        <v>19</v>
      </c>
      <c r="I355" s="153"/>
      <c r="L355" s="149"/>
      <c r="M355" s="154"/>
      <c r="T355" s="155"/>
      <c r="AT355" s="151" t="s">
        <v>156</v>
      </c>
      <c r="AU355" s="151" t="s">
        <v>84</v>
      </c>
      <c r="AV355" s="12" t="s">
        <v>82</v>
      </c>
      <c r="AW355" s="12" t="s">
        <v>35</v>
      </c>
      <c r="AX355" s="12" t="s">
        <v>75</v>
      </c>
      <c r="AY355" s="151" t="s">
        <v>144</v>
      </c>
    </row>
    <row r="356" spans="2:65" s="12" customFormat="1">
      <c r="B356" s="149"/>
      <c r="D356" s="150" t="s">
        <v>156</v>
      </c>
      <c r="E356" s="151" t="s">
        <v>19</v>
      </c>
      <c r="F356" s="152" t="s">
        <v>416</v>
      </c>
      <c r="H356" s="151" t="s">
        <v>19</v>
      </c>
      <c r="I356" s="153"/>
      <c r="L356" s="149"/>
      <c r="M356" s="154"/>
      <c r="T356" s="155"/>
      <c r="AT356" s="151" t="s">
        <v>156</v>
      </c>
      <c r="AU356" s="151" t="s">
        <v>84</v>
      </c>
      <c r="AV356" s="12" t="s">
        <v>82</v>
      </c>
      <c r="AW356" s="12" t="s">
        <v>35</v>
      </c>
      <c r="AX356" s="12" t="s">
        <v>75</v>
      </c>
      <c r="AY356" s="151" t="s">
        <v>144</v>
      </c>
    </row>
    <row r="357" spans="2:65" s="12" customFormat="1">
      <c r="B357" s="149"/>
      <c r="D357" s="150" t="s">
        <v>156</v>
      </c>
      <c r="E357" s="151" t="s">
        <v>19</v>
      </c>
      <c r="F357" s="152" t="s">
        <v>417</v>
      </c>
      <c r="H357" s="151" t="s">
        <v>19</v>
      </c>
      <c r="I357" s="153"/>
      <c r="L357" s="149"/>
      <c r="M357" s="154"/>
      <c r="T357" s="155"/>
      <c r="AT357" s="151" t="s">
        <v>156</v>
      </c>
      <c r="AU357" s="151" t="s">
        <v>84</v>
      </c>
      <c r="AV357" s="12" t="s">
        <v>82</v>
      </c>
      <c r="AW357" s="12" t="s">
        <v>35</v>
      </c>
      <c r="AX357" s="12" t="s">
        <v>75</v>
      </c>
      <c r="AY357" s="151" t="s">
        <v>144</v>
      </c>
    </row>
    <row r="358" spans="2:65" s="12" customFormat="1" ht="22.5">
      <c r="B358" s="149"/>
      <c r="D358" s="150" t="s">
        <v>156</v>
      </c>
      <c r="E358" s="151" t="s">
        <v>19</v>
      </c>
      <c r="F358" s="152" t="s">
        <v>418</v>
      </c>
      <c r="H358" s="151" t="s">
        <v>19</v>
      </c>
      <c r="I358" s="153"/>
      <c r="L358" s="149"/>
      <c r="M358" s="154"/>
      <c r="T358" s="155"/>
      <c r="AT358" s="151" t="s">
        <v>156</v>
      </c>
      <c r="AU358" s="151" t="s">
        <v>84</v>
      </c>
      <c r="AV358" s="12" t="s">
        <v>82</v>
      </c>
      <c r="AW358" s="12" t="s">
        <v>35</v>
      </c>
      <c r="AX358" s="12" t="s">
        <v>75</v>
      </c>
      <c r="AY358" s="151" t="s">
        <v>144</v>
      </c>
    </row>
    <row r="359" spans="2:65" s="12" customFormat="1">
      <c r="B359" s="149"/>
      <c r="D359" s="150" t="s">
        <v>156</v>
      </c>
      <c r="E359" s="151" t="s">
        <v>19</v>
      </c>
      <c r="F359" s="152" t="s">
        <v>436</v>
      </c>
      <c r="H359" s="151" t="s">
        <v>19</v>
      </c>
      <c r="I359" s="153"/>
      <c r="L359" s="149"/>
      <c r="M359" s="154"/>
      <c r="T359" s="155"/>
      <c r="AT359" s="151" t="s">
        <v>156</v>
      </c>
      <c r="AU359" s="151" t="s">
        <v>84</v>
      </c>
      <c r="AV359" s="12" t="s">
        <v>82</v>
      </c>
      <c r="AW359" s="12" t="s">
        <v>35</v>
      </c>
      <c r="AX359" s="12" t="s">
        <v>75</v>
      </c>
      <c r="AY359" s="151" t="s">
        <v>144</v>
      </c>
    </row>
    <row r="360" spans="2:65" s="13" customFormat="1">
      <c r="B360" s="156"/>
      <c r="D360" s="150" t="s">
        <v>156</v>
      </c>
      <c r="E360" s="157" t="s">
        <v>19</v>
      </c>
      <c r="F360" s="158" t="s">
        <v>437</v>
      </c>
      <c r="H360" s="159">
        <v>3.3</v>
      </c>
      <c r="I360" s="160"/>
      <c r="L360" s="156"/>
      <c r="M360" s="161"/>
      <c r="T360" s="162"/>
      <c r="AT360" s="157" t="s">
        <v>156</v>
      </c>
      <c r="AU360" s="157" t="s">
        <v>84</v>
      </c>
      <c r="AV360" s="13" t="s">
        <v>84</v>
      </c>
      <c r="AW360" s="13" t="s">
        <v>35</v>
      </c>
      <c r="AX360" s="13" t="s">
        <v>82</v>
      </c>
      <c r="AY360" s="157" t="s">
        <v>144</v>
      </c>
    </row>
    <row r="361" spans="2:65" s="1" customFormat="1" ht="16.5" customHeight="1">
      <c r="B361" s="33"/>
      <c r="C361" s="132" t="s">
        <v>438</v>
      </c>
      <c r="D361" s="132" t="s">
        <v>147</v>
      </c>
      <c r="E361" s="133" t="s">
        <v>439</v>
      </c>
      <c r="F361" s="134" t="s">
        <v>440</v>
      </c>
      <c r="G361" s="135" t="s">
        <v>177</v>
      </c>
      <c r="H361" s="136">
        <v>6.5</v>
      </c>
      <c r="I361" s="137"/>
      <c r="J361" s="138">
        <f>ROUND(I361*H361,2)</f>
        <v>0</v>
      </c>
      <c r="K361" s="134" t="s">
        <v>151</v>
      </c>
      <c r="L361" s="33"/>
      <c r="M361" s="139" t="s">
        <v>19</v>
      </c>
      <c r="N361" s="140" t="s">
        <v>46</v>
      </c>
      <c r="P361" s="141">
        <f>O361*H361</f>
        <v>0</v>
      </c>
      <c r="Q361" s="141">
        <v>2.82E-3</v>
      </c>
      <c r="R361" s="141">
        <f>Q361*H361</f>
        <v>1.8329999999999999E-2</v>
      </c>
      <c r="S361" s="141">
        <v>0</v>
      </c>
      <c r="T361" s="142">
        <f>S361*H361</f>
        <v>0</v>
      </c>
      <c r="AR361" s="143" t="s">
        <v>229</v>
      </c>
      <c r="AT361" s="143" t="s">
        <v>147</v>
      </c>
      <c r="AU361" s="143" t="s">
        <v>84</v>
      </c>
      <c r="AY361" s="18" t="s">
        <v>144</v>
      </c>
      <c r="BE361" s="144">
        <f>IF(N361="základní",J361,0)</f>
        <v>0</v>
      </c>
      <c r="BF361" s="144">
        <f>IF(N361="snížená",J361,0)</f>
        <v>0</v>
      </c>
      <c r="BG361" s="144">
        <f>IF(N361="zákl. přenesená",J361,0)</f>
        <v>0</v>
      </c>
      <c r="BH361" s="144">
        <f>IF(N361="sníž. přenesená",J361,0)</f>
        <v>0</v>
      </c>
      <c r="BI361" s="144">
        <f>IF(N361="nulová",J361,0)</f>
        <v>0</v>
      </c>
      <c r="BJ361" s="18" t="s">
        <v>82</v>
      </c>
      <c r="BK361" s="144">
        <f>ROUND(I361*H361,2)</f>
        <v>0</v>
      </c>
      <c r="BL361" s="18" t="s">
        <v>229</v>
      </c>
      <c r="BM361" s="143" t="s">
        <v>441</v>
      </c>
    </row>
    <row r="362" spans="2:65" s="1" customFormat="1">
      <c r="B362" s="33"/>
      <c r="D362" s="145" t="s">
        <v>154</v>
      </c>
      <c r="F362" s="146" t="s">
        <v>442</v>
      </c>
      <c r="I362" s="147"/>
      <c r="L362" s="33"/>
      <c r="M362" s="148"/>
      <c r="T362" s="54"/>
      <c r="AT362" s="18" t="s">
        <v>154</v>
      </c>
      <c r="AU362" s="18" t="s">
        <v>84</v>
      </c>
    </row>
    <row r="363" spans="2:65" s="12" customFormat="1">
      <c r="B363" s="149"/>
      <c r="D363" s="150" t="s">
        <v>156</v>
      </c>
      <c r="E363" s="151" t="s">
        <v>19</v>
      </c>
      <c r="F363" s="152" t="s">
        <v>443</v>
      </c>
      <c r="H363" s="151" t="s">
        <v>19</v>
      </c>
      <c r="I363" s="153"/>
      <c r="L363" s="149"/>
      <c r="M363" s="154"/>
      <c r="T363" s="155"/>
      <c r="AT363" s="151" t="s">
        <v>156</v>
      </c>
      <c r="AU363" s="151" t="s">
        <v>84</v>
      </c>
      <c r="AV363" s="12" t="s">
        <v>82</v>
      </c>
      <c r="AW363" s="12" t="s">
        <v>35</v>
      </c>
      <c r="AX363" s="12" t="s">
        <v>75</v>
      </c>
      <c r="AY363" s="151" t="s">
        <v>144</v>
      </c>
    </row>
    <row r="364" spans="2:65" s="12" customFormat="1">
      <c r="B364" s="149"/>
      <c r="D364" s="150" t="s">
        <v>156</v>
      </c>
      <c r="E364" s="151" t="s">
        <v>19</v>
      </c>
      <c r="F364" s="152" t="s">
        <v>444</v>
      </c>
      <c r="H364" s="151" t="s">
        <v>19</v>
      </c>
      <c r="I364" s="153"/>
      <c r="L364" s="149"/>
      <c r="M364" s="154"/>
      <c r="T364" s="155"/>
      <c r="AT364" s="151" t="s">
        <v>156</v>
      </c>
      <c r="AU364" s="151" t="s">
        <v>84</v>
      </c>
      <c r="AV364" s="12" t="s">
        <v>82</v>
      </c>
      <c r="AW364" s="12" t="s">
        <v>35</v>
      </c>
      <c r="AX364" s="12" t="s">
        <v>75</v>
      </c>
      <c r="AY364" s="151" t="s">
        <v>144</v>
      </c>
    </row>
    <row r="365" spans="2:65" s="12" customFormat="1">
      <c r="B365" s="149"/>
      <c r="D365" s="150" t="s">
        <v>156</v>
      </c>
      <c r="E365" s="151" t="s">
        <v>19</v>
      </c>
      <c r="F365" s="152" t="s">
        <v>445</v>
      </c>
      <c r="H365" s="151" t="s">
        <v>19</v>
      </c>
      <c r="I365" s="153"/>
      <c r="L365" s="149"/>
      <c r="M365" s="154"/>
      <c r="T365" s="155"/>
      <c r="AT365" s="151" t="s">
        <v>156</v>
      </c>
      <c r="AU365" s="151" t="s">
        <v>84</v>
      </c>
      <c r="AV365" s="12" t="s">
        <v>82</v>
      </c>
      <c r="AW365" s="12" t="s">
        <v>35</v>
      </c>
      <c r="AX365" s="12" t="s">
        <v>75</v>
      </c>
      <c r="AY365" s="151" t="s">
        <v>144</v>
      </c>
    </row>
    <row r="366" spans="2:65" s="12" customFormat="1">
      <c r="B366" s="149"/>
      <c r="D366" s="150" t="s">
        <v>156</v>
      </c>
      <c r="E366" s="151" t="s">
        <v>19</v>
      </c>
      <c r="F366" s="152" t="s">
        <v>446</v>
      </c>
      <c r="H366" s="151" t="s">
        <v>19</v>
      </c>
      <c r="I366" s="153"/>
      <c r="L366" s="149"/>
      <c r="M366" s="154"/>
      <c r="T366" s="155"/>
      <c r="AT366" s="151" t="s">
        <v>156</v>
      </c>
      <c r="AU366" s="151" t="s">
        <v>84</v>
      </c>
      <c r="AV366" s="12" t="s">
        <v>82</v>
      </c>
      <c r="AW366" s="12" t="s">
        <v>35</v>
      </c>
      <c r="AX366" s="12" t="s">
        <v>75</v>
      </c>
      <c r="AY366" s="151" t="s">
        <v>144</v>
      </c>
    </row>
    <row r="367" spans="2:65" s="12" customFormat="1" ht="22.5">
      <c r="B367" s="149"/>
      <c r="D367" s="150" t="s">
        <v>156</v>
      </c>
      <c r="E367" s="151" t="s">
        <v>19</v>
      </c>
      <c r="F367" s="152" t="s">
        <v>447</v>
      </c>
      <c r="H367" s="151" t="s">
        <v>19</v>
      </c>
      <c r="I367" s="153"/>
      <c r="L367" s="149"/>
      <c r="M367" s="154"/>
      <c r="T367" s="155"/>
      <c r="AT367" s="151" t="s">
        <v>156</v>
      </c>
      <c r="AU367" s="151" t="s">
        <v>84</v>
      </c>
      <c r="AV367" s="12" t="s">
        <v>82</v>
      </c>
      <c r="AW367" s="12" t="s">
        <v>35</v>
      </c>
      <c r="AX367" s="12" t="s">
        <v>75</v>
      </c>
      <c r="AY367" s="151" t="s">
        <v>144</v>
      </c>
    </row>
    <row r="368" spans="2:65" s="12" customFormat="1">
      <c r="B368" s="149"/>
      <c r="D368" s="150" t="s">
        <v>156</v>
      </c>
      <c r="E368" s="151" t="s">
        <v>19</v>
      </c>
      <c r="F368" s="152" t="s">
        <v>448</v>
      </c>
      <c r="H368" s="151" t="s">
        <v>19</v>
      </c>
      <c r="I368" s="153"/>
      <c r="L368" s="149"/>
      <c r="M368" s="154"/>
      <c r="T368" s="155"/>
      <c r="AT368" s="151" t="s">
        <v>156</v>
      </c>
      <c r="AU368" s="151" t="s">
        <v>84</v>
      </c>
      <c r="AV368" s="12" t="s">
        <v>82</v>
      </c>
      <c r="AW368" s="12" t="s">
        <v>35</v>
      </c>
      <c r="AX368" s="12" t="s">
        <v>75</v>
      </c>
      <c r="AY368" s="151" t="s">
        <v>144</v>
      </c>
    </row>
    <row r="369" spans="2:65" s="12" customFormat="1">
      <c r="B369" s="149"/>
      <c r="D369" s="150" t="s">
        <v>156</v>
      </c>
      <c r="E369" s="151" t="s">
        <v>19</v>
      </c>
      <c r="F369" s="152" t="s">
        <v>449</v>
      </c>
      <c r="H369" s="151" t="s">
        <v>19</v>
      </c>
      <c r="I369" s="153"/>
      <c r="L369" s="149"/>
      <c r="M369" s="154"/>
      <c r="T369" s="155"/>
      <c r="AT369" s="151" t="s">
        <v>156</v>
      </c>
      <c r="AU369" s="151" t="s">
        <v>84</v>
      </c>
      <c r="AV369" s="12" t="s">
        <v>82</v>
      </c>
      <c r="AW369" s="12" t="s">
        <v>35</v>
      </c>
      <c r="AX369" s="12" t="s">
        <v>75</v>
      </c>
      <c r="AY369" s="151" t="s">
        <v>144</v>
      </c>
    </row>
    <row r="370" spans="2:65" s="12" customFormat="1">
      <c r="B370" s="149"/>
      <c r="D370" s="150" t="s">
        <v>156</v>
      </c>
      <c r="E370" s="151" t="s">
        <v>19</v>
      </c>
      <c r="F370" s="152" t="s">
        <v>450</v>
      </c>
      <c r="H370" s="151" t="s">
        <v>19</v>
      </c>
      <c r="I370" s="153"/>
      <c r="L370" s="149"/>
      <c r="M370" s="154"/>
      <c r="T370" s="155"/>
      <c r="AT370" s="151" t="s">
        <v>156</v>
      </c>
      <c r="AU370" s="151" t="s">
        <v>84</v>
      </c>
      <c r="AV370" s="12" t="s">
        <v>82</v>
      </c>
      <c r="AW370" s="12" t="s">
        <v>35</v>
      </c>
      <c r="AX370" s="12" t="s">
        <v>75</v>
      </c>
      <c r="AY370" s="151" t="s">
        <v>144</v>
      </c>
    </row>
    <row r="371" spans="2:65" s="12" customFormat="1">
      <c r="B371" s="149"/>
      <c r="D371" s="150" t="s">
        <v>156</v>
      </c>
      <c r="E371" s="151" t="s">
        <v>19</v>
      </c>
      <c r="F371" s="152" t="s">
        <v>451</v>
      </c>
      <c r="H371" s="151" t="s">
        <v>19</v>
      </c>
      <c r="I371" s="153"/>
      <c r="L371" s="149"/>
      <c r="M371" s="154"/>
      <c r="T371" s="155"/>
      <c r="AT371" s="151" t="s">
        <v>156</v>
      </c>
      <c r="AU371" s="151" t="s">
        <v>84</v>
      </c>
      <c r="AV371" s="12" t="s">
        <v>82</v>
      </c>
      <c r="AW371" s="12" t="s">
        <v>35</v>
      </c>
      <c r="AX371" s="12" t="s">
        <v>75</v>
      </c>
      <c r="AY371" s="151" t="s">
        <v>144</v>
      </c>
    </row>
    <row r="372" spans="2:65" s="13" customFormat="1">
      <c r="B372" s="156"/>
      <c r="D372" s="150" t="s">
        <v>156</v>
      </c>
      <c r="E372" s="157" t="s">
        <v>19</v>
      </c>
      <c r="F372" s="158" t="s">
        <v>452</v>
      </c>
      <c r="H372" s="159">
        <v>6.5</v>
      </c>
      <c r="I372" s="160"/>
      <c r="L372" s="156"/>
      <c r="M372" s="161"/>
      <c r="T372" s="162"/>
      <c r="AT372" s="157" t="s">
        <v>156</v>
      </c>
      <c r="AU372" s="157" t="s">
        <v>84</v>
      </c>
      <c r="AV372" s="13" t="s">
        <v>84</v>
      </c>
      <c r="AW372" s="13" t="s">
        <v>35</v>
      </c>
      <c r="AX372" s="13" t="s">
        <v>82</v>
      </c>
      <c r="AY372" s="157" t="s">
        <v>144</v>
      </c>
    </row>
    <row r="373" spans="2:65" s="1" customFormat="1" ht="16.5" customHeight="1">
      <c r="B373" s="33"/>
      <c r="C373" s="132" t="s">
        <v>453</v>
      </c>
      <c r="D373" s="132" t="s">
        <v>147</v>
      </c>
      <c r="E373" s="133" t="s">
        <v>454</v>
      </c>
      <c r="F373" s="134" t="s">
        <v>455</v>
      </c>
      <c r="G373" s="135" t="s">
        <v>177</v>
      </c>
      <c r="H373" s="136">
        <v>8.1</v>
      </c>
      <c r="I373" s="137"/>
      <c r="J373" s="138">
        <f>ROUND(I373*H373,2)</f>
        <v>0</v>
      </c>
      <c r="K373" s="134" t="s">
        <v>151</v>
      </c>
      <c r="L373" s="33"/>
      <c r="M373" s="139" t="s">
        <v>19</v>
      </c>
      <c r="N373" s="140" t="s">
        <v>46</v>
      </c>
      <c r="P373" s="141">
        <f>O373*H373</f>
        <v>0</v>
      </c>
      <c r="Q373" s="141">
        <v>2.81E-3</v>
      </c>
      <c r="R373" s="141">
        <f>Q373*H373</f>
        <v>2.2761E-2</v>
      </c>
      <c r="S373" s="141">
        <v>0</v>
      </c>
      <c r="T373" s="142">
        <f>S373*H373</f>
        <v>0</v>
      </c>
      <c r="AR373" s="143" t="s">
        <v>229</v>
      </c>
      <c r="AT373" s="143" t="s">
        <v>147</v>
      </c>
      <c r="AU373" s="143" t="s">
        <v>84</v>
      </c>
      <c r="AY373" s="18" t="s">
        <v>144</v>
      </c>
      <c r="BE373" s="144">
        <f>IF(N373="základní",J373,0)</f>
        <v>0</v>
      </c>
      <c r="BF373" s="144">
        <f>IF(N373="snížená",J373,0)</f>
        <v>0</v>
      </c>
      <c r="BG373" s="144">
        <f>IF(N373="zákl. přenesená",J373,0)</f>
        <v>0</v>
      </c>
      <c r="BH373" s="144">
        <f>IF(N373="sníž. přenesená",J373,0)</f>
        <v>0</v>
      </c>
      <c r="BI373" s="144">
        <f>IF(N373="nulová",J373,0)</f>
        <v>0</v>
      </c>
      <c r="BJ373" s="18" t="s">
        <v>82</v>
      </c>
      <c r="BK373" s="144">
        <f>ROUND(I373*H373,2)</f>
        <v>0</v>
      </c>
      <c r="BL373" s="18" t="s">
        <v>229</v>
      </c>
      <c r="BM373" s="143" t="s">
        <v>456</v>
      </c>
    </row>
    <row r="374" spans="2:65" s="1" customFormat="1">
      <c r="B374" s="33"/>
      <c r="D374" s="145" t="s">
        <v>154</v>
      </c>
      <c r="F374" s="146" t="s">
        <v>457</v>
      </c>
      <c r="I374" s="147"/>
      <c r="L374" s="33"/>
      <c r="M374" s="148"/>
      <c r="T374" s="54"/>
      <c r="AT374" s="18" t="s">
        <v>154</v>
      </c>
      <c r="AU374" s="18" t="s">
        <v>84</v>
      </c>
    </row>
    <row r="375" spans="2:65" s="12" customFormat="1">
      <c r="B375" s="149"/>
      <c r="D375" s="150" t="s">
        <v>156</v>
      </c>
      <c r="E375" s="151" t="s">
        <v>19</v>
      </c>
      <c r="F375" s="152" t="s">
        <v>458</v>
      </c>
      <c r="H375" s="151" t="s">
        <v>19</v>
      </c>
      <c r="I375" s="153"/>
      <c r="L375" s="149"/>
      <c r="M375" s="154"/>
      <c r="T375" s="155"/>
      <c r="AT375" s="151" t="s">
        <v>156</v>
      </c>
      <c r="AU375" s="151" t="s">
        <v>84</v>
      </c>
      <c r="AV375" s="12" t="s">
        <v>82</v>
      </c>
      <c r="AW375" s="12" t="s">
        <v>35</v>
      </c>
      <c r="AX375" s="12" t="s">
        <v>75</v>
      </c>
      <c r="AY375" s="151" t="s">
        <v>144</v>
      </c>
    </row>
    <row r="376" spans="2:65" s="12" customFormat="1">
      <c r="B376" s="149"/>
      <c r="D376" s="150" t="s">
        <v>156</v>
      </c>
      <c r="E376" s="151" t="s">
        <v>19</v>
      </c>
      <c r="F376" s="152" t="s">
        <v>459</v>
      </c>
      <c r="H376" s="151" t="s">
        <v>19</v>
      </c>
      <c r="I376" s="153"/>
      <c r="L376" s="149"/>
      <c r="M376" s="154"/>
      <c r="T376" s="155"/>
      <c r="AT376" s="151" t="s">
        <v>156</v>
      </c>
      <c r="AU376" s="151" t="s">
        <v>84</v>
      </c>
      <c r="AV376" s="12" t="s">
        <v>82</v>
      </c>
      <c r="AW376" s="12" t="s">
        <v>35</v>
      </c>
      <c r="AX376" s="12" t="s">
        <v>75</v>
      </c>
      <c r="AY376" s="151" t="s">
        <v>144</v>
      </c>
    </row>
    <row r="377" spans="2:65" s="12" customFormat="1">
      <c r="B377" s="149"/>
      <c r="D377" s="150" t="s">
        <v>156</v>
      </c>
      <c r="E377" s="151" t="s">
        <v>19</v>
      </c>
      <c r="F377" s="152" t="s">
        <v>460</v>
      </c>
      <c r="H377" s="151" t="s">
        <v>19</v>
      </c>
      <c r="I377" s="153"/>
      <c r="L377" s="149"/>
      <c r="M377" s="154"/>
      <c r="T377" s="155"/>
      <c r="AT377" s="151" t="s">
        <v>156</v>
      </c>
      <c r="AU377" s="151" t="s">
        <v>84</v>
      </c>
      <c r="AV377" s="12" t="s">
        <v>82</v>
      </c>
      <c r="AW377" s="12" t="s">
        <v>35</v>
      </c>
      <c r="AX377" s="12" t="s">
        <v>75</v>
      </c>
      <c r="AY377" s="151" t="s">
        <v>144</v>
      </c>
    </row>
    <row r="378" spans="2:65" s="12" customFormat="1">
      <c r="B378" s="149"/>
      <c r="D378" s="150" t="s">
        <v>156</v>
      </c>
      <c r="E378" s="151" t="s">
        <v>19</v>
      </c>
      <c r="F378" s="152" t="s">
        <v>461</v>
      </c>
      <c r="H378" s="151" t="s">
        <v>19</v>
      </c>
      <c r="I378" s="153"/>
      <c r="L378" s="149"/>
      <c r="M378" s="154"/>
      <c r="T378" s="155"/>
      <c r="AT378" s="151" t="s">
        <v>156</v>
      </c>
      <c r="AU378" s="151" t="s">
        <v>84</v>
      </c>
      <c r="AV378" s="12" t="s">
        <v>82</v>
      </c>
      <c r="AW378" s="12" t="s">
        <v>35</v>
      </c>
      <c r="AX378" s="12" t="s">
        <v>75</v>
      </c>
      <c r="AY378" s="151" t="s">
        <v>144</v>
      </c>
    </row>
    <row r="379" spans="2:65" s="12" customFormat="1">
      <c r="B379" s="149"/>
      <c r="D379" s="150" t="s">
        <v>156</v>
      </c>
      <c r="E379" s="151" t="s">
        <v>19</v>
      </c>
      <c r="F379" s="152" t="s">
        <v>462</v>
      </c>
      <c r="H379" s="151" t="s">
        <v>19</v>
      </c>
      <c r="I379" s="153"/>
      <c r="L379" s="149"/>
      <c r="M379" s="154"/>
      <c r="T379" s="155"/>
      <c r="AT379" s="151" t="s">
        <v>156</v>
      </c>
      <c r="AU379" s="151" t="s">
        <v>84</v>
      </c>
      <c r="AV379" s="12" t="s">
        <v>82</v>
      </c>
      <c r="AW379" s="12" t="s">
        <v>35</v>
      </c>
      <c r="AX379" s="12" t="s">
        <v>75</v>
      </c>
      <c r="AY379" s="151" t="s">
        <v>144</v>
      </c>
    </row>
    <row r="380" spans="2:65" s="12" customFormat="1">
      <c r="B380" s="149"/>
      <c r="D380" s="150" t="s">
        <v>156</v>
      </c>
      <c r="E380" s="151" t="s">
        <v>19</v>
      </c>
      <c r="F380" s="152" t="s">
        <v>448</v>
      </c>
      <c r="H380" s="151" t="s">
        <v>19</v>
      </c>
      <c r="I380" s="153"/>
      <c r="L380" s="149"/>
      <c r="M380" s="154"/>
      <c r="T380" s="155"/>
      <c r="AT380" s="151" t="s">
        <v>156</v>
      </c>
      <c r="AU380" s="151" t="s">
        <v>84</v>
      </c>
      <c r="AV380" s="12" t="s">
        <v>82</v>
      </c>
      <c r="AW380" s="12" t="s">
        <v>35</v>
      </c>
      <c r="AX380" s="12" t="s">
        <v>75</v>
      </c>
      <c r="AY380" s="151" t="s">
        <v>144</v>
      </c>
    </row>
    <row r="381" spans="2:65" s="12" customFormat="1">
      <c r="B381" s="149"/>
      <c r="D381" s="150" t="s">
        <v>156</v>
      </c>
      <c r="E381" s="151" t="s">
        <v>19</v>
      </c>
      <c r="F381" s="152" t="s">
        <v>449</v>
      </c>
      <c r="H381" s="151" t="s">
        <v>19</v>
      </c>
      <c r="I381" s="153"/>
      <c r="L381" s="149"/>
      <c r="M381" s="154"/>
      <c r="T381" s="155"/>
      <c r="AT381" s="151" t="s">
        <v>156</v>
      </c>
      <c r="AU381" s="151" t="s">
        <v>84</v>
      </c>
      <c r="AV381" s="12" t="s">
        <v>82</v>
      </c>
      <c r="AW381" s="12" t="s">
        <v>35</v>
      </c>
      <c r="AX381" s="12" t="s">
        <v>75</v>
      </c>
      <c r="AY381" s="151" t="s">
        <v>144</v>
      </c>
    </row>
    <row r="382" spans="2:65" s="12" customFormat="1">
      <c r="B382" s="149"/>
      <c r="D382" s="150" t="s">
        <v>156</v>
      </c>
      <c r="E382" s="151" t="s">
        <v>19</v>
      </c>
      <c r="F382" s="152" t="s">
        <v>463</v>
      </c>
      <c r="H382" s="151" t="s">
        <v>19</v>
      </c>
      <c r="I382" s="153"/>
      <c r="L382" s="149"/>
      <c r="M382" s="154"/>
      <c r="T382" s="155"/>
      <c r="AT382" s="151" t="s">
        <v>156</v>
      </c>
      <c r="AU382" s="151" t="s">
        <v>84</v>
      </c>
      <c r="AV382" s="12" t="s">
        <v>82</v>
      </c>
      <c r="AW382" s="12" t="s">
        <v>35</v>
      </c>
      <c r="AX382" s="12" t="s">
        <v>75</v>
      </c>
      <c r="AY382" s="151" t="s">
        <v>144</v>
      </c>
    </row>
    <row r="383" spans="2:65" s="12" customFormat="1">
      <c r="B383" s="149"/>
      <c r="D383" s="150" t="s">
        <v>156</v>
      </c>
      <c r="E383" s="151" t="s">
        <v>19</v>
      </c>
      <c r="F383" s="152" t="s">
        <v>464</v>
      </c>
      <c r="H383" s="151" t="s">
        <v>19</v>
      </c>
      <c r="I383" s="153"/>
      <c r="L383" s="149"/>
      <c r="M383" s="154"/>
      <c r="T383" s="155"/>
      <c r="AT383" s="151" t="s">
        <v>156</v>
      </c>
      <c r="AU383" s="151" t="s">
        <v>84</v>
      </c>
      <c r="AV383" s="12" t="s">
        <v>82</v>
      </c>
      <c r="AW383" s="12" t="s">
        <v>35</v>
      </c>
      <c r="AX383" s="12" t="s">
        <v>75</v>
      </c>
      <c r="AY383" s="151" t="s">
        <v>144</v>
      </c>
    </row>
    <row r="384" spans="2:65" s="13" customFormat="1">
      <c r="B384" s="156"/>
      <c r="D384" s="150" t="s">
        <v>156</v>
      </c>
      <c r="E384" s="157" t="s">
        <v>19</v>
      </c>
      <c r="F384" s="158" t="s">
        <v>465</v>
      </c>
      <c r="H384" s="159">
        <v>8.1</v>
      </c>
      <c r="I384" s="160"/>
      <c r="L384" s="156"/>
      <c r="M384" s="161"/>
      <c r="T384" s="162"/>
      <c r="AT384" s="157" t="s">
        <v>156</v>
      </c>
      <c r="AU384" s="157" t="s">
        <v>84</v>
      </c>
      <c r="AV384" s="13" t="s">
        <v>84</v>
      </c>
      <c r="AW384" s="13" t="s">
        <v>35</v>
      </c>
      <c r="AX384" s="13" t="s">
        <v>82</v>
      </c>
      <c r="AY384" s="157" t="s">
        <v>144</v>
      </c>
    </row>
    <row r="385" spans="2:65" s="1" customFormat="1" ht="21.75" customHeight="1">
      <c r="B385" s="33"/>
      <c r="C385" s="132" t="s">
        <v>466</v>
      </c>
      <c r="D385" s="132" t="s">
        <v>147</v>
      </c>
      <c r="E385" s="133" t="s">
        <v>467</v>
      </c>
      <c r="F385" s="134" t="s">
        <v>468</v>
      </c>
      <c r="G385" s="135" t="s">
        <v>177</v>
      </c>
      <c r="H385" s="136">
        <v>26.8</v>
      </c>
      <c r="I385" s="137"/>
      <c r="J385" s="138">
        <f>ROUND(I385*H385,2)</f>
        <v>0</v>
      </c>
      <c r="K385" s="134" t="s">
        <v>151</v>
      </c>
      <c r="L385" s="33"/>
      <c r="M385" s="139" t="s">
        <v>19</v>
      </c>
      <c r="N385" s="140" t="s">
        <v>46</v>
      </c>
      <c r="P385" s="141">
        <f>O385*H385</f>
        <v>0</v>
      </c>
      <c r="Q385" s="141">
        <v>2.8800000000000002E-3</v>
      </c>
      <c r="R385" s="141">
        <f>Q385*H385</f>
        <v>7.7184000000000003E-2</v>
      </c>
      <c r="S385" s="141">
        <v>0</v>
      </c>
      <c r="T385" s="142">
        <f>S385*H385</f>
        <v>0</v>
      </c>
      <c r="AR385" s="143" t="s">
        <v>229</v>
      </c>
      <c r="AT385" s="143" t="s">
        <v>147</v>
      </c>
      <c r="AU385" s="143" t="s">
        <v>84</v>
      </c>
      <c r="AY385" s="18" t="s">
        <v>144</v>
      </c>
      <c r="BE385" s="144">
        <f>IF(N385="základní",J385,0)</f>
        <v>0</v>
      </c>
      <c r="BF385" s="144">
        <f>IF(N385="snížená",J385,0)</f>
        <v>0</v>
      </c>
      <c r="BG385" s="144">
        <f>IF(N385="zákl. přenesená",J385,0)</f>
        <v>0</v>
      </c>
      <c r="BH385" s="144">
        <f>IF(N385="sníž. přenesená",J385,0)</f>
        <v>0</v>
      </c>
      <c r="BI385" s="144">
        <f>IF(N385="nulová",J385,0)</f>
        <v>0</v>
      </c>
      <c r="BJ385" s="18" t="s">
        <v>82</v>
      </c>
      <c r="BK385" s="144">
        <f>ROUND(I385*H385,2)</f>
        <v>0</v>
      </c>
      <c r="BL385" s="18" t="s">
        <v>229</v>
      </c>
      <c r="BM385" s="143" t="s">
        <v>469</v>
      </c>
    </row>
    <row r="386" spans="2:65" s="1" customFormat="1">
      <c r="B386" s="33"/>
      <c r="D386" s="145" t="s">
        <v>154</v>
      </c>
      <c r="F386" s="146" t="s">
        <v>470</v>
      </c>
      <c r="I386" s="147"/>
      <c r="L386" s="33"/>
      <c r="M386" s="148"/>
      <c r="T386" s="54"/>
      <c r="AT386" s="18" t="s">
        <v>154</v>
      </c>
      <c r="AU386" s="18" t="s">
        <v>84</v>
      </c>
    </row>
    <row r="387" spans="2:65" s="12" customFormat="1">
      <c r="B387" s="149"/>
      <c r="D387" s="150" t="s">
        <v>156</v>
      </c>
      <c r="E387" s="151" t="s">
        <v>19</v>
      </c>
      <c r="F387" s="152" t="s">
        <v>471</v>
      </c>
      <c r="H387" s="151" t="s">
        <v>19</v>
      </c>
      <c r="I387" s="153"/>
      <c r="L387" s="149"/>
      <c r="M387" s="154"/>
      <c r="T387" s="155"/>
      <c r="AT387" s="151" t="s">
        <v>156</v>
      </c>
      <c r="AU387" s="151" t="s">
        <v>84</v>
      </c>
      <c r="AV387" s="12" t="s">
        <v>82</v>
      </c>
      <c r="AW387" s="12" t="s">
        <v>35</v>
      </c>
      <c r="AX387" s="12" t="s">
        <v>75</v>
      </c>
      <c r="AY387" s="151" t="s">
        <v>144</v>
      </c>
    </row>
    <row r="388" spans="2:65" s="12" customFormat="1">
      <c r="B388" s="149"/>
      <c r="D388" s="150" t="s">
        <v>156</v>
      </c>
      <c r="E388" s="151" t="s">
        <v>19</v>
      </c>
      <c r="F388" s="152" t="s">
        <v>472</v>
      </c>
      <c r="H388" s="151" t="s">
        <v>19</v>
      </c>
      <c r="I388" s="153"/>
      <c r="L388" s="149"/>
      <c r="M388" s="154"/>
      <c r="T388" s="155"/>
      <c r="AT388" s="151" t="s">
        <v>156</v>
      </c>
      <c r="AU388" s="151" t="s">
        <v>84</v>
      </c>
      <c r="AV388" s="12" t="s">
        <v>82</v>
      </c>
      <c r="AW388" s="12" t="s">
        <v>35</v>
      </c>
      <c r="AX388" s="12" t="s">
        <v>75</v>
      </c>
      <c r="AY388" s="151" t="s">
        <v>144</v>
      </c>
    </row>
    <row r="389" spans="2:65" s="12" customFormat="1">
      <c r="B389" s="149"/>
      <c r="D389" s="150" t="s">
        <v>156</v>
      </c>
      <c r="E389" s="151" t="s">
        <v>19</v>
      </c>
      <c r="F389" s="152" t="s">
        <v>473</v>
      </c>
      <c r="H389" s="151" t="s">
        <v>19</v>
      </c>
      <c r="I389" s="153"/>
      <c r="L389" s="149"/>
      <c r="M389" s="154"/>
      <c r="T389" s="155"/>
      <c r="AT389" s="151" t="s">
        <v>156</v>
      </c>
      <c r="AU389" s="151" t="s">
        <v>84</v>
      </c>
      <c r="AV389" s="12" t="s">
        <v>82</v>
      </c>
      <c r="AW389" s="12" t="s">
        <v>35</v>
      </c>
      <c r="AX389" s="12" t="s">
        <v>75</v>
      </c>
      <c r="AY389" s="151" t="s">
        <v>144</v>
      </c>
    </row>
    <row r="390" spans="2:65" s="12" customFormat="1">
      <c r="B390" s="149"/>
      <c r="D390" s="150" t="s">
        <v>156</v>
      </c>
      <c r="E390" s="151" t="s">
        <v>19</v>
      </c>
      <c r="F390" s="152" t="s">
        <v>474</v>
      </c>
      <c r="H390" s="151" t="s">
        <v>19</v>
      </c>
      <c r="I390" s="153"/>
      <c r="L390" s="149"/>
      <c r="M390" s="154"/>
      <c r="T390" s="155"/>
      <c r="AT390" s="151" t="s">
        <v>156</v>
      </c>
      <c r="AU390" s="151" t="s">
        <v>84</v>
      </c>
      <c r="AV390" s="12" t="s">
        <v>82</v>
      </c>
      <c r="AW390" s="12" t="s">
        <v>35</v>
      </c>
      <c r="AX390" s="12" t="s">
        <v>75</v>
      </c>
      <c r="AY390" s="151" t="s">
        <v>144</v>
      </c>
    </row>
    <row r="391" spans="2:65" s="12" customFormat="1" ht="22.5">
      <c r="B391" s="149"/>
      <c r="D391" s="150" t="s">
        <v>156</v>
      </c>
      <c r="E391" s="151" t="s">
        <v>19</v>
      </c>
      <c r="F391" s="152" t="s">
        <v>447</v>
      </c>
      <c r="H391" s="151" t="s">
        <v>19</v>
      </c>
      <c r="I391" s="153"/>
      <c r="L391" s="149"/>
      <c r="M391" s="154"/>
      <c r="T391" s="155"/>
      <c r="AT391" s="151" t="s">
        <v>156</v>
      </c>
      <c r="AU391" s="151" t="s">
        <v>84</v>
      </c>
      <c r="AV391" s="12" t="s">
        <v>82</v>
      </c>
      <c r="AW391" s="12" t="s">
        <v>35</v>
      </c>
      <c r="AX391" s="12" t="s">
        <v>75</v>
      </c>
      <c r="AY391" s="151" t="s">
        <v>144</v>
      </c>
    </row>
    <row r="392" spans="2:65" s="12" customFormat="1">
      <c r="B392" s="149"/>
      <c r="D392" s="150" t="s">
        <v>156</v>
      </c>
      <c r="E392" s="151" t="s">
        <v>19</v>
      </c>
      <c r="F392" s="152" t="s">
        <v>448</v>
      </c>
      <c r="H392" s="151" t="s">
        <v>19</v>
      </c>
      <c r="I392" s="153"/>
      <c r="L392" s="149"/>
      <c r="M392" s="154"/>
      <c r="T392" s="155"/>
      <c r="AT392" s="151" t="s">
        <v>156</v>
      </c>
      <c r="AU392" s="151" t="s">
        <v>84</v>
      </c>
      <c r="AV392" s="12" t="s">
        <v>82</v>
      </c>
      <c r="AW392" s="12" t="s">
        <v>35</v>
      </c>
      <c r="AX392" s="12" t="s">
        <v>75</v>
      </c>
      <c r="AY392" s="151" t="s">
        <v>144</v>
      </c>
    </row>
    <row r="393" spans="2:65" s="12" customFormat="1">
      <c r="B393" s="149"/>
      <c r="D393" s="150" t="s">
        <v>156</v>
      </c>
      <c r="E393" s="151" t="s">
        <v>19</v>
      </c>
      <c r="F393" s="152" t="s">
        <v>475</v>
      </c>
      <c r="H393" s="151" t="s">
        <v>19</v>
      </c>
      <c r="I393" s="153"/>
      <c r="L393" s="149"/>
      <c r="M393" s="154"/>
      <c r="T393" s="155"/>
      <c r="AT393" s="151" t="s">
        <v>156</v>
      </c>
      <c r="AU393" s="151" t="s">
        <v>84</v>
      </c>
      <c r="AV393" s="12" t="s">
        <v>82</v>
      </c>
      <c r="AW393" s="12" t="s">
        <v>35</v>
      </c>
      <c r="AX393" s="12" t="s">
        <v>75</v>
      </c>
      <c r="AY393" s="151" t="s">
        <v>144</v>
      </c>
    </row>
    <row r="394" spans="2:65" s="12" customFormat="1">
      <c r="B394" s="149"/>
      <c r="D394" s="150" t="s">
        <v>156</v>
      </c>
      <c r="E394" s="151" t="s">
        <v>19</v>
      </c>
      <c r="F394" s="152" t="s">
        <v>476</v>
      </c>
      <c r="H394" s="151" t="s">
        <v>19</v>
      </c>
      <c r="I394" s="153"/>
      <c r="L394" s="149"/>
      <c r="M394" s="154"/>
      <c r="T394" s="155"/>
      <c r="AT394" s="151" t="s">
        <v>156</v>
      </c>
      <c r="AU394" s="151" t="s">
        <v>84</v>
      </c>
      <c r="AV394" s="12" t="s">
        <v>82</v>
      </c>
      <c r="AW394" s="12" t="s">
        <v>35</v>
      </c>
      <c r="AX394" s="12" t="s">
        <v>75</v>
      </c>
      <c r="AY394" s="151" t="s">
        <v>144</v>
      </c>
    </row>
    <row r="395" spans="2:65" s="12" customFormat="1">
      <c r="B395" s="149"/>
      <c r="D395" s="150" t="s">
        <v>156</v>
      </c>
      <c r="E395" s="151" t="s">
        <v>19</v>
      </c>
      <c r="F395" s="152" t="s">
        <v>477</v>
      </c>
      <c r="H395" s="151" t="s">
        <v>19</v>
      </c>
      <c r="I395" s="153"/>
      <c r="L395" s="149"/>
      <c r="M395" s="154"/>
      <c r="T395" s="155"/>
      <c r="AT395" s="151" t="s">
        <v>156</v>
      </c>
      <c r="AU395" s="151" t="s">
        <v>84</v>
      </c>
      <c r="AV395" s="12" t="s">
        <v>82</v>
      </c>
      <c r="AW395" s="12" t="s">
        <v>35</v>
      </c>
      <c r="AX395" s="12" t="s">
        <v>75</v>
      </c>
      <c r="AY395" s="151" t="s">
        <v>144</v>
      </c>
    </row>
    <row r="396" spans="2:65" s="13" customFormat="1">
      <c r="B396" s="156"/>
      <c r="D396" s="150" t="s">
        <v>156</v>
      </c>
      <c r="E396" s="157" t="s">
        <v>19</v>
      </c>
      <c r="F396" s="158" t="s">
        <v>478</v>
      </c>
      <c r="H396" s="159">
        <v>26.8</v>
      </c>
      <c r="I396" s="160"/>
      <c r="L396" s="156"/>
      <c r="M396" s="161"/>
      <c r="T396" s="162"/>
      <c r="AT396" s="157" t="s">
        <v>156</v>
      </c>
      <c r="AU396" s="157" t="s">
        <v>84</v>
      </c>
      <c r="AV396" s="13" t="s">
        <v>84</v>
      </c>
      <c r="AW396" s="13" t="s">
        <v>35</v>
      </c>
      <c r="AX396" s="13" t="s">
        <v>82</v>
      </c>
      <c r="AY396" s="157" t="s">
        <v>144</v>
      </c>
    </row>
    <row r="397" spans="2:65" s="1" customFormat="1" ht="24.2" customHeight="1">
      <c r="B397" s="33"/>
      <c r="C397" s="132" t="s">
        <v>479</v>
      </c>
      <c r="D397" s="132" t="s">
        <v>147</v>
      </c>
      <c r="E397" s="133" t="s">
        <v>480</v>
      </c>
      <c r="F397" s="134" t="s">
        <v>481</v>
      </c>
      <c r="G397" s="135" t="s">
        <v>354</v>
      </c>
      <c r="H397" s="136">
        <v>20</v>
      </c>
      <c r="I397" s="137"/>
      <c r="J397" s="138">
        <f>ROUND(I397*H397,2)</f>
        <v>0</v>
      </c>
      <c r="K397" s="134" t="s">
        <v>151</v>
      </c>
      <c r="L397" s="33"/>
      <c r="M397" s="139" t="s">
        <v>19</v>
      </c>
      <c r="N397" s="140" t="s">
        <v>46</v>
      </c>
      <c r="P397" s="141">
        <f>O397*H397</f>
        <v>0</v>
      </c>
      <c r="Q397" s="141">
        <v>0</v>
      </c>
      <c r="R397" s="141">
        <f>Q397*H397</f>
        <v>0</v>
      </c>
      <c r="S397" s="141">
        <v>0</v>
      </c>
      <c r="T397" s="142">
        <f>S397*H397</f>
        <v>0</v>
      </c>
      <c r="AR397" s="143" t="s">
        <v>229</v>
      </c>
      <c r="AT397" s="143" t="s">
        <v>147</v>
      </c>
      <c r="AU397" s="143" t="s">
        <v>84</v>
      </c>
      <c r="AY397" s="18" t="s">
        <v>144</v>
      </c>
      <c r="BE397" s="144">
        <f>IF(N397="základní",J397,0)</f>
        <v>0</v>
      </c>
      <c r="BF397" s="144">
        <f>IF(N397="snížená",J397,0)</f>
        <v>0</v>
      </c>
      <c r="BG397" s="144">
        <f>IF(N397="zákl. přenesená",J397,0)</f>
        <v>0</v>
      </c>
      <c r="BH397" s="144">
        <f>IF(N397="sníž. přenesená",J397,0)</f>
        <v>0</v>
      </c>
      <c r="BI397" s="144">
        <f>IF(N397="nulová",J397,0)</f>
        <v>0</v>
      </c>
      <c r="BJ397" s="18" t="s">
        <v>82</v>
      </c>
      <c r="BK397" s="144">
        <f>ROUND(I397*H397,2)</f>
        <v>0</v>
      </c>
      <c r="BL397" s="18" t="s">
        <v>229</v>
      </c>
      <c r="BM397" s="143" t="s">
        <v>482</v>
      </c>
    </row>
    <row r="398" spans="2:65" s="1" customFormat="1">
      <c r="B398" s="33"/>
      <c r="D398" s="145" t="s">
        <v>154</v>
      </c>
      <c r="F398" s="146" t="s">
        <v>483</v>
      </c>
      <c r="I398" s="147"/>
      <c r="L398" s="33"/>
      <c r="M398" s="148"/>
      <c r="T398" s="54"/>
      <c r="AT398" s="18" t="s">
        <v>154</v>
      </c>
      <c r="AU398" s="18" t="s">
        <v>84</v>
      </c>
    </row>
    <row r="399" spans="2:65" s="12" customFormat="1">
      <c r="B399" s="149"/>
      <c r="D399" s="150" t="s">
        <v>156</v>
      </c>
      <c r="E399" s="151" t="s">
        <v>19</v>
      </c>
      <c r="F399" s="152" t="s">
        <v>471</v>
      </c>
      <c r="H399" s="151" t="s">
        <v>19</v>
      </c>
      <c r="I399" s="153"/>
      <c r="L399" s="149"/>
      <c r="M399" s="154"/>
      <c r="T399" s="155"/>
      <c r="AT399" s="151" t="s">
        <v>156</v>
      </c>
      <c r="AU399" s="151" t="s">
        <v>84</v>
      </c>
      <c r="AV399" s="12" t="s">
        <v>82</v>
      </c>
      <c r="AW399" s="12" t="s">
        <v>35</v>
      </c>
      <c r="AX399" s="12" t="s">
        <v>75</v>
      </c>
      <c r="AY399" s="151" t="s">
        <v>144</v>
      </c>
    </row>
    <row r="400" spans="2:65" s="12" customFormat="1">
      <c r="B400" s="149"/>
      <c r="D400" s="150" t="s">
        <v>156</v>
      </c>
      <c r="E400" s="151" t="s">
        <v>19</v>
      </c>
      <c r="F400" s="152" t="s">
        <v>472</v>
      </c>
      <c r="H400" s="151" t="s">
        <v>19</v>
      </c>
      <c r="I400" s="153"/>
      <c r="L400" s="149"/>
      <c r="M400" s="154"/>
      <c r="T400" s="155"/>
      <c r="AT400" s="151" t="s">
        <v>156</v>
      </c>
      <c r="AU400" s="151" t="s">
        <v>84</v>
      </c>
      <c r="AV400" s="12" t="s">
        <v>82</v>
      </c>
      <c r="AW400" s="12" t="s">
        <v>35</v>
      </c>
      <c r="AX400" s="12" t="s">
        <v>75</v>
      </c>
      <c r="AY400" s="151" t="s">
        <v>144</v>
      </c>
    </row>
    <row r="401" spans="2:65" s="12" customFormat="1">
      <c r="B401" s="149"/>
      <c r="D401" s="150" t="s">
        <v>156</v>
      </c>
      <c r="E401" s="151" t="s">
        <v>19</v>
      </c>
      <c r="F401" s="152" t="s">
        <v>473</v>
      </c>
      <c r="H401" s="151" t="s">
        <v>19</v>
      </c>
      <c r="I401" s="153"/>
      <c r="L401" s="149"/>
      <c r="M401" s="154"/>
      <c r="T401" s="155"/>
      <c r="AT401" s="151" t="s">
        <v>156</v>
      </c>
      <c r="AU401" s="151" t="s">
        <v>84</v>
      </c>
      <c r="AV401" s="12" t="s">
        <v>82</v>
      </c>
      <c r="AW401" s="12" t="s">
        <v>35</v>
      </c>
      <c r="AX401" s="12" t="s">
        <v>75</v>
      </c>
      <c r="AY401" s="151" t="s">
        <v>144</v>
      </c>
    </row>
    <row r="402" spans="2:65" s="12" customFormat="1">
      <c r="B402" s="149"/>
      <c r="D402" s="150" t="s">
        <v>156</v>
      </c>
      <c r="E402" s="151" t="s">
        <v>19</v>
      </c>
      <c r="F402" s="152" t="s">
        <v>474</v>
      </c>
      <c r="H402" s="151" t="s">
        <v>19</v>
      </c>
      <c r="I402" s="153"/>
      <c r="L402" s="149"/>
      <c r="M402" s="154"/>
      <c r="T402" s="155"/>
      <c r="AT402" s="151" t="s">
        <v>156</v>
      </c>
      <c r="AU402" s="151" t="s">
        <v>84</v>
      </c>
      <c r="AV402" s="12" t="s">
        <v>82</v>
      </c>
      <c r="AW402" s="12" t="s">
        <v>35</v>
      </c>
      <c r="AX402" s="12" t="s">
        <v>75</v>
      </c>
      <c r="AY402" s="151" t="s">
        <v>144</v>
      </c>
    </row>
    <row r="403" spans="2:65" s="12" customFormat="1" ht="22.5">
      <c r="B403" s="149"/>
      <c r="D403" s="150" t="s">
        <v>156</v>
      </c>
      <c r="E403" s="151" t="s">
        <v>19</v>
      </c>
      <c r="F403" s="152" t="s">
        <v>447</v>
      </c>
      <c r="H403" s="151" t="s">
        <v>19</v>
      </c>
      <c r="I403" s="153"/>
      <c r="L403" s="149"/>
      <c r="M403" s="154"/>
      <c r="T403" s="155"/>
      <c r="AT403" s="151" t="s">
        <v>156</v>
      </c>
      <c r="AU403" s="151" t="s">
        <v>84</v>
      </c>
      <c r="AV403" s="12" t="s">
        <v>82</v>
      </c>
      <c r="AW403" s="12" t="s">
        <v>35</v>
      </c>
      <c r="AX403" s="12" t="s">
        <v>75</v>
      </c>
      <c r="AY403" s="151" t="s">
        <v>144</v>
      </c>
    </row>
    <row r="404" spans="2:65" s="12" customFormat="1">
      <c r="B404" s="149"/>
      <c r="D404" s="150" t="s">
        <v>156</v>
      </c>
      <c r="E404" s="151" t="s">
        <v>19</v>
      </c>
      <c r="F404" s="152" t="s">
        <v>448</v>
      </c>
      <c r="H404" s="151" t="s">
        <v>19</v>
      </c>
      <c r="I404" s="153"/>
      <c r="L404" s="149"/>
      <c r="M404" s="154"/>
      <c r="T404" s="155"/>
      <c r="AT404" s="151" t="s">
        <v>156</v>
      </c>
      <c r="AU404" s="151" t="s">
        <v>84</v>
      </c>
      <c r="AV404" s="12" t="s">
        <v>82</v>
      </c>
      <c r="AW404" s="12" t="s">
        <v>35</v>
      </c>
      <c r="AX404" s="12" t="s">
        <v>75</v>
      </c>
      <c r="AY404" s="151" t="s">
        <v>144</v>
      </c>
    </row>
    <row r="405" spans="2:65" s="12" customFormat="1">
      <c r="B405" s="149"/>
      <c r="D405" s="150" t="s">
        <v>156</v>
      </c>
      <c r="E405" s="151" t="s">
        <v>19</v>
      </c>
      <c r="F405" s="152" t="s">
        <v>475</v>
      </c>
      <c r="H405" s="151" t="s">
        <v>19</v>
      </c>
      <c r="I405" s="153"/>
      <c r="L405" s="149"/>
      <c r="M405" s="154"/>
      <c r="T405" s="155"/>
      <c r="AT405" s="151" t="s">
        <v>156</v>
      </c>
      <c r="AU405" s="151" t="s">
        <v>84</v>
      </c>
      <c r="AV405" s="12" t="s">
        <v>82</v>
      </c>
      <c r="AW405" s="12" t="s">
        <v>35</v>
      </c>
      <c r="AX405" s="12" t="s">
        <v>75</v>
      </c>
      <c r="AY405" s="151" t="s">
        <v>144</v>
      </c>
    </row>
    <row r="406" spans="2:65" s="12" customFormat="1">
      <c r="B406" s="149"/>
      <c r="D406" s="150" t="s">
        <v>156</v>
      </c>
      <c r="E406" s="151" t="s">
        <v>19</v>
      </c>
      <c r="F406" s="152" t="s">
        <v>476</v>
      </c>
      <c r="H406" s="151" t="s">
        <v>19</v>
      </c>
      <c r="I406" s="153"/>
      <c r="L406" s="149"/>
      <c r="M406" s="154"/>
      <c r="T406" s="155"/>
      <c r="AT406" s="151" t="s">
        <v>156</v>
      </c>
      <c r="AU406" s="151" t="s">
        <v>84</v>
      </c>
      <c r="AV406" s="12" t="s">
        <v>82</v>
      </c>
      <c r="AW406" s="12" t="s">
        <v>35</v>
      </c>
      <c r="AX406" s="12" t="s">
        <v>75</v>
      </c>
      <c r="AY406" s="151" t="s">
        <v>144</v>
      </c>
    </row>
    <row r="407" spans="2:65" s="12" customFormat="1">
      <c r="B407" s="149"/>
      <c r="D407" s="150" t="s">
        <v>156</v>
      </c>
      <c r="E407" s="151" t="s">
        <v>19</v>
      </c>
      <c r="F407" s="152" t="s">
        <v>477</v>
      </c>
      <c r="H407" s="151" t="s">
        <v>19</v>
      </c>
      <c r="I407" s="153"/>
      <c r="L407" s="149"/>
      <c r="M407" s="154"/>
      <c r="T407" s="155"/>
      <c r="AT407" s="151" t="s">
        <v>156</v>
      </c>
      <c r="AU407" s="151" t="s">
        <v>84</v>
      </c>
      <c r="AV407" s="12" t="s">
        <v>82</v>
      </c>
      <c r="AW407" s="12" t="s">
        <v>35</v>
      </c>
      <c r="AX407" s="12" t="s">
        <v>75</v>
      </c>
      <c r="AY407" s="151" t="s">
        <v>144</v>
      </c>
    </row>
    <row r="408" spans="2:65" s="13" customFormat="1">
      <c r="B408" s="156"/>
      <c r="D408" s="150" t="s">
        <v>156</v>
      </c>
      <c r="E408" s="157" t="s">
        <v>19</v>
      </c>
      <c r="F408" s="158" t="s">
        <v>298</v>
      </c>
      <c r="H408" s="159">
        <v>20</v>
      </c>
      <c r="I408" s="160"/>
      <c r="L408" s="156"/>
      <c r="M408" s="161"/>
      <c r="T408" s="162"/>
      <c r="AT408" s="157" t="s">
        <v>156</v>
      </c>
      <c r="AU408" s="157" t="s">
        <v>84</v>
      </c>
      <c r="AV408" s="13" t="s">
        <v>84</v>
      </c>
      <c r="AW408" s="13" t="s">
        <v>35</v>
      </c>
      <c r="AX408" s="13" t="s">
        <v>82</v>
      </c>
      <c r="AY408" s="157" t="s">
        <v>144</v>
      </c>
    </row>
    <row r="409" spans="2:65" s="1" customFormat="1" ht="24.2" customHeight="1">
      <c r="B409" s="33"/>
      <c r="C409" s="132" t="s">
        <v>484</v>
      </c>
      <c r="D409" s="132" t="s">
        <v>147</v>
      </c>
      <c r="E409" s="133" t="s">
        <v>485</v>
      </c>
      <c r="F409" s="134" t="s">
        <v>486</v>
      </c>
      <c r="G409" s="135" t="s">
        <v>177</v>
      </c>
      <c r="H409" s="136">
        <v>2.4</v>
      </c>
      <c r="I409" s="137"/>
      <c r="J409" s="138">
        <f>ROUND(I409*H409,2)</f>
        <v>0</v>
      </c>
      <c r="K409" s="134" t="s">
        <v>151</v>
      </c>
      <c r="L409" s="33"/>
      <c r="M409" s="139" t="s">
        <v>19</v>
      </c>
      <c r="N409" s="140" t="s">
        <v>46</v>
      </c>
      <c r="P409" s="141">
        <f>O409*H409</f>
        <v>0</v>
      </c>
      <c r="Q409" s="141">
        <v>4.0400000000000002E-3</v>
      </c>
      <c r="R409" s="141">
        <f>Q409*H409</f>
        <v>9.6959999999999998E-3</v>
      </c>
      <c r="S409" s="141">
        <v>0</v>
      </c>
      <c r="T409" s="142">
        <f>S409*H409</f>
        <v>0</v>
      </c>
      <c r="AR409" s="143" t="s">
        <v>229</v>
      </c>
      <c r="AT409" s="143" t="s">
        <v>147</v>
      </c>
      <c r="AU409" s="143" t="s">
        <v>84</v>
      </c>
      <c r="AY409" s="18" t="s">
        <v>144</v>
      </c>
      <c r="BE409" s="144">
        <f>IF(N409="základní",J409,0)</f>
        <v>0</v>
      </c>
      <c r="BF409" s="144">
        <f>IF(N409="snížená",J409,0)</f>
        <v>0</v>
      </c>
      <c r="BG409" s="144">
        <f>IF(N409="zákl. přenesená",J409,0)</f>
        <v>0</v>
      </c>
      <c r="BH409" s="144">
        <f>IF(N409="sníž. přenesená",J409,0)</f>
        <v>0</v>
      </c>
      <c r="BI409" s="144">
        <f>IF(N409="nulová",J409,0)</f>
        <v>0</v>
      </c>
      <c r="BJ409" s="18" t="s">
        <v>82</v>
      </c>
      <c r="BK409" s="144">
        <f>ROUND(I409*H409,2)</f>
        <v>0</v>
      </c>
      <c r="BL409" s="18" t="s">
        <v>229</v>
      </c>
      <c r="BM409" s="143" t="s">
        <v>487</v>
      </c>
    </row>
    <row r="410" spans="2:65" s="1" customFormat="1">
      <c r="B410" s="33"/>
      <c r="D410" s="145" t="s">
        <v>154</v>
      </c>
      <c r="F410" s="146" t="s">
        <v>488</v>
      </c>
      <c r="I410" s="147"/>
      <c r="L410" s="33"/>
      <c r="M410" s="148"/>
      <c r="T410" s="54"/>
      <c r="AT410" s="18" t="s">
        <v>154</v>
      </c>
      <c r="AU410" s="18" t="s">
        <v>84</v>
      </c>
    </row>
    <row r="411" spans="2:65" s="12" customFormat="1">
      <c r="B411" s="149"/>
      <c r="D411" s="150" t="s">
        <v>156</v>
      </c>
      <c r="E411" s="151" t="s">
        <v>19</v>
      </c>
      <c r="F411" s="152" t="s">
        <v>489</v>
      </c>
      <c r="H411" s="151" t="s">
        <v>19</v>
      </c>
      <c r="I411" s="153"/>
      <c r="L411" s="149"/>
      <c r="M411" s="154"/>
      <c r="T411" s="155"/>
      <c r="AT411" s="151" t="s">
        <v>156</v>
      </c>
      <c r="AU411" s="151" t="s">
        <v>84</v>
      </c>
      <c r="AV411" s="12" t="s">
        <v>82</v>
      </c>
      <c r="AW411" s="12" t="s">
        <v>35</v>
      </c>
      <c r="AX411" s="12" t="s">
        <v>75</v>
      </c>
      <c r="AY411" s="151" t="s">
        <v>144</v>
      </c>
    </row>
    <row r="412" spans="2:65" s="12" customFormat="1">
      <c r="B412" s="149"/>
      <c r="D412" s="150" t="s">
        <v>156</v>
      </c>
      <c r="E412" s="151" t="s">
        <v>19</v>
      </c>
      <c r="F412" s="152" t="s">
        <v>490</v>
      </c>
      <c r="H412" s="151" t="s">
        <v>19</v>
      </c>
      <c r="I412" s="153"/>
      <c r="L412" s="149"/>
      <c r="M412" s="154"/>
      <c r="T412" s="155"/>
      <c r="AT412" s="151" t="s">
        <v>156</v>
      </c>
      <c r="AU412" s="151" t="s">
        <v>84</v>
      </c>
      <c r="AV412" s="12" t="s">
        <v>82</v>
      </c>
      <c r="AW412" s="12" t="s">
        <v>35</v>
      </c>
      <c r="AX412" s="12" t="s">
        <v>75</v>
      </c>
      <c r="AY412" s="151" t="s">
        <v>144</v>
      </c>
    </row>
    <row r="413" spans="2:65" s="13" customFormat="1">
      <c r="B413" s="156"/>
      <c r="D413" s="150" t="s">
        <v>156</v>
      </c>
      <c r="E413" s="157" t="s">
        <v>19</v>
      </c>
      <c r="F413" s="158" t="s">
        <v>414</v>
      </c>
      <c r="H413" s="159">
        <v>0</v>
      </c>
      <c r="I413" s="160"/>
      <c r="L413" s="156"/>
      <c r="M413" s="161"/>
      <c r="T413" s="162"/>
      <c r="AT413" s="157" t="s">
        <v>156</v>
      </c>
      <c r="AU413" s="157" t="s">
        <v>84</v>
      </c>
      <c r="AV413" s="13" t="s">
        <v>84</v>
      </c>
      <c r="AW413" s="13" t="s">
        <v>35</v>
      </c>
      <c r="AX413" s="13" t="s">
        <v>75</v>
      </c>
      <c r="AY413" s="157" t="s">
        <v>144</v>
      </c>
    </row>
    <row r="414" spans="2:65" s="12" customFormat="1">
      <c r="B414" s="149"/>
      <c r="D414" s="150" t="s">
        <v>156</v>
      </c>
      <c r="E414" s="151" t="s">
        <v>19</v>
      </c>
      <c r="F414" s="152" t="s">
        <v>491</v>
      </c>
      <c r="H414" s="151" t="s">
        <v>19</v>
      </c>
      <c r="I414" s="153"/>
      <c r="L414" s="149"/>
      <c r="M414" s="154"/>
      <c r="T414" s="155"/>
      <c r="AT414" s="151" t="s">
        <v>156</v>
      </c>
      <c r="AU414" s="151" t="s">
        <v>84</v>
      </c>
      <c r="AV414" s="12" t="s">
        <v>82</v>
      </c>
      <c r="AW414" s="12" t="s">
        <v>35</v>
      </c>
      <c r="AX414" s="12" t="s">
        <v>75</v>
      </c>
      <c r="AY414" s="151" t="s">
        <v>144</v>
      </c>
    </row>
    <row r="415" spans="2:65" s="12" customFormat="1">
      <c r="B415" s="149"/>
      <c r="D415" s="150" t="s">
        <v>156</v>
      </c>
      <c r="E415" s="151" t="s">
        <v>19</v>
      </c>
      <c r="F415" s="152" t="s">
        <v>416</v>
      </c>
      <c r="H415" s="151" t="s">
        <v>19</v>
      </c>
      <c r="I415" s="153"/>
      <c r="L415" s="149"/>
      <c r="M415" s="154"/>
      <c r="T415" s="155"/>
      <c r="AT415" s="151" t="s">
        <v>156</v>
      </c>
      <c r="AU415" s="151" t="s">
        <v>84</v>
      </c>
      <c r="AV415" s="12" t="s">
        <v>82</v>
      </c>
      <c r="AW415" s="12" t="s">
        <v>35</v>
      </c>
      <c r="AX415" s="12" t="s">
        <v>75</v>
      </c>
      <c r="AY415" s="151" t="s">
        <v>144</v>
      </c>
    </row>
    <row r="416" spans="2:65" s="12" customFormat="1">
      <c r="B416" s="149"/>
      <c r="D416" s="150" t="s">
        <v>156</v>
      </c>
      <c r="E416" s="151" t="s">
        <v>19</v>
      </c>
      <c r="F416" s="152" t="s">
        <v>448</v>
      </c>
      <c r="H416" s="151" t="s">
        <v>19</v>
      </c>
      <c r="I416" s="153"/>
      <c r="L416" s="149"/>
      <c r="M416" s="154"/>
      <c r="T416" s="155"/>
      <c r="AT416" s="151" t="s">
        <v>156</v>
      </c>
      <c r="AU416" s="151" t="s">
        <v>84</v>
      </c>
      <c r="AV416" s="12" t="s">
        <v>82</v>
      </c>
      <c r="AW416" s="12" t="s">
        <v>35</v>
      </c>
      <c r="AX416" s="12" t="s">
        <v>75</v>
      </c>
      <c r="AY416" s="151" t="s">
        <v>144</v>
      </c>
    </row>
    <row r="417" spans="2:65" s="12" customFormat="1">
      <c r="B417" s="149"/>
      <c r="D417" s="150" t="s">
        <v>156</v>
      </c>
      <c r="E417" s="151" t="s">
        <v>19</v>
      </c>
      <c r="F417" s="152" t="s">
        <v>492</v>
      </c>
      <c r="H417" s="151" t="s">
        <v>19</v>
      </c>
      <c r="I417" s="153"/>
      <c r="L417" s="149"/>
      <c r="M417" s="154"/>
      <c r="T417" s="155"/>
      <c r="AT417" s="151" t="s">
        <v>156</v>
      </c>
      <c r="AU417" s="151" t="s">
        <v>84</v>
      </c>
      <c r="AV417" s="12" t="s">
        <v>82</v>
      </c>
      <c r="AW417" s="12" t="s">
        <v>35</v>
      </c>
      <c r="AX417" s="12" t="s">
        <v>75</v>
      </c>
      <c r="AY417" s="151" t="s">
        <v>144</v>
      </c>
    </row>
    <row r="418" spans="2:65" s="12" customFormat="1">
      <c r="B418" s="149"/>
      <c r="D418" s="150" t="s">
        <v>156</v>
      </c>
      <c r="E418" s="151" t="s">
        <v>19</v>
      </c>
      <c r="F418" s="152" t="s">
        <v>493</v>
      </c>
      <c r="H418" s="151" t="s">
        <v>19</v>
      </c>
      <c r="I418" s="153"/>
      <c r="L418" s="149"/>
      <c r="M418" s="154"/>
      <c r="T418" s="155"/>
      <c r="AT418" s="151" t="s">
        <v>156</v>
      </c>
      <c r="AU418" s="151" t="s">
        <v>84</v>
      </c>
      <c r="AV418" s="12" t="s">
        <v>82</v>
      </c>
      <c r="AW418" s="12" t="s">
        <v>35</v>
      </c>
      <c r="AX418" s="12" t="s">
        <v>75</v>
      </c>
      <c r="AY418" s="151" t="s">
        <v>144</v>
      </c>
    </row>
    <row r="419" spans="2:65" s="12" customFormat="1">
      <c r="B419" s="149"/>
      <c r="D419" s="150" t="s">
        <v>156</v>
      </c>
      <c r="E419" s="151" t="s">
        <v>19</v>
      </c>
      <c r="F419" s="152" t="s">
        <v>494</v>
      </c>
      <c r="H419" s="151" t="s">
        <v>19</v>
      </c>
      <c r="I419" s="153"/>
      <c r="L419" s="149"/>
      <c r="M419" s="154"/>
      <c r="T419" s="155"/>
      <c r="AT419" s="151" t="s">
        <v>156</v>
      </c>
      <c r="AU419" s="151" t="s">
        <v>84</v>
      </c>
      <c r="AV419" s="12" t="s">
        <v>82</v>
      </c>
      <c r="AW419" s="12" t="s">
        <v>35</v>
      </c>
      <c r="AX419" s="12" t="s">
        <v>75</v>
      </c>
      <c r="AY419" s="151" t="s">
        <v>144</v>
      </c>
    </row>
    <row r="420" spans="2:65" s="13" customFormat="1">
      <c r="B420" s="156"/>
      <c r="D420" s="150" t="s">
        <v>156</v>
      </c>
      <c r="E420" s="157" t="s">
        <v>19</v>
      </c>
      <c r="F420" s="158" t="s">
        <v>495</v>
      </c>
      <c r="H420" s="159">
        <v>2.4</v>
      </c>
      <c r="I420" s="160"/>
      <c r="L420" s="156"/>
      <c r="M420" s="161"/>
      <c r="T420" s="162"/>
      <c r="AT420" s="157" t="s">
        <v>156</v>
      </c>
      <c r="AU420" s="157" t="s">
        <v>84</v>
      </c>
      <c r="AV420" s="13" t="s">
        <v>84</v>
      </c>
      <c r="AW420" s="13" t="s">
        <v>35</v>
      </c>
      <c r="AX420" s="13" t="s">
        <v>82</v>
      </c>
      <c r="AY420" s="157" t="s">
        <v>144</v>
      </c>
    </row>
    <row r="421" spans="2:65" s="1" customFormat="1" ht="24.2" customHeight="1">
      <c r="B421" s="33"/>
      <c r="C421" s="132" t="s">
        <v>496</v>
      </c>
      <c r="D421" s="132" t="s">
        <v>147</v>
      </c>
      <c r="E421" s="133" t="s">
        <v>497</v>
      </c>
      <c r="F421" s="134" t="s">
        <v>498</v>
      </c>
      <c r="G421" s="135" t="s">
        <v>177</v>
      </c>
      <c r="H421" s="136">
        <v>40.6</v>
      </c>
      <c r="I421" s="137"/>
      <c r="J421" s="138">
        <f>ROUND(I421*H421,2)</f>
        <v>0</v>
      </c>
      <c r="K421" s="134" t="s">
        <v>151</v>
      </c>
      <c r="L421" s="33"/>
      <c r="M421" s="139" t="s">
        <v>19</v>
      </c>
      <c r="N421" s="140" t="s">
        <v>46</v>
      </c>
      <c r="P421" s="141">
        <f>O421*H421</f>
        <v>0</v>
      </c>
      <c r="Q421" s="141">
        <v>4.7099999999999998E-3</v>
      </c>
      <c r="R421" s="141">
        <f>Q421*H421</f>
        <v>0.19122600000000001</v>
      </c>
      <c r="S421" s="141">
        <v>0</v>
      </c>
      <c r="T421" s="142">
        <f>S421*H421</f>
        <v>0</v>
      </c>
      <c r="AR421" s="143" t="s">
        <v>229</v>
      </c>
      <c r="AT421" s="143" t="s">
        <v>147</v>
      </c>
      <c r="AU421" s="143" t="s">
        <v>84</v>
      </c>
      <c r="AY421" s="18" t="s">
        <v>144</v>
      </c>
      <c r="BE421" s="144">
        <f>IF(N421="základní",J421,0)</f>
        <v>0</v>
      </c>
      <c r="BF421" s="144">
        <f>IF(N421="snížená",J421,0)</f>
        <v>0</v>
      </c>
      <c r="BG421" s="144">
        <f>IF(N421="zákl. přenesená",J421,0)</f>
        <v>0</v>
      </c>
      <c r="BH421" s="144">
        <f>IF(N421="sníž. přenesená",J421,0)</f>
        <v>0</v>
      </c>
      <c r="BI421" s="144">
        <f>IF(N421="nulová",J421,0)</f>
        <v>0</v>
      </c>
      <c r="BJ421" s="18" t="s">
        <v>82</v>
      </c>
      <c r="BK421" s="144">
        <f>ROUND(I421*H421,2)</f>
        <v>0</v>
      </c>
      <c r="BL421" s="18" t="s">
        <v>229</v>
      </c>
      <c r="BM421" s="143" t="s">
        <v>499</v>
      </c>
    </row>
    <row r="422" spans="2:65" s="1" customFormat="1">
      <c r="B422" s="33"/>
      <c r="D422" s="145" t="s">
        <v>154</v>
      </c>
      <c r="F422" s="146" t="s">
        <v>500</v>
      </c>
      <c r="I422" s="147"/>
      <c r="L422" s="33"/>
      <c r="M422" s="148"/>
      <c r="T422" s="54"/>
      <c r="AT422" s="18" t="s">
        <v>154</v>
      </c>
      <c r="AU422" s="18" t="s">
        <v>84</v>
      </c>
    </row>
    <row r="423" spans="2:65" s="12" customFormat="1">
      <c r="B423" s="149"/>
      <c r="D423" s="150" t="s">
        <v>156</v>
      </c>
      <c r="E423" s="151" t="s">
        <v>19</v>
      </c>
      <c r="F423" s="152" t="s">
        <v>501</v>
      </c>
      <c r="H423" s="151" t="s">
        <v>19</v>
      </c>
      <c r="I423" s="153"/>
      <c r="L423" s="149"/>
      <c r="M423" s="154"/>
      <c r="T423" s="155"/>
      <c r="AT423" s="151" t="s">
        <v>156</v>
      </c>
      <c r="AU423" s="151" t="s">
        <v>84</v>
      </c>
      <c r="AV423" s="12" t="s">
        <v>82</v>
      </c>
      <c r="AW423" s="12" t="s">
        <v>35</v>
      </c>
      <c r="AX423" s="12" t="s">
        <v>75</v>
      </c>
      <c r="AY423" s="151" t="s">
        <v>144</v>
      </c>
    </row>
    <row r="424" spans="2:65" s="12" customFormat="1">
      <c r="B424" s="149"/>
      <c r="D424" s="150" t="s">
        <v>156</v>
      </c>
      <c r="E424" s="151" t="s">
        <v>19</v>
      </c>
      <c r="F424" s="152" t="s">
        <v>502</v>
      </c>
      <c r="H424" s="151" t="s">
        <v>19</v>
      </c>
      <c r="I424" s="153"/>
      <c r="L424" s="149"/>
      <c r="M424" s="154"/>
      <c r="T424" s="155"/>
      <c r="AT424" s="151" t="s">
        <v>156</v>
      </c>
      <c r="AU424" s="151" t="s">
        <v>84</v>
      </c>
      <c r="AV424" s="12" t="s">
        <v>82</v>
      </c>
      <c r="AW424" s="12" t="s">
        <v>35</v>
      </c>
      <c r="AX424" s="12" t="s">
        <v>75</v>
      </c>
      <c r="AY424" s="151" t="s">
        <v>144</v>
      </c>
    </row>
    <row r="425" spans="2:65" s="13" customFormat="1">
      <c r="B425" s="156"/>
      <c r="D425" s="150" t="s">
        <v>156</v>
      </c>
      <c r="E425" s="157" t="s">
        <v>19</v>
      </c>
      <c r="F425" s="158" t="s">
        <v>414</v>
      </c>
      <c r="H425" s="159">
        <v>0</v>
      </c>
      <c r="I425" s="160"/>
      <c r="L425" s="156"/>
      <c r="M425" s="161"/>
      <c r="T425" s="162"/>
      <c r="AT425" s="157" t="s">
        <v>156</v>
      </c>
      <c r="AU425" s="157" t="s">
        <v>84</v>
      </c>
      <c r="AV425" s="13" t="s">
        <v>84</v>
      </c>
      <c r="AW425" s="13" t="s">
        <v>35</v>
      </c>
      <c r="AX425" s="13" t="s">
        <v>75</v>
      </c>
      <c r="AY425" s="157" t="s">
        <v>144</v>
      </c>
    </row>
    <row r="426" spans="2:65" s="12" customFormat="1">
      <c r="B426" s="149"/>
      <c r="D426" s="150" t="s">
        <v>156</v>
      </c>
      <c r="E426" s="151" t="s">
        <v>19</v>
      </c>
      <c r="F426" s="152" t="s">
        <v>503</v>
      </c>
      <c r="H426" s="151" t="s">
        <v>19</v>
      </c>
      <c r="I426" s="153"/>
      <c r="L426" s="149"/>
      <c r="M426" s="154"/>
      <c r="T426" s="155"/>
      <c r="AT426" s="151" t="s">
        <v>156</v>
      </c>
      <c r="AU426" s="151" t="s">
        <v>84</v>
      </c>
      <c r="AV426" s="12" t="s">
        <v>82</v>
      </c>
      <c r="AW426" s="12" t="s">
        <v>35</v>
      </c>
      <c r="AX426" s="12" t="s">
        <v>75</v>
      </c>
      <c r="AY426" s="151" t="s">
        <v>144</v>
      </c>
    </row>
    <row r="427" spans="2:65" s="12" customFormat="1">
      <c r="B427" s="149"/>
      <c r="D427" s="150" t="s">
        <v>156</v>
      </c>
      <c r="E427" s="151" t="s">
        <v>19</v>
      </c>
      <c r="F427" s="152" t="s">
        <v>416</v>
      </c>
      <c r="H427" s="151" t="s">
        <v>19</v>
      </c>
      <c r="I427" s="153"/>
      <c r="L427" s="149"/>
      <c r="M427" s="154"/>
      <c r="T427" s="155"/>
      <c r="AT427" s="151" t="s">
        <v>156</v>
      </c>
      <c r="AU427" s="151" t="s">
        <v>84</v>
      </c>
      <c r="AV427" s="12" t="s">
        <v>82</v>
      </c>
      <c r="AW427" s="12" t="s">
        <v>35</v>
      </c>
      <c r="AX427" s="12" t="s">
        <v>75</v>
      </c>
      <c r="AY427" s="151" t="s">
        <v>144</v>
      </c>
    </row>
    <row r="428" spans="2:65" s="12" customFormat="1">
      <c r="B428" s="149"/>
      <c r="D428" s="150" t="s">
        <v>156</v>
      </c>
      <c r="E428" s="151" t="s">
        <v>19</v>
      </c>
      <c r="F428" s="152" t="s">
        <v>448</v>
      </c>
      <c r="H428" s="151" t="s">
        <v>19</v>
      </c>
      <c r="I428" s="153"/>
      <c r="L428" s="149"/>
      <c r="M428" s="154"/>
      <c r="T428" s="155"/>
      <c r="AT428" s="151" t="s">
        <v>156</v>
      </c>
      <c r="AU428" s="151" t="s">
        <v>84</v>
      </c>
      <c r="AV428" s="12" t="s">
        <v>82</v>
      </c>
      <c r="AW428" s="12" t="s">
        <v>35</v>
      </c>
      <c r="AX428" s="12" t="s">
        <v>75</v>
      </c>
      <c r="AY428" s="151" t="s">
        <v>144</v>
      </c>
    </row>
    <row r="429" spans="2:65" s="12" customFormat="1">
      <c r="B429" s="149"/>
      <c r="D429" s="150" t="s">
        <v>156</v>
      </c>
      <c r="E429" s="151" t="s">
        <v>19</v>
      </c>
      <c r="F429" s="152" t="s">
        <v>492</v>
      </c>
      <c r="H429" s="151" t="s">
        <v>19</v>
      </c>
      <c r="I429" s="153"/>
      <c r="L429" s="149"/>
      <c r="M429" s="154"/>
      <c r="T429" s="155"/>
      <c r="AT429" s="151" t="s">
        <v>156</v>
      </c>
      <c r="AU429" s="151" t="s">
        <v>84</v>
      </c>
      <c r="AV429" s="12" t="s">
        <v>82</v>
      </c>
      <c r="AW429" s="12" t="s">
        <v>35</v>
      </c>
      <c r="AX429" s="12" t="s">
        <v>75</v>
      </c>
      <c r="AY429" s="151" t="s">
        <v>144</v>
      </c>
    </row>
    <row r="430" spans="2:65" s="12" customFormat="1">
      <c r="B430" s="149"/>
      <c r="D430" s="150" t="s">
        <v>156</v>
      </c>
      <c r="E430" s="151" t="s">
        <v>19</v>
      </c>
      <c r="F430" s="152" t="s">
        <v>504</v>
      </c>
      <c r="H430" s="151" t="s">
        <v>19</v>
      </c>
      <c r="I430" s="153"/>
      <c r="L430" s="149"/>
      <c r="M430" s="154"/>
      <c r="T430" s="155"/>
      <c r="AT430" s="151" t="s">
        <v>156</v>
      </c>
      <c r="AU430" s="151" t="s">
        <v>84</v>
      </c>
      <c r="AV430" s="12" t="s">
        <v>82</v>
      </c>
      <c r="AW430" s="12" t="s">
        <v>35</v>
      </c>
      <c r="AX430" s="12" t="s">
        <v>75</v>
      </c>
      <c r="AY430" s="151" t="s">
        <v>144</v>
      </c>
    </row>
    <row r="431" spans="2:65" s="12" customFormat="1">
      <c r="B431" s="149"/>
      <c r="D431" s="150" t="s">
        <v>156</v>
      </c>
      <c r="E431" s="151" t="s">
        <v>19</v>
      </c>
      <c r="F431" s="152" t="s">
        <v>505</v>
      </c>
      <c r="H431" s="151" t="s">
        <v>19</v>
      </c>
      <c r="I431" s="153"/>
      <c r="L431" s="149"/>
      <c r="M431" s="154"/>
      <c r="T431" s="155"/>
      <c r="AT431" s="151" t="s">
        <v>156</v>
      </c>
      <c r="AU431" s="151" t="s">
        <v>84</v>
      </c>
      <c r="AV431" s="12" t="s">
        <v>82</v>
      </c>
      <c r="AW431" s="12" t="s">
        <v>35</v>
      </c>
      <c r="AX431" s="12" t="s">
        <v>75</v>
      </c>
      <c r="AY431" s="151" t="s">
        <v>144</v>
      </c>
    </row>
    <row r="432" spans="2:65" s="13" customFormat="1">
      <c r="B432" s="156"/>
      <c r="D432" s="150" t="s">
        <v>156</v>
      </c>
      <c r="E432" s="157" t="s">
        <v>19</v>
      </c>
      <c r="F432" s="158" t="s">
        <v>372</v>
      </c>
      <c r="H432" s="159">
        <v>40.6</v>
      </c>
      <c r="I432" s="160"/>
      <c r="L432" s="156"/>
      <c r="M432" s="161"/>
      <c r="T432" s="162"/>
      <c r="AT432" s="157" t="s">
        <v>156</v>
      </c>
      <c r="AU432" s="157" t="s">
        <v>84</v>
      </c>
      <c r="AV432" s="13" t="s">
        <v>84</v>
      </c>
      <c r="AW432" s="13" t="s">
        <v>35</v>
      </c>
      <c r="AX432" s="13" t="s">
        <v>82</v>
      </c>
      <c r="AY432" s="157" t="s">
        <v>144</v>
      </c>
    </row>
    <row r="433" spans="2:65" s="1" customFormat="1" ht="16.5" customHeight="1">
      <c r="B433" s="33"/>
      <c r="C433" s="132" t="s">
        <v>506</v>
      </c>
      <c r="D433" s="132" t="s">
        <v>147</v>
      </c>
      <c r="E433" s="133" t="s">
        <v>507</v>
      </c>
      <c r="F433" s="134" t="s">
        <v>508</v>
      </c>
      <c r="G433" s="135" t="s">
        <v>150</v>
      </c>
      <c r="H433" s="136">
        <v>3.9220000000000002</v>
      </c>
      <c r="I433" s="137"/>
      <c r="J433" s="138">
        <f>ROUND(I433*H433,2)</f>
        <v>0</v>
      </c>
      <c r="K433" s="134" t="s">
        <v>151</v>
      </c>
      <c r="L433" s="33"/>
      <c r="M433" s="139" t="s">
        <v>19</v>
      </c>
      <c r="N433" s="140" t="s">
        <v>46</v>
      </c>
      <c r="P433" s="141">
        <f>O433*H433</f>
        <v>0</v>
      </c>
      <c r="Q433" s="141">
        <v>6.3699999999999998E-3</v>
      </c>
      <c r="R433" s="141">
        <f>Q433*H433</f>
        <v>2.4983140000000001E-2</v>
      </c>
      <c r="S433" s="141">
        <v>0</v>
      </c>
      <c r="T433" s="142">
        <f>S433*H433</f>
        <v>0</v>
      </c>
      <c r="AR433" s="143" t="s">
        <v>229</v>
      </c>
      <c r="AT433" s="143" t="s">
        <v>147</v>
      </c>
      <c r="AU433" s="143" t="s">
        <v>84</v>
      </c>
      <c r="AY433" s="18" t="s">
        <v>144</v>
      </c>
      <c r="BE433" s="144">
        <f>IF(N433="základní",J433,0)</f>
        <v>0</v>
      </c>
      <c r="BF433" s="144">
        <f>IF(N433="snížená",J433,0)</f>
        <v>0</v>
      </c>
      <c r="BG433" s="144">
        <f>IF(N433="zákl. přenesená",J433,0)</f>
        <v>0</v>
      </c>
      <c r="BH433" s="144">
        <f>IF(N433="sníž. přenesená",J433,0)</f>
        <v>0</v>
      </c>
      <c r="BI433" s="144">
        <f>IF(N433="nulová",J433,0)</f>
        <v>0</v>
      </c>
      <c r="BJ433" s="18" t="s">
        <v>82</v>
      </c>
      <c r="BK433" s="144">
        <f>ROUND(I433*H433,2)</f>
        <v>0</v>
      </c>
      <c r="BL433" s="18" t="s">
        <v>229</v>
      </c>
      <c r="BM433" s="143" t="s">
        <v>509</v>
      </c>
    </row>
    <row r="434" spans="2:65" s="1" customFormat="1">
      <c r="B434" s="33"/>
      <c r="D434" s="145" t="s">
        <v>154</v>
      </c>
      <c r="F434" s="146" t="s">
        <v>510</v>
      </c>
      <c r="I434" s="147"/>
      <c r="L434" s="33"/>
      <c r="M434" s="148"/>
      <c r="T434" s="54"/>
      <c r="AT434" s="18" t="s">
        <v>154</v>
      </c>
      <c r="AU434" s="18" t="s">
        <v>84</v>
      </c>
    </row>
    <row r="435" spans="2:65" s="12" customFormat="1">
      <c r="B435" s="149"/>
      <c r="D435" s="150" t="s">
        <v>156</v>
      </c>
      <c r="E435" s="151" t="s">
        <v>19</v>
      </c>
      <c r="F435" s="152" t="s">
        <v>511</v>
      </c>
      <c r="H435" s="151" t="s">
        <v>19</v>
      </c>
      <c r="I435" s="153"/>
      <c r="L435" s="149"/>
      <c r="M435" s="154"/>
      <c r="T435" s="155"/>
      <c r="AT435" s="151" t="s">
        <v>156</v>
      </c>
      <c r="AU435" s="151" t="s">
        <v>84</v>
      </c>
      <c r="AV435" s="12" t="s">
        <v>82</v>
      </c>
      <c r="AW435" s="12" t="s">
        <v>35</v>
      </c>
      <c r="AX435" s="12" t="s">
        <v>75</v>
      </c>
      <c r="AY435" s="151" t="s">
        <v>144</v>
      </c>
    </row>
    <row r="436" spans="2:65" s="12" customFormat="1">
      <c r="B436" s="149"/>
      <c r="D436" s="150" t="s">
        <v>156</v>
      </c>
      <c r="E436" s="151" t="s">
        <v>19</v>
      </c>
      <c r="F436" s="152" t="s">
        <v>512</v>
      </c>
      <c r="H436" s="151" t="s">
        <v>19</v>
      </c>
      <c r="I436" s="153"/>
      <c r="L436" s="149"/>
      <c r="M436" s="154"/>
      <c r="T436" s="155"/>
      <c r="AT436" s="151" t="s">
        <v>156</v>
      </c>
      <c r="AU436" s="151" t="s">
        <v>84</v>
      </c>
      <c r="AV436" s="12" t="s">
        <v>82</v>
      </c>
      <c r="AW436" s="12" t="s">
        <v>35</v>
      </c>
      <c r="AX436" s="12" t="s">
        <v>75</v>
      </c>
      <c r="AY436" s="151" t="s">
        <v>144</v>
      </c>
    </row>
    <row r="437" spans="2:65" s="12" customFormat="1">
      <c r="B437" s="149"/>
      <c r="D437" s="150" t="s">
        <v>156</v>
      </c>
      <c r="E437" s="151" t="s">
        <v>19</v>
      </c>
      <c r="F437" s="152" t="s">
        <v>513</v>
      </c>
      <c r="H437" s="151" t="s">
        <v>19</v>
      </c>
      <c r="I437" s="153"/>
      <c r="L437" s="149"/>
      <c r="M437" s="154"/>
      <c r="T437" s="155"/>
      <c r="AT437" s="151" t="s">
        <v>156</v>
      </c>
      <c r="AU437" s="151" t="s">
        <v>84</v>
      </c>
      <c r="AV437" s="12" t="s">
        <v>82</v>
      </c>
      <c r="AW437" s="12" t="s">
        <v>35</v>
      </c>
      <c r="AX437" s="12" t="s">
        <v>75</v>
      </c>
      <c r="AY437" s="151" t="s">
        <v>144</v>
      </c>
    </row>
    <row r="438" spans="2:65" s="12" customFormat="1">
      <c r="B438" s="149"/>
      <c r="D438" s="150" t="s">
        <v>156</v>
      </c>
      <c r="E438" s="151" t="s">
        <v>19</v>
      </c>
      <c r="F438" s="152" t="s">
        <v>514</v>
      </c>
      <c r="H438" s="151" t="s">
        <v>19</v>
      </c>
      <c r="I438" s="153"/>
      <c r="L438" s="149"/>
      <c r="M438" s="154"/>
      <c r="T438" s="155"/>
      <c r="AT438" s="151" t="s">
        <v>156</v>
      </c>
      <c r="AU438" s="151" t="s">
        <v>84</v>
      </c>
      <c r="AV438" s="12" t="s">
        <v>82</v>
      </c>
      <c r="AW438" s="12" t="s">
        <v>35</v>
      </c>
      <c r="AX438" s="12" t="s">
        <v>75</v>
      </c>
      <c r="AY438" s="151" t="s">
        <v>144</v>
      </c>
    </row>
    <row r="439" spans="2:65" s="12" customFormat="1">
      <c r="B439" s="149"/>
      <c r="D439" s="150" t="s">
        <v>156</v>
      </c>
      <c r="E439" s="151" t="s">
        <v>19</v>
      </c>
      <c r="F439" s="152" t="s">
        <v>448</v>
      </c>
      <c r="H439" s="151" t="s">
        <v>19</v>
      </c>
      <c r="I439" s="153"/>
      <c r="L439" s="149"/>
      <c r="M439" s="154"/>
      <c r="T439" s="155"/>
      <c r="AT439" s="151" t="s">
        <v>156</v>
      </c>
      <c r="AU439" s="151" t="s">
        <v>84</v>
      </c>
      <c r="AV439" s="12" t="s">
        <v>82</v>
      </c>
      <c r="AW439" s="12" t="s">
        <v>35</v>
      </c>
      <c r="AX439" s="12" t="s">
        <v>75</v>
      </c>
      <c r="AY439" s="151" t="s">
        <v>144</v>
      </c>
    </row>
    <row r="440" spans="2:65" s="12" customFormat="1">
      <c r="B440" s="149"/>
      <c r="D440" s="150" t="s">
        <v>156</v>
      </c>
      <c r="E440" s="151" t="s">
        <v>19</v>
      </c>
      <c r="F440" s="152" t="s">
        <v>449</v>
      </c>
      <c r="H440" s="151" t="s">
        <v>19</v>
      </c>
      <c r="I440" s="153"/>
      <c r="L440" s="149"/>
      <c r="M440" s="154"/>
      <c r="T440" s="155"/>
      <c r="AT440" s="151" t="s">
        <v>156</v>
      </c>
      <c r="AU440" s="151" t="s">
        <v>84</v>
      </c>
      <c r="AV440" s="12" t="s">
        <v>82</v>
      </c>
      <c r="AW440" s="12" t="s">
        <v>35</v>
      </c>
      <c r="AX440" s="12" t="s">
        <v>75</v>
      </c>
      <c r="AY440" s="151" t="s">
        <v>144</v>
      </c>
    </row>
    <row r="441" spans="2:65" s="12" customFormat="1">
      <c r="B441" s="149"/>
      <c r="D441" s="150" t="s">
        <v>156</v>
      </c>
      <c r="E441" s="151" t="s">
        <v>19</v>
      </c>
      <c r="F441" s="152" t="s">
        <v>515</v>
      </c>
      <c r="H441" s="151" t="s">
        <v>19</v>
      </c>
      <c r="I441" s="153"/>
      <c r="L441" s="149"/>
      <c r="M441" s="154"/>
      <c r="T441" s="155"/>
      <c r="AT441" s="151" t="s">
        <v>156</v>
      </c>
      <c r="AU441" s="151" t="s">
        <v>84</v>
      </c>
      <c r="AV441" s="12" t="s">
        <v>82</v>
      </c>
      <c r="AW441" s="12" t="s">
        <v>35</v>
      </c>
      <c r="AX441" s="12" t="s">
        <v>75</v>
      </c>
      <c r="AY441" s="151" t="s">
        <v>144</v>
      </c>
    </row>
    <row r="442" spans="2:65" s="12" customFormat="1">
      <c r="B442" s="149"/>
      <c r="D442" s="150" t="s">
        <v>156</v>
      </c>
      <c r="E442" s="151" t="s">
        <v>19</v>
      </c>
      <c r="F442" s="152" t="s">
        <v>516</v>
      </c>
      <c r="H442" s="151" t="s">
        <v>19</v>
      </c>
      <c r="I442" s="153"/>
      <c r="L442" s="149"/>
      <c r="M442" s="154"/>
      <c r="T442" s="155"/>
      <c r="AT442" s="151" t="s">
        <v>156</v>
      </c>
      <c r="AU442" s="151" t="s">
        <v>84</v>
      </c>
      <c r="AV442" s="12" t="s">
        <v>82</v>
      </c>
      <c r="AW442" s="12" t="s">
        <v>35</v>
      </c>
      <c r="AX442" s="12" t="s">
        <v>75</v>
      </c>
      <c r="AY442" s="151" t="s">
        <v>144</v>
      </c>
    </row>
    <row r="443" spans="2:65" s="13" customFormat="1">
      <c r="B443" s="156"/>
      <c r="D443" s="150" t="s">
        <v>156</v>
      </c>
      <c r="E443" s="157" t="s">
        <v>19</v>
      </c>
      <c r="F443" s="158" t="s">
        <v>517</v>
      </c>
      <c r="H443" s="159">
        <v>1.1220000000000001</v>
      </c>
      <c r="I443" s="160"/>
      <c r="L443" s="156"/>
      <c r="M443" s="161"/>
      <c r="T443" s="162"/>
      <c r="AT443" s="157" t="s">
        <v>156</v>
      </c>
      <c r="AU443" s="157" t="s">
        <v>84</v>
      </c>
      <c r="AV443" s="13" t="s">
        <v>84</v>
      </c>
      <c r="AW443" s="13" t="s">
        <v>35</v>
      </c>
      <c r="AX443" s="13" t="s">
        <v>75</v>
      </c>
      <c r="AY443" s="157" t="s">
        <v>144</v>
      </c>
    </row>
    <row r="444" spans="2:65" s="12" customFormat="1">
      <c r="B444" s="149"/>
      <c r="D444" s="150" t="s">
        <v>156</v>
      </c>
      <c r="E444" s="151" t="s">
        <v>19</v>
      </c>
      <c r="F444" s="152" t="s">
        <v>518</v>
      </c>
      <c r="H444" s="151" t="s">
        <v>19</v>
      </c>
      <c r="I444" s="153"/>
      <c r="L444" s="149"/>
      <c r="M444" s="154"/>
      <c r="T444" s="155"/>
      <c r="AT444" s="151" t="s">
        <v>156</v>
      </c>
      <c r="AU444" s="151" t="s">
        <v>84</v>
      </c>
      <c r="AV444" s="12" t="s">
        <v>82</v>
      </c>
      <c r="AW444" s="12" t="s">
        <v>35</v>
      </c>
      <c r="AX444" s="12" t="s">
        <v>75</v>
      </c>
      <c r="AY444" s="151" t="s">
        <v>144</v>
      </c>
    </row>
    <row r="445" spans="2:65" s="12" customFormat="1">
      <c r="B445" s="149"/>
      <c r="D445" s="150" t="s">
        <v>156</v>
      </c>
      <c r="E445" s="151" t="s">
        <v>19</v>
      </c>
      <c r="F445" s="152" t="s">
        <v>519</v>
      </c>
      <c r="H445" s="151" t="s">
        <v>19</v>
      </c>
      <c r="I445" s="153"/>
      <c r="L445" s="149"/>
      <c r="M445" s="154"/>
      <c r="T445" s="155"/>
      <c r="AT445" s="151" t="s">
        <v>156</v>
      </c>
      <c r="AU445" s="151" t="s">
        <v>84</v>
      </c>
      <c r="AV445" s="12" t="s">
        <v>82</v>
      </c>
      <c r="AW445" s="12" t="s">
        <v>35</v>
      </c>
      <c r="AX445" s="12" t="s">
        <v>75</v>
      </c>
      <c r="AY445" s="151" t="s">
        <v>144</v>
      </c>
    </row>
    <row r="446" spans="2:65" s="12" customFormat="1">
      <c r="B446" s="149"/>
      <c r="D446" s="150" t="s">
        <v>156</v>
      </c>
      <c r="E446" s="151" t="s">
        <v>19</v>
      </c>
      <c r="F446" s="152" t="s">
        <v>520</v>
      </c>
      <c r="H446" s="151" t="s">
        <v>19</v>
      </c>
      <c r="I446" s="153"/>
      <c r="L446" s="149"/>
      <c r="M446" s="154"/>
      <c r="T446" s="155"/>
      <c r="AT446" s="151" t="s">
        <v>156</v>
      </c>
      <c r="AU446" s="151" t="s">
        <v>84</v>
      </c>
      <c r="AV446" s="12" t="s">
        <v>82</v>
      </c>
      <c r="AW446" s="12" t="s">
        <v>35</v>
      </c>
      <c r="AX446" s="12" t="s">
        <v>75</v>
      </c>
      <c r="AY446" s="151" t="s">
        <v>144</v>
      </c>
    </row>
    <row r="447" spans="2:65" s="12" customFormat="1">
      <c r="B447" s="149"/>
      <c r="D447" s="150" t="s">
        <v>156</v>
      </c>
      <c r="E447" s="151" t="s">
        <v>19</v>
      </c>
      <c r="F447" s="152" t="s">
        <v>521</v>
      </c>
      <c r="H447" s="151" t="s">
        <v>19</v>
      </c>
      <c r="I447" s="153"/>
      <c r="L447" s="149"/>
      <c r="M447" s="154"/>
      <c r="T447" s="155"/>
      <c r="AT447" s="151" t="s">
        <v>156</v>
      </c>
      <c r="AU447" s="151" t="s">
        <v>84</v>
      </c>
      <c r="AV447" s="12" t="s">
        <v>82</v>
      </c>
      <c r="AW447" s="12" t="s">
        <v>35</v>
      </c>
      <c r="AX447" s="12" t="s">
        <v>75</v>
      </c>
      <c r="AY447" s="151" t="s">
        <v>144</v>
      </c>
    </row>
    <row r="448" spans="2:65" s="12" customFormat="1">
      <c r="B448" s="149"/>
      <c r="D448" s="150" t="s">
        <v>156</v>
      </c>
      <c r="E448" s="151" t="s">
        <v>19</v>
      </c>
      <c r="F448" s="152" t="s">
        <v>448</v>
      </c>
      <c r="H448" s="151" t="s">
        <v>19</v>
      </c>
      <c r="I448" s="153"/>
      <c r="L448" s="149"/>
      <c r="M448" s="154"/>
      <c r="T448" s="155"/>
      <c r="AT448" s="151" t="s">
        <v>156</v>
      </c>
      <c r="AU448" s="151" t="s">
        <v>84</v>
      </c>
      <c r="AV448" s="12" t="s">
        <v>82</v>
      </c>
      <c r="AW448" s="12" t="s">
        <v>35</v>
      </c>
      <c r="AX448" s="12" t="s">
        <v>75</v>
      </c>
      <c r="AY448" s="151" t="s">
        <v>144</v>
      </c>
    </row>
    <row r="449" spans="2:65" s="12" customFormat="1">
      <c r="B449" s="149"/>
      <c r="D449" s="150" t="s">
        <v>156</v>
      </c>
      <c r="E449" s="151" t="s">
        <v>19</v>
      </c>
      <c r="F449" s="152" t="s">
        <v>449</v>
      </c>
      <c r="H449" s="151" t="s">
        <v>19</v>
      </c>
      <c r="I449" s="153"/>
      <c r="L449" s="149"/>
      <c r="M449" s="154"/>
      <c r="T449" s="155"/>
      <c r="AT449" s="151" t="s">
        <v>156</v>
      </c>
      <c r="AU449" s="151" t="s">
        <v>84</v>
      </c>
      <c r="AV449" s="12" t="s">
        <v>82</v>
      </c>
      <c r="AW449" s="12" t="s">
        <v>35</v>
      </c>
      <c r="AX449" s="12" t="s">
        <v>75</v>
      </c>
      <c r="AY449" s="151" t="s">
        <v>144</v>
      </c>
    </row>
    <row r="450" spans="2:65" s="12" customFormat="1">
      <c r="B450" s="149"/>
      <c r="D450" s="150" t="s">
        <v>156</v>
      </c>
      <c r="E450" s="151" t="s">
        <v>19</v>
      </c>
      <c r="F450" s="152" t="s">
        <v>522</v>
      </c>
      <c r="H450" s="151" t="s">
        <v>19</v>
      </c>
      <c r="I450" s="153"/>
      <c r="L450" s="149"/>
      <c r="M450" s="154"/>
      <c r="T450" s="155"/>
      <c r="AT450" s="151" t="s">
        <v>156</v>
      </c>
      <c r="AU450" s="151" t="s">
        <v>84</v>
      </c>
      <c r="AV450" s="12" t="s">
        <v>82</v>
      </c>
      <c r="AW450" s="12" t="s">
        <v>35</v>
      </c>
      <c r="AX450" s="12" t="s">
        <v>75</v>
      </c>
      <c r="AY450" s="151" t="s">
        <v>144</v>
      </c>
    </row>
    <row r="451" spans="2:65" s="12" customFormat="1">
      <c r="B451" s="149"/>
      <c r="D451" s="150" t="s">
        <v>156</v>
      </c>
      <c r="E451" s="151" t="s">
        <v>19</v>
      </c>
      <c r="F451" s="152" t="s">
        <v>523</v>
      </c>
      <c r="H451" s="151" t="s">
        <v>19</v>
      </c>
      <c r="I451" s="153"/>
      <c r="L451" s="149"/>
      <c r="M451" s="154"/>
      <c r="T451" s="155"/>
      <c r="AT451" s="151" t="s">
        <v>156</v>
      </c>
      <c r="AU451" s="151" t="s">
        <v>84</v>
      </c>
      <c r="AV451" s="12" t="s">
        <v>82</v>
      </c>
      <c r="AW451" s="12" t="s">
        <v>35</v>
      </c>
      <c r="AX451" s="12" t="s">
        <v>75</v>
      </c>
      <c r="AY451" s="151" t="s">
        <v>144</v>
      </c>
    </row>
    <row r="452" spans="2:65" s="13" customFormat="1">
      <c r="B452" s="156"/>
      <c r="D452" s="150" t="s">
        <v>156</v>
      </c>
      <c r="E452" s="157" t="s">
        <v>19</v>
      </c>
      <c r="F452" s="158" t="s">
        <v>524</v>
      </c>
      <c r="H452" s="159">
        <v>2.8</v>
      </c>
      <c r="I452" s="160"/>
      <c r="L452" s="156"/>
      <c r="M452" s="161"/>
      <c r="T452" s="162"/>
      <c r="AT452" s="157" t="s">
        <v>156</v>
      </c>
      <c r="AU452" s="157" t="s">
        <v>84</v>
      </c>
      <c r="AV452" s="13" t="s">
        <v>84</v>
      </c>
      <c r="AW452" s="13" t="s">
        <v>35</v>
      </c>
      <c r="AX452" s="13" t="s">
        <v>75</v>
      </c>
      <c r="AY452" s="157" t="s">
        <v>144</v>
      </c>
    </row>
    <row r="453" spans="2:65" s="14" customFormat="1">
      <c r="B453" s="163"/>
      <c r="D453" s="150" t="s">
        <v>156</v>
      </c>
      <c r="E453" s="164" t="s">
        <v>19</v>
      </c>
      <c r="F453" s="165" t="s">
        <v>204</v>
      </c>
      <c r="H453" s="166">
        <v>3.9219999999999997</v>
      </c>
      <c r="I453" s="167"/>
      <c r="L453" s="163"/>
      <c r="M453" s="168"/>
      <c r="T453" s="169"/>
      <c r="AT453" s="164" t="s">
        <v>156</v>
      </c>
      <c r="AU453" s="164" t="s">
        <v>84</v>
      </c>
      <c r="AV453" s="14" t="s">
        <v>152</v>
      </c>
      <c r="AW453" s="14" t="s">
        <v>35</v>
      </c>
      <c r="AX453" s="14" t="s">
        <v>82</v>
      </c>
      <c r="AY453" s="164" t="s">
        <v>144</v>
      </c>
    </row>
    <row r="454" spans="2:65" s="1" customFormat="1" ht="16.5" customHeight="1">
      <c r="B454" s="33"/>
      <c r="C454" s="132" t="s">
        <v>525</v>
      </c>
      <c r="D454" s="132" t="s">
        <v>147</v>
      </c>
      <c r="E454" s="133" t="s">
        <v>526</v>
      </c>
      <c r="F454" s="134" t="s">
        <v>527</v>
      </c>
      <c r="G454" s="135" t="s">
        <v>177</v>
      </c>
      <c r="H454" s="136">
        <v>5</v>
      </c>
      <c r="I454" s="137"/>
      <c r="J454" s="138">
        <f>ROUND(I454*H454,2)</f>
        <v>0</v>
      </c>
      <c r="K454" s="134" t="s">
        <v>151</v>
      </c>
      <c r="L454" s="33"/>
      <c r="M454" s="139" t="s">
        <v>19</v>
      </c>
      <c r="N454" s="140" t="s">
        <v>46</v>
      </c>
      <c r="P454" s="141">
        <f>O454*H454</f>
        <v>0</v>
      </c>
      <c r="Q454" s="141">
        <v>0</v>
      </c>
      <c r="R454" s="141">
        <f>Q454*H454</f>
        <v>0</v>
      </c>
      <c r="S454" s="141">
        <v>0</v>
      </c>
      <c r="T454" s="142">
        <f>S454*H454</f>
        <v>0</v>
      </c>
      <c r="AR454" s="143" t="s">
        <v>229</v>
      </c>
      <c r="AT454" s="143" t="s">
        <v>147</v>
      </c>
      <c r="AU454" s="143" t="s">
        <v>84</v>
      </c>
      <c r="AY454" s="18" t="s">
        <v>144</v>
      </c>
      <c r="BE454" s="144">
        <f>IF(N454="základní",J454,0)</f>
        <v>0</v>
      </c>
      <c r="BF454" s="144">
        <f>IF(N454="snížená",J454,0)</f>
        <v>0</v>
      </c>
      <c r="BG454" s="144">
        <f>IF(N454="zákl. přenesená",J454,0)</f>
        <v>0</v>
      </c>
      <c r="BH454" s="144">
        <f>IF(N454="sníž. přenesená",J454,0)</f>
        <v>0</v>
      </c>
      <c r="BI454" s="144">
        <f>IF(N454="nulová",J454,0)</f>
        <v>0</v>
      </c>
      <c r="BJ454" s="18" t="s">
        <v>82</v>
      </c>
      <c r="BK454" s="144">
        <f>ROUND(I454*H454,2)</f>
        <v>0</v>
      </c>
      <c r="BL454" s="18" t="s">
        <v>229</v>
      </c>
      <c r="BM454" s="143" t="s">
        <v>528</v>
      </c>
    </row>
    <row r="455" spans="2:65" s="1" customFormat="1">
      <c r="B455" s="33"/>
      <c r="D455" s="145" t="s">
        <v>154</v>
      </c>
      <c r="F455" s="146" t="s">
        <v>529</v>
      </c>
      <c r="I455" s="147"/>
      <c r="L455" s="33"/>
      <c r="M455" s="148"/>
      <c r="T455" s="54"/>
      <c r="AT455" s="18" t="s">
        <v>154</v>
      </c>
      <c r="AU455" s="18" t="s">
        <v>84</v>
      </c>
    </row>
    <row r="456" spans="2:65" s="12" customFormat="1">
      <c r="B456" s="149"/>
      <c r="D456" s="150" t="s">
        <v>156</v>
      </c>
      <c r="E456" s="151" t="s">
        <v>19</v>
      </c>
      <c r="F456" s="152" t="s">
        <v>530</v>
      </c>
      <c r="H456" s="151" t="s">
        <v>19</v>
      </c>
      <c r="I456" s="153"/>
      <c r="L456" s="149"/>
      <c r="M456" s="154"/>
      <c r="T456" s="155"/>
      <c r="AT456" s="151" t="s">
        <v>156</v>
      </c>
      <c r="AU456" s="151" t="s">
        <v>84</v>
      </c>
      <c r="AV456" s="12" t="s">
        <v>82</v>
      </c>
      <c r="AW456" s="12" t="s">
        <v>35</v>
      </c>
      <c r="AX456" s="12" t="s">
        <v>75</v>
      </c>
      <c r="AY456" s="151" t="s">
        <v>144</v>
      </c>
    </row>
    <row r="457" spans="2:65" s="12" customFormat="1">
      <c r="B457" s="149"/>
      <c r="D457" s="150" t="s">
        <v>156</v>
      </c>
      <c r="E457" s="151" t="s">
        <v>19</v>
      </c>
      <c r="F457" s="152" t="s">
        <v>531</v>
      </c>
      <c r="H457" s="151" t="s">
        <v>19</v>
      </c>
      <c r="I457" s="153"/>
      <c r="L457" s="149"/>
      <c r="M457" s="154"/>
      <c r="T457" s="155"/>
      <c r="AT457" s="151" t="s">
        <v>156</v>
      </c>
      <c r="AU457" s="151" t="s">
        <v>84</v>
      </c>
      <c r="AV457" s="12" t="s">
        <v>82</v>
      </c>
      <c r="AW457" s="12" t="s">
        <v>35</v>
      </c>
      <c r="AX457" s="12" t="s">
        <v>75</v>
      </c>
      <c r="AY457" s="151" t="s">
        <v>144</v>
      </c>
    </row>
    <row r="458" spans="2:65" s="12" customFormat="1">
      <c r="B458" s="149"/>
      <c r="D458" s="150" t="s">
        <v>156</v>
      </c>
      <c r="E458" s="151" t="s">
        <v>19</v>
      </c>
      <c r="F458" s="152" t="s">
        <v>532</v>
      </c>
      <c r="H458" s="151" t="s">
        <v>19</v>
      </c>
      <c r="I458" s="153"/>
      <c r="L458" s="149"/>
      <c r="M458" s="154"/>
      <c r="T458" s="155"/>
      <c r="AT458" s="151" t="s">
        <v>156</v>
      </c>
      <c r="AU458" s="151" t="s">
        <v>84</v>
      </c>
      <c r="AV458" s="12" t="s">
        <v>82</v>
      </c>
      <c r="AW458" s="12" t="s">
        <v>35</v>
      </c>
      <c r="AX458" s="12" t="s">
        <v>75</v>
      </c>
      <c r="AY458" s="151" t="s">
        <v>144</v>
      </c>
    </row>
    <row r="459" spans="2:65" s="12" customFormat="1">
      <c r="B459" s="149"/>
      <c r="D459" s="150" t="s">
        <v>156</v>
      </c>
      <c r="E459" s="151" t="s">
        <v>19</v>
      </c>
      <c r="F459" s="152" t="s">
        <v>533</v>
      </c>
      <c r="H459" s="151" t="s">
        <v>19</v>
      </c>
      <c r="I459" s="153"/>
      <c r="L459" s="149"/>
      <c r="M459" s="154"/>
      <c r="T459" s="155"/>
      <c r="AT459" s="151" t="s">
        <v>156</v>
      </c>
      <c r="AU459" s="151" t="s">
        <v>84</v>
      </c>
      <c r="AV459" s="12" t="s">
        <v>82</v>
      </c>
      <c r="AW459" s="12" t="s">
        <v>35</v>
      </c>
      <c r="AX459" s="12" t="s">
        <v>75</v>
      </c>
      <c r="AY459" s="151" t="s">
        <v>144</v>
      </c>
    </row>
    <row r="460" spans="2:65" s="12" customFormat="1">
      <c r="B460" s="149"/>
      <c r="D460" s="150" t="s">
        <v>156</v>
      </c>
      <c r="E460" s="151" t="s">
        <v>19</v>
      </c>
      <c r="F460" s="152" t="s">
        <v>448</v>
      </c>
      <c r="H460" s="151" t="s">
        <v>19</v>
      </c>
      <c r="I460" s="153"/>
      <c r="L460" s="149"/>
      <c r="M460" s="154"/>
      <c r="T460" s="155"/>
      <c r="AT460" s="151" t="s">
        <v>156</v>
      </c>
      <c r="AU460" s="151" t="s">
        <v>84</v>
      </c>
      <c r="AV460" s="12" t="s">
        <v>82</v>
      </c>
      <c r="AW460" s="12" t="s">
        <v>35</v>
      </c>
      <c r="AX460" s="12" t="s">
        <v>75</v>
      </c>
      <c r="AY460" s="151" t="s">
        <v>144</v>
      </c>
    </row>
    <row r="461" spans="2:65" s="12" customFormat="1">
      <c r="B461" s="149"/>
      <c r="D461" s="150" t="s">
        <v>156</v>
      </c>
      <c r="E461" s="151" t="s">
        <v>19</v>
      </c>
      <c r="F461" s="152" t="s">
        <v>449</v>
      </c>
      <c r="H461" s="151" t="s">
        <v>19</v>
      </c>
      <c r="I461" s="153"/>
      <c r="L461" s="149"/>
      <c r="M461" s="154"/>
      <c r="T461" s="155"/>
      <c r="AT461" s="151" t="s">
        <v>156</v>
      </c>
      <c r="AU461" s="151" t="s">
        <v>84</v>
      </c>
      <c r="AV461" s="12" t="s">
        <v>82</v>
      </c>
      <c r="AW461" s="12" t="s">
        <v>35</v>
      </c>
      <c r="AX461" s="12" t="s">
        <v>75</v>
      </c>
      <c r="AY461" s="151" t="s">
        <v>144</v>
      </c>
    </row>
    <row r="462" spans="2:65" s="12" customFormat="1">
      <c r="B462" s="149"/>
      <c r="D462" s="150" t="s">
        <v>156</v>
      </c>
      <c r="E462" s="151" t="s">
        <v>19</v>
      </c>
      <c r="F462" s="152" t="s">
        <v>534</v>
      </c>
      <c r="H462" s="151" t="s">
        <v>19</v>
      </c>
      <c r="I462" s="153"/>
      <c r="L462" s="149"/>
      <c r="M462" s="154"/>
      <c r="T462" s="155"/>
      <c r="AT462" s="151" t="s">
        <v>156</v>
      </c>
      <c r="AU462" s="151" t="s">
        <v>84</v>
      </c>
      <c r="AV462" s="12" t="s">
        <v>82</v>
      </c>
      <c r="AW462" s="12" t="s">
        <v>35</v>
      </c>
      <c r="AX462" s="12" t="s">
        <v>75</v>
      </c>
      <c r="AY462" s="151" t="s">
        <v>144</v>
      </c>
    </row>
    <row r="463" spans="2:65" s="12" customFormat="1">
      <c r="B463" s="149"/>
      <c r="D463" s="150" t="s">
        <v>156</v>
      </c>
      <c r="E463" s="151" t="s">
        <v>19</v>
      </c>
      <c r="F463" s="152" t="s">
        <v>535</v>
      </c>
      <c r="H463" s="151" t="s">
        <v>19</v>
      </c>
      <c r="I463" s="153"/>
      <c r="L463" s="149"/>
      <c r="M463" s="154"/>
      <c r="T463" s="155"/>
      <c r="AT463" s="151" t="s">
        <v>156</v>
      </c>
      <c r="AU463" s="151" t="s">
        <v>84</v>
      </c>
      <c r="AV463" s="12" t="s">
        <v>82</v>
      </c>
      <c r="AW463" s="12" t="s">
        <v>35</v>
      </c>
      <c r="AX463" s="12" t="s">
        <v>75</v>
      </c>
      <c r="AY463" s="151" t="s">
        <v>144</v>
      </c>
    </row>
    <row r="464" spans="2:65" s="13" customFormat="1">
      <c r="B464" s="156"/>
      <c r="D464" s="150" t="s">
        <v>156</v>
      </c>
      <c r="E464" s="157" t="s">
        <v>19</v>
      </c>
      <c r="F464" s="158" t="s">
        <v>536</v>
      </c>
      <c r="H464" s="159">
        <v>5</v>
      </c>
      <c r="I464" s="160"/>
      <c r="L464" s="156"/>
      <c r="M464" s="161"/>
      <c r="T464" s="162"/>
      <c r="AT464" s="157" t="s">
        <v>156</v>
      </c>
      <c r="AU464" s="157" t="s">
        <v>84</v>
      </c>
      <c r="AV464" s="13" t="s">
        <v>84</v>
      </c>
      <c r="AW464" s="13" t="s">
        <v>35</v>
      </c>
      <c r="AX464" s="13" t="s">
        <v>82</v>
      </c>
      <c r="AY464" s="157" t="s">
        <v>144</v>
      </c>
    </row>
    <row r="465" spans="2:65" s="1" customFormat="1" ht="16.5" customHeight="1">
      <c r="B465" s="33"/>
      <c r="C465" s="177" t="s">
        <v>537</v>
      </c>
      <c r="D465" s="177" t="s">
        <v>287</v>
      </c>
      <c r="E465" s="178" t="s">
        <v>538</v>
      </c>
      <c r="F465" s="179" t="s">
        <v>539</v>
      </c>
      <c r="G465" s="180" t="s">
        <v>177</v>
      </c>
      <c r="H465" s="181">
        <v>5</v>
      </c>
      <c r="I465" s="182"/>
      <c r="J465" s="183">
        <f>ROUND(I465*H465,2)</f>
        <v>0</v>
      </c>
      <c r="K465" s="179" t="s">
        <v>151</v>
      </c>
      <c r="L465" s="184"/>
      <c r="M465" s="185" t="s">
        <v>19</v>
      </c>
      <c r="N465" s="186" t="s">
        <v>46</v>
      </c>
      <c r="P465" s="141">
        <f>O465*H465</f>
        <v>0</v>
      </c>
      <c r="Q465" s="141">
        <v>1.7899999999999999E-3</v>
      </c>
      <c r="R465" s="141">
        <f>Q465*H465</f>
        <v>8.9499999999999996E-3</v>
      </c>
      <c r="S465" s="141">
        <v>0</v>
      </c>
      <c r="T465" s="142">
        <f>S465*H465</f>
        <v>0</v>
      </c>
      <c r="AR465" s="143" t="s">
        <v>290</v>
      </c>
      <c r="AT465" s="143" t="s">
        <v>287</v>
      </c>
      <c r="AU465" s="143" t="s">
        <v>84</v>
      </c>
      <c r="AY465" s="18" t="s">
        <v>144</v>
      </c>
      <c r="BE465" s="144">
        <f>IF(N465="základní",J465,0)</f>
        <v>0</v>
      </c>
      <c r="BF465" s="144">
        <f>IF(N465="snížená",J465,0)</f>
        <v>0</v>
      </c>
      <c r="BG465" s="144">
        <f>IF(N465="zákl. přenesená",J465,0)</f>
        <v>0</v>
      </c>
      <c r="BH465" s="144">
        <f>IF(N465="sníž. přenesená",J465,0)</f>
        <v>0</v>
      </c>
      <c r="BI465" s="144">
        <f>IF(N465="nulová",J465,0)</f>
        <v>0</v>
      </c>
      <c r="BJ465" s="18" t="s">
        <v>82</v>
      </c>
      <c r="BK465" s="144">
        <f>ROUND(I465*H465,2)</f>
        <v>0</v>
      </c>
      <c r="BL465" s="18" t="s">
        <v>229</v>
      </c>
      <c r="BM465" s="143" t="s">
        <v>540</v>
      </c>
    </row>
    <row r="466" spans="2:65" s="1" customFormat="1" ht="16.5" customHeight="1">
      <c r="B466" s="33"/>
      <c r="C466" s="132" t="s">
        <v>541</v>
      </c>
      <c r="D466" s="132" t="s">
        <v>147</v>
      </c>
      <c r="E466" s="133" t="s">
        <v>542</v>
      </c>
      <c r="F466" s="134" t="s">
        <v>543</v>
      </c>
      <c r="G466" s="135" t="s">
        <v>354</v>
      </c>
      <c r="H466" s="136">
        <v>8</v>
      </c>
      <c r="I466" s="137"/>
      <c r="J466" s="138">
        <f>ROUND(I466*H466,2)</f>
        <v>0</v>
      </c>
      <c r="K466" s="134" t="s">
        <v>151</v>
      </c>
      <c r="L466" s="33"/>
      <c r="M466" s="139" t="s">
        <v>19</v>
      </c>
      <c r="N466" s="140" t="s">
        <v>46</v>
      </c>
      <c r="P466" s="141">
        <f>O466*H466</f>
        <v>0</v>
      </c>
      <c r="Q466" s="141">
        <v>0</v>
      </c>
      <c r="R466" s="141">
        <f>Q466*H466</f>
        <v>0</v>
      </c>
      <c r="S466" s="141">
        <v>0</v>
      </c>
      <c r="T466" s="142">
        <f>S466*H466</f>
        <v>0</v>
      </c>
      <c r="AR466" s="143" t="s">
        <v>229</v>
      </c>
      <c r="AT466" s="143" t="s">
        <v>147</v>
      </c>
      <c r="AU466" s="143" t="s">
        <v>84</v>
      </c>
      <c r="AY466" s="18" t="s">
        <v>144</v>
      </c>
      <c r="BE466" s="144">
        <f>IF(N466="základní",J466,0)</f>
        <v>0</v>
      </c>
      <c r="BF466" s="144">
        <f>IF(N466="snížená",J466,0)</f>
        <v>0</v>
      </c>
      <c r="BG466" s="144">
        <f>IF(N466="zákl. přenesená",J466,0)</f>
        <v>0</v>
      </c>
      <c r="BH466" s="144">
        <f>IF(N466="sníž. přenesená",J466,0)</f>
        <v>0</v>
      </c>
      <c r="BI466" s="144">
        <f>IF(N466="nulová",J466,0)</f>
        <v>0</v>
      </c>
      <c r="BJ466" s="18" t="s">
        <v>82</v>
      </c>
      <c r="BK466" s="144">
        <f>ROUND(I466*H466,2)</f>
        <v>0</v>
      </c>
      <c r="BL466" s="18" t="s">
        <v>229</v>
      </c>
      <c r="BM466" s="143" t="s">
        <v>544</v>
      </c>
    </row>
    <row r="467" spans="2:65" s="1" customFormat="1">
      <c r="B467" s="33"/>
      <c r="D467" s="145" t="s">
        <v>154</v>
      </c>
      <c r="F467" s="146" t="s">
        <v>545</v>
      </c>
      <c r="I467" s="147"/>
      <c r="L467" s="33"/>
      <c r="M467" s="148"/>
      <c r="T467" s="54"/>
      <c r="AT467" s="18" t="s">
        <v>154</v>
      </c>
      <c r="AU467" s="18" t="s">
        <v>84</v>
      </c>
    </row>
    <row r="468" spans="2:65" s="12" customFormat="1">
      <c r="B468" s="149"/>
      <c r="D468" s="150" t="s">
        <v>156</v>
      </c>
      <c r="E468" s="151" t="s">
        <v>19</v>
      </c>
      <c r="F468" s="152" t="s">
        <v>546</v>
      </c>
      <c r="H468" s="151" t="s">
        <v>19</v>
      </c>
      <c r="I468" s="153"/>
      <c r="L468" s="149"/>
      <c r="M468" s="154"/>
      <c r="T468" s="155"/>
      <c r="AT468" s="151" t="s">
        <v>156</v>
      </c>
      <c r="AU468" s="151" t="s">
        <v>84</v>
      </c>
      <c r="AV468" s="12" t="s">
        <v>82</v>
      </c>
      <c r="AW468" s="12" t="s">
        <v>35</v>
      </c>
      <c r="AX468" s="12" t="s">
        <v>75</v>
      </c>
      <c r="AY468" s="151" t="s">
        <v>144</v>
      </c>
    </row>
    <row r="469" spans="2:65" s="12" customFormat="1">
      <c r="B469" s="149"/>
      <c r="D469" s="150" t="s">
        <v>156</v>
      </c>
      <c r="E469" s="151" t="s">
        <v>19</v>
      </c>
      <c r="F469" s="152" t="s">
        <v>547</v>
      </c>
      <c r="H469" s="151" t="s">
        <v>19</v>
      </c>
      <c r="I469" s="153"/>
      <c r="L469" s="149"/>
      <c r="M469" s="154"/>
      <c r="T469" s="155"/>
      <c r="AT469" s="151" t="s">
        <v>156</v>
      </c>
      <c r="AU469" s="151" t="s">
        <v>84</v>
      </c>
      <c r="AV469" s="12" t="s">
        <v>82</v>
      </c>
      <c r="AW469" s="12" t="s">
        <v>35</v>
      </c>
      <c r="AX469" s="12" t="s">
        <v>75</v>
      </c>
      <c r="AY469" s="151" t="s">
        <v>144</v>
      </c>
    </row>
    <row r="470" spans="2:65" s="12" customFormat="1">
      <c r="B470" s="149"/>
      <c r="D470" s="150" t="s">
        <v>156</v>
      </c>
      <c r="E470" s="151" t="s">
        <v>19</v>
      </c>
      <c r="F470" s="152" t="s">
        <v>532</v>
      </c>
      <c r="H470" s="151" t="s">
        <v>19</v>
      </c>
      <c r="I470" s="153"/>
      <c r="L470" s="149"/>
      <c r="M470" s="154"/>
      <c r="T470" s="155"/>
      <c r="AT470" s="151" t="s">
        <v>156</v>
      </c>
      <c r="AU470" s="151" t="s">
        <v>84</v>
      </c>
      <c r="AV470" s="12" t="s">
        <v>82</v>
      </c>
      <c r="AW470" s="12" t="s">
        <v>35</v>
      </c>
      <c r="AX470" s="12" t="s">
        <v>75</v>
      </c>
      <c r="AY470" s="151" t="s">
        <v>144</v>
      </c>
    </row>
    <row r="471" spans="2:65" s="12" customFormat="1">
      <c r="B471" s="149"/>
      <c r="D471" s="150" t="s">
        <v>156</v>
      </c>
      <c r="E471" s="151" t="s">
        <v>19</v>
      </c>
      <c r="F471" s="152" t="s">
        <v>548</v>
      </c>
      <c r="H471" s="151" t="s">
        <v>19</v>
      </c>
      <c r="I471" s="153"/>
      <c r="L471" s="149"/>
      <c r="M471" s="154"/>
      <c r="T471" s="155"/>
      <c r="AT471" s="151" t="s">
        <v>156</v>
      </c>
      <c r="AU471" s="151" t="s">
        <v>84</v>
      </c>
      <c r="AV471" s="12" t="s">
        <v>82</v>
      </c>
      <c r="AW471" s="12" t="s">
        <v>35</v>
      </c>
      <c r="AX471" s="12" t="s">
        <v>75</v>
      </c>
      <c r="AY471" s="151" t="s">
        <v>144</v>
      </c>
    </row>
    <row r="472" spans="2:65" s="12" customFormat="1">
      <c r="B472" s="149"/>
      <c r="D472" s="150" t="s">
        <v>156</v>
      </c>
      <c r="E472" s="151" t="s">
        <v>19</v>
      </c>
      <c r="F472" s="152" t="s">
        <v>549</v>
      </c>
      <c r="H472" s="151" t="s">
        <v>19</v>
      </c>
      <c r="I472" s="153"/>
      <c r="L472" s="149"/>
      <c r="M472" s="154"/>
      <c r="T472" s="155"/>
      <c r="AT472" s="151" t="s">
        <v>156</v>
      </c>
      <c r="AU472" s="151" t="s">
        <v>84</v>
      </c>
      <c r="AV472" s="12" t="s">
        <v>82</v>
      </c>
      <c r="AW472" s="12" t="s">
        <v>35</v>
      </c>
      <c r="AX472" s="12" t="s">
        <v>75</v>
      </c>
      <c r="AY472" s="151" t="s">
        <v>144</v>
      </c>
    </row>
    <row r="473" spans="2:65" s="12" customFormat="1" ht="22.5">
      <c r="B473" s="149"/>
      <c r="D473" s="150" t="s">
        <v>156</v>
      </c>
      <c r="E473" s="151" t="s">
        <v>19</v>
      </c>
      <c r="F473" s="152" t="s">
        <v>418</v>
      </c>
      <c r="H473" s="151" t="s">
        <v>19</v>
      </c>
      <c r="I473" s="153"/>
      <c r="L473" s="149"/>
      <c r="M473" s="154"/>
      <c r="T473" s="155"/>
      <c r="AT473" s="151" t="s">
        <v>156</v>
      </c>
      <c r="AU473" s="151" t="s">
        <v>84</v>
      </c>
      <c r="AV473" s="12" t="s">
        <v>82</v>
      </c>
      <c r="AW473" s="12" t="s">
        <v>35</v>
      </c>
      <c r="AX473" s="12" t="s">
        <v>75</v>
      </c>
      <c r="AY473" s="151" t="s">
        <v>144</v>
      </c>
    </row>
    <row r="474" spans="2:65" s="12" customFormat="1">
      <c r="B474" s="149"/>
      <c r="D474" s="150" t="s">
        <v>156</v>
      </c>
      <c r="E474" s="151" t="s">
        <v>19</v>
      </c>
      <c r="F474" s="152" t="s">
        <v>550</v>
      </c>
      <c r="H474" s="151" t="s">
        <v>19</v>
      </c>
      <c r="I474" s="153"/>
      <c r="L474" s="149"/>
      <c r="M474" s="154"/>
      <c r="T474" s="155"/>
      <c r="AT474" s="151" t="s">
        <v>156</v>
      </c>
      <c r="AU474" s="151" t="s">
        <v>84</v>
      </c>
      <c r="AV474" s="12" t="s">
        <v>82</v>
      </c>
      <c r="AW474" s="12" t="s">
        <v>35</v>
      </c>
      <c r="AX474" s="12" t="s">
        <v>75</v>
      </c>
      <c r="AY474" s="151" t="s">
        <v>144</v>
      </c>
    </row>
    <row r="475" spans="2:65" s="12" customFormat="1">
      <c r="B475" s="149"/>
      <c r="D475" s="150" t="s">
        <v>156</v>
      </c>
      <c r="E475" s="151" t="s">
        <v>19</v>
      </c>
      <c r="F475" s="152" t="s">
        <v>551</v>
      </c>
      <c r="H475" s="151" t="s">
        <v>19</v>
      </c>
      <c r="I475" s="153"/>
      <c r="L475" s="149"/>
      <c r="M475" s="154"/>
      <c r="T475" s="155"/>
      <c r="AT475" s="151" t="s">
        <v>156</v>
      </c>
      <c r="AU475" s="151" t="s">
        <v>84</v>
      </c>
      <c r="AV475" s="12" t="s">
        <v>82</v>
      </c>
      <c r="AW475" s="12" t="s">
        <v>35</v>
      </c>
      <c r="AX475" s="12" t="s">
        <v>75</v>
      </c>
      <c r="AY475" s="151" t="s">
        <v>144</v>
      </c>
    </row>
    <row r="476" spans="2:65" s="13" customFormat="1">
      <c r="B476" s="156"/>
      <c r="D476" s="150" t="s">
        <v>156</v>
      </c>
      <c r="E476" s="157" t="s">
        <v>19</v>
      </c>
      <c r="F476" s="158" t="s">
        <v>205</v>
      </c>
      <c r="H476" s="159">
        <v>8</v>
      </c>
      <c r="I476" s="160"/>
      <c r="L476" s="156"/>
      <c r="M476" s="161"/>
      <c r="T476" s="162"/>
      <c r="AT476" s="157" t="s">
        <v>156</v>
      </c>
      <c r="AU476" s="157" t="s">
        <v>84</v>
      </c>
      <c r="AV476" s="13" t="s">
        <v>84</v>
      </c>
      <c r="AW476" s="13" t="s">
        <v>35</v>
      </c>
      <c r="AX476" s="13" t="s">
        <v>82</v>
      </c>
      <c r="AY476" s="157" t="s">
        <v>144</v>
      </c>
    </row>
    <row r="477" spans="2:65" s="1" customFormat="1" ht="16.5" customHeight="1">
      <c r="B477" s="33"/>
      <c r="C477" s="177" t="s">
        <v>552</v>
      </c>
      <c r="D477" s="177" t="s">
        <v>287</v>
      </c>
      <c r="E477" s="178" t="s">
        <v>553</v>
      </c>
      <c r="F477" s="179" t="s">
        <v>554</v>
      </c>
      <c r="G477" s="180" t="s">
        <v>354</v>
      </c>
      <c r="H477" s="181">
        <v>8</v>
      </c>
      <c r="I477" s="182"/>
      <c r="J477" s="183">
        <f>ROUND(I477*H477,2)</f>
        <v>0</v>
      </c>
      <c r="K477" s="179" t="s">
        <v>19</v>
      </c>
      <c r="L477" s="184"/>
      <c r="M477" s="185" t="s">
        <v>19</v>
      </c>
      <c r="N477" s="186" t="s">
        <v>46</v>
      </c>
      <c r="P477" s="141">
        <f>O477*H477</f>
        <v>0</v>
      </c>
      <c r="Q477" s="141">
        <v>3.3E-4</v>
      </c>
      <c r="R477" s="141">
        <f>Q477*H477</f>
        <v>2.64E-3</v>
      </c>
      <c r="S477" s="141">
        <v>0</v>
      </c>
      <c r="T477" s="142">
        <f>S477*H477</f>
        <v>0</v>
      </c>
      <c r="AR477" s="143" t="s">
        <v>290</v>
      </c>
      <c r="AT477" s="143" t="s">
        <v>287</v>
      </c>
      <c r="AU477" s="143" t="s">
        <v>84</v>
      </c>
      <c r="AY477" s="18" t="s">
        <v>144</v>
      </c>
      <c r="BE477" s="144">
        <f>IF(N477="základní",J477,0)</f>
        <v>0</v>
      </c>
      <c r="BF477" s="144">
        <f>IF(N477="snížená",J477,0)</f>
        <v>0</v>
      </c>
      <c r="BG477" s="144">
        <f>IF(N477="zákl. přenesená",J477,0)</f>
        <v>0</v>
      </c>
      <c r="BH477" s="144">
        <f>IF(N477="sníž. přenesená",J477,0)</f>
        <v>0</v>
      </c>
      <c r="BI477" s="144">
        <f>IF(N477="nulová",J477,0)</f>
        <v>0</v>
      </c>
      <c r="BJ477" s="18" t="s">
        <v>82</v>
      </c>
      <c r="BK477" s="144">
        <f>ROUND(I477*H477,2)</f>
        <v>0</v>
      </c>
      <c r="BL477" s="18" t="s">
        <v>229</v>
      </c>
      <c r="BM477" s="143" t="s">
        <v>555</v>
      </c>
    </row>
    <row r="478" spans="2:65" s="1" customFormat="1" ht="97.5">
      <c r="B478" s="33"/>
      <c r="D478" s="150" t="s">
        <v>556</v>
      </c>
      <c r="F478" s="187" t="s">
        <v>557</v>
      </c>
      <c r="I478" s="147"/>
      <c r="L478" s="33"/>
      <c r="M478" s="148"/>
      <c r="T478" s="54"/>
      <c r="AT478" s="18" t="s">
        <v>556</v>
      </c>
      <c r="AU478" s="18" t="s">
        <v>84</v>
      </c>
    </row>
    <row r="479" spans="2:65" s="1" customFormat="1" ht="16.5" customHeight="1">
      <c r="B479" s="33"/>
      <c r="C479" s="132" t="s">
        <v>558</v>
      </c>
      <c r="D479" s="132" t="s">
        <v>147</v>
      </c>
      <c r="E479" s="133" t="s">
        <v>559</v>
      </c>
      <c r="F479" s="134" t="s">
        <v>560</v>
      </c>
      <c r="G479" s="135" t="s">
        <v>354</v>
      </c>
      <c r="H479" s="136">
        <v>2</v>
      </c>
      <c r="I479" s="137"/>
      <c r="J479" s="138">
        <f>ROUND(I479*H479,2)</f>
        <v>0</v>
      </c>
      <c r="K479" s="134" t="s">
        <v>151</v>
      </c>
      <c r="L479" s="33"/>
      <c r="M479" s="139" t="s">
        <v>19</v>
      </c>
      <c r="N479" s="140" t="s">
        <v>46</v>
      </c>
      <c r="P479" s="141">
        <f>O479*H479</f>
        <v>0</v>
      </c>
      <c r="Q479" s="141">
        <v>0</v>
      </c>
      <c r="R479" s="141">
        <f>Q479*H479</f>
        <v>0</v>
      </c>
      <c r="S479" s="141">
        <v>0</v>
      </c>
      <c r="T479" s="142">
        <f>S479*H479</f>
        <v>0</v>
      </c>
      <c r="AR479" s="143" t="s">
        <v>229</v>
      </c>
      <c r="AT479" s="143" t="s">
        <v>147</v>
      </c>
      <c r="AU479" s="143" t="s">
        <v>84</v>
      </c>
      <c r="AY479" s="18" t="s">
        <v>144</v>
      </c>
      <c r="BE479" s="144">
        <f>IF(N479="základní",J479,0)</f>
        <v>0</v>
      </c>
      <c r="BF479" s="144">
        <f>IF(N479="snížená",J479,0)</f>
        <v>0</v>
      </c>
      <c r="BG479" s="144">
        <f>IF(N479="zákl. přenesená",J479,0)</f>
        <v>0</v>
      </c>
      <c r="BH479" s="144">
        <f>IF(N479="sníž. přenesená",J479,0)</f>
        <v>0</v>
      </c>
      <c r="BI479" s="144">
        <f>IF(N479="nulová",J479,0)</f>
        <v>0</v>
      </c>
      <c r="BJ479" s="18" t="s">
        <v>82</v>
      </c>
      <c r="BK479" s="144">
        <f>ROUND(I479*H479,2)</f>
        <v>0</v>
      </c>
      <c r="BL479" s="18" t="s">
        <v>229</v>
      </c>
      <c r="BM479" s="143" t="s">
        <v>561</v>
      </c>
    </row>
    <row r="480" spans="2:65" s="1" customFormat="1">
      <c r="B480" s="33"/>
      <c r="D480" s="145" t="s">
        <v>154</v>
      </c>
      <c r="F480" s="146" t="s">
        <v>562</v>
      </c>
      <c r="I480" s="147"/>
      <c r="L480" s="33"/>
      <c r="M480" s="148"/>
      <c r="T480" s="54"/>
      <c r="AT480" s="18" t="s">
        <v>154</v>
      </c>
      <c r="AU480" s="18" t="s">
        <v>84</v>
      </c>
    </row>
    <row r="481" spans="2:65" s="12" customFormat="1">
      <c r="B481" s="149"/>
      <c r="D481" s="150" t="s">
        <v>156</v>
      </c>
      <c r="E481" s="151" t="s">
        <v>19</v>
      </c>
      <c r="F481" s="152" t="s">
        <v>563</v>
      </c>
      <c r="H481" s="151" t="s">
        <v>19</v>
      </c>
      <c r="I481" s="153"/>
      <c r="L481" s="149"/>
      <c r="M481" s="154"/>
      <c r="T481" s="155"/>
      <c r="AT481" s="151" t="s">
        <v>156</v>
      </c>
      <c r="AU481" s="151" t="s">
        <v>84</v>
      </c>
      <c r="AV481" s="12" t="s">
        <v>82</v>
      </c>
      <c r="AW481" s="12" t="s">
        <v>35</v>
      </c>
      <c r="AX481" s="12" t="s">
        <v>75</v>
      </c>
      <c r="AY481" s="151" t="s">
        <v>144</v>
      </c>
    </row>
    <row r="482" spans="2:65" s="12" customFormat="1">
      <c r="B482" s="149"/>
      <c r="D482" s="150" t="s">
        <v>156</v>
      </c>
      <c r="E482" s="151" t="s">
        <v>19</v>
      </c>
      <c r="F482" s="152" t="s">
        <v>564</v>
      </c>
      <c r="H482" s="151" t="s">
        <v>19</v>
      </c>
      <c r="I482" s="153"/>
      <c r="L482" s="149"/>
      <c r="M482" s="154"/>
      <c r="T482" s="155"/>
      <c r="AT482" s="151" t="s">
        <v>156</v>
      </c>
      <c r="AU482" s="151" t="s">
        <v>84</v>
      </c>
      <c r="AV482" s="12" t="s">
        <v>82</v>
      </c>
      <c r="AW482" s="12" t="s">
        <v>35</v>
      </c>
      <c r="AX482" s="12" t="s">
        <v>75</v>
      </c>
      <c r="AY482" s="151" t="s">
        <v>144</v>
      </c>
    </row>
    <row r="483" spans="2:65" s="12" customFormat="1">
      <c r="B483" s="149"/>
      <c r="D483" s="150" t="s">
        <v>156</v>
      </c>
      <c r="E483" s="151" t="s">
        <v>19</v>
      </c>
      <c r="F483" s="152" t="s">
        <v>532</v>
      </c>
      <c r="H483" s="151" t="s">
        <v>19</v>
      </c>
      <c r="I483" s="153"/>
      <c r="L483" s="149"/>
      <c r="M483" s="154"/>
      <c r="T483" s="155"/>
      <c r="AT483" s="151" t="s">
        <v>156</v>
      </c>
      <c r="AU483" s="151" t="s">
        <v>84</v>
      </c>
      <c r="AV483" s="12" t="s">
        <v>82</v>
      </c>
      <c r="AW483" s="12" t="s">
        <v>35</v>
      </c>
      <c r="AX483" s="12" t="s">
        <v>75</v>
      </c>
      <c r="AY483" s="151" t="s">
        <v>144</v>
      </c>
    </row>
    <row r="484" spans="2:65" s="12" customFormat="1" ht="22.5">
      <c r="B484" s="149"/>
      <c r="D484" s="150" t="s">
        <v>156</v>
      </c>
      <c r="E484" s="151" t="s">
        <v>19</v>
      </c>
      <c r="F484" s="152" t="s">
        <v>565</v>
      </c>
      <c r="H484" s="151" t="s">
        <v>19</v>
      </c>
      <c r="I484" s="153"/>
      <c r="L484" s="149"/>
      <c r="M484" s="154"/>
      <c r="T484" s="155"/>
      <c r="AT484" s="151" t="s">
        <v>156</v>
      </c>
      <c r="AU484" s="151" t="s">
        <v>84</v>
      </c>
      <c r="AV484" s="12" t="s">
        <v>82</v>
      </c>
      <c r="AW484" s="12" t="s">
        <v>35</v>
      </c>
      <c r="AX484" s="12" t="s">
        <v>75</v>
      </c>
      <c r="AY484" s="151" t="s">
        <v>144</v>
      </c>
    </row>
    <row r="485" spans="2:65" s="12" customFormat="1">
      <c r="B485" s="149"/>
      <c r="D485" s="150" t="s">
        <v>156</v>
      </c>
      <c r="E485" s="151" t="s">
        <v>19</v>
      </c>
      <c r="F485" s="152" t="s">
        <v>566</v>
      </c>
      <c r="H485" s="151" t="s">
        <v>19</v>
      </c>
      <c r="I485" s="153"/>
      <c r="L485" s="149"/>
      <c r="M485" s="154"/>
      <c r="T485" s="155"/>
      <c r="AT485" s="151" t="s">
        <v>156</v>
      </c>
      <c r="AU485" s="151" t="s">
        <v>84</v>
      </c>
      <c r="AV485" s="12" t="s">
        <v>82</v>
      </c>
      <c r="AW485" s="12" t="s">
        <v>35</v>
      </c>
      <c r="AX485" s="12" t="s">
        <v>75</v>
      </c>
      <c r="AY485" s="151" t="s">
        <v>144</v>
      </c>
    </row>
    <row r="486" spans="2:65" s="12" customFormat="1" ht="22.5">
      <c r="B486" s="149"/>
      <c r="D486" s="150" t="s">
        <v>156</v>
      </c>
      <c r="E486" s="151" t="s">
        <v>19</v>
      </c>
      <c r="F486" s="152" t="s">
        <v>418</v>
      </c>
      <c r="H486" s="151" t="s">
        <v>19</v>
      </c>
      <c r="I486" s="153"/>
      <c r="L486" s="149"/>
      <c r="M486" s="154"/>
      <c r="T486" s="155"/>
      <c r="AT486" s="151" t="s">
        <v>156</v>
      </c>
      <c r="AU486" s="151" t="s">
        <v>84</v>
      </c>
      <c r="AV486" s="12" t="s">
        <v>82</v>
      </c>
      <c r="AW486" s="12" t="s">
        <v>35</v>
      </c>
      <c r="AX486" s="12" t="s">
        <v>75</v>
      </c>
      <c r="AY486" s="151" t="s">
        <v>144</v>
      </c>
    </row>
    <row r="487" spans="2:65" s="12" customFormat="1">
      <c r="B487" s="149"/>
      <c r="D487" s="150" t="s">
        <v>156</v>
      </c>
      <c r="E487" s="151" t="s">
        <v>19</v>
      </c>
      <c r="F487" s="152" t="s">
        <v>567</v>
      </c>
      <c r="H487" s="151" t="s">
        <v>19</v>
      </c>
      <c r="I487" s="153"/>
      <c r="L487" s="149"/>
      <c r="M487" s="154"/>
      <c r="T487" s="155"/>
      <c r="AT487" s="151" t="s">
        <v>156</v>
      </c>
      <c r="AU487" s="151" t="s">
        <v>84</v>
      </c>
      <c r="AV487" s="12" t="s">
        <v>82</v>
      </c>
      <c r="AW487" s="12" t="s">
        <v>35</v>
      </c>
      <c r="AX487" s="12" t="s">
        <v>75</v>
      </c>
      <c r="AY487" s="151" t="s">
        <v>144</v>
      </c>
    </row>
    <row r="488" spans="2:65" s="12" customFormat="1">
      <c r="B488" s="149"/>
      <c r="D488" s="150" t="s">
        <v>156</v>
      </c>
      <c r="E488" s="151" t="s">
        <v>19</v>
      </c>
      <c r="F488" s="152" t="s">
        <v>568</v>
      </c>
      <c r="H488" s="151" t="s">
        <v>19</v>
      </c>
      <c r="I488" s="153"/>
      <c r="L488" s="149"/>
      <c r="M488" s="154"/>
      <c r="T488" s="155"/>
      <c r="AT488" s="151" t="s">
        <v>156</v>
      </c>
      <c r="AU488" s="151" t="s">
        <v>84</v>
      </c>
      <c r="AV488" s="12" t="s">
        <v>82</v>
      </c>
      <c r="AW488" s="12" t="s">
        <v>35</v>
      </c>
      <c r="AX488" s="12" t="s">
        <v>75</v>
      </c>
      <c r="AY488" s="151" t="s">
        <v>144</v>
      </c>
    </row>
    <row r="489" spans="2:65" s="13" customFormat="1">
      <c r="B489" s="156"/>
      <c r="D489" s="150" t="s">
        <v>156</v>
      </c>
      <c r="E489" s="157" t="s">
        <v>19</v>
      </c>
      <c r="F489" s="158" t="s">
        <v>84</v>
      </c>
      <c r="H489" s="159">
        <v>2</v>
      </c>
      <c r="I489" s="160"/>
      <c r="L489" s="156"/>
      <c r="M489" s="161"/>
      <c r="T489" s="162"/>
      <c r="AT489" s="157" t="s">
        <v>156</v>
      </c>
      <c r="AU489" s="157" t="s">
        <v>84</v>
      </c>
      <c r="AV489" s="13" t="s">
        <v>84</v>
      </c>
      <c r="AW489" s="13" t="s">
        <v>35</v>
      </c>
      <c r="AX489" s="13" t="s">
        <v>82</v>
      </c>
      <c r="AY489" s="157" t="s">
        <v>144</v>
      </c>
    </row>
    <row r="490" spans="2:65" s="1" customFormat="1" ht="16.5" customHeight="1">
      <c r="B490" s="33"/>
      <c r="C490" s="177" t="s">
        <v>569</v>
      </c>
      <c r="D490" s="177" t="s">
        <v>287</v>
      </c>
      <c r="E490" s="178" t="s">
        <v>570</v>
      </c>
      <c r="F490" s="179" t="s">
        <v>571</v>
      </c>
      <c r="G490" s="180" t="s">
        <v>354</v>
      </c>
      <c r="H490" s="181">
        <v>2</v>
      </c>
      <c r="I490" s="182"/>
      <c r="J490" s="183">
        <f>ROUND(I490*H490,2)</f>
        <v>0</v>
      </c>
      <c r="K490" s="179" t="s">
        <v>19</v>
      </c>
      <c r="L490" s="184"/>
      <c r="M490" s="185" t="s">
        <v>19</v>
      </c>
      <c r="N490" s="186" t="s">
        <v>46</v>
      </c>
      <c r="P490" s="141">
        <f>O490*H490</f>
        <v>0</v>
      </c>
      <c r="Q490" s="141">
        <v>9.2000000000000003E-4</v>
      </c>
      <c r="R490" s="141">
        <f>Q490*H490</f>
        <v>1.8400000000000001E-3</v>
      </c>
      <c r="S490" s="141">
        <v>0</v>
      </c>
      <c r="T490" s="142">
        <f>S490*H490</f>
        <v>0</v>
      </c>
      <c r="AR490" s="143" t="s">
        <v>290</v>
      </c>
      <c r="AT490" s="143" t="s">
        <v>287</v>
      </c>
      <c r="AU490" s="143" t="s">
        <v>84</v>
      </c>
      <c r="AY490" s="18" t="s">
        <v>144</v>
      </c>
      <c r="BE490" s="144">
        <f>IF(N490="základní",J490,0)</f>
        <v>0</v>
      </c>
      <c r="BF490" s="144">
        <f>IF(N490="snížená",J490,0)</f>
        <v>0</v>
      </c>
      <c r="BG490" s="144">
        <f>IF(N490="zákl. přenesená",J490,0)</f>
        <v>0</v>
      </c>
      <c r="BH490" s="144">
        <f>IF(N490="sníž. přenesená",J490,0)</f>
        <v>0</v>
      </c>
      <c r="BI490" s="144">
        <f>IF(N490="nulová",J490,0)</f>
        <v>0</v>
      </c>
      <c r="BJ490" s="18" t="s">
        <v>82</v>
      </c>
      <c r="BK490" s="144">
        <f>ROUND(I490*H490,2)</f>
        <v>0</v>
      </c>
      <c r="BL490" s="18" t="s">
        <v>229</v>
      </c>
      <c r="BM490" s="143" t="s">
        <v>572</v>
      </c>
    </row>
    <row r="491" spans="2:65" s="1" customFormat="1" ht="87.75">
      <c r="B491" s="33"/>
      <c r="D491" s="150" t="s">
        <v>556</v>
      </c>
      <c r="F491" s="187" t="s">
        <v>573</v>
      </c>
      <c r="I491" s="147"/>
      <c r="L491" s="33"/>
      <c r="M491" s="148"/>
      <c r="T491" s="54"/>
      <c r="AT491" s="18" t="s">
        <v>556</v>
      </c>
      <c r="AU491" s="18" t="s">
        <v>84</v>
      </c>
    </row>
    <row r="492" spans="2:65" s="1" customFormat="1" ht="16.5" customHeight="1">
      <c r="B492" s="33"/>
      <c r="C492" s="132" t="s">
        <v>574</v>
      </c>
      <c r="D492" s="132" t="s">
        <v>147</v>
      </c>
      <c r="E492" s="133" t="s">
        <v>559</v>
      </c>
      <c r="F492" s="134" t="s">
        <v>560</v>
      </c>
      <c r="G492" s="135" t="s">
        <v>354</v>
      </c>
      <c r="H492" s="136">
        <v>12</v>
      </c>
      <c r="I492" s="137"/>
      <c r="J492" s="138">
        <f>ROUND(I492*H492,2)</f>
        <v>0</v>
      </c>
      <c r="K492" s="134" t="s">
        <v>151</v>
      </c>
      <c r="L492" s="33"/>
      <c r="M492" s="139" t="s">
        <v>19</v>
      </c>
      <c r="N492" s="140" t="s">
        <v>46</v>
      </c>
      <c r="P492" s="141">
        <f>O492*H492</f>
        <v>0</v>
      </c>
      <c r="Q492" s="141">
        <v>0</v>
      </c>
      <c r="R492" s="141">
        <f>Q492*H492</f>
        <v>0</v>
      </c>
      <c r="S492" s="141">
        <v>0</v>
      </c>
      <c r="T492" s="142">
        <f>S492*H492</f>
        <v>0</v>
      </c>
      <c r="AR492" s="143" t="s">
        <v>229</v>
      </c>
      <c r="AT492" s="143" t="s">
        <v>147</v>
      </c>
      <c r="AU492" s="143" t="s">
        <v>84</v>
      </c>
      <c r="AY492" s="18" t="s">
        <v>144</v>
      </c>
      <c r="BE492" s="144">
        <f>IF(N492="základní",J492,0)</f>
        <v>0</v>
      </c>
      <c r="BF492" s="144">
        <f>IF(N492="snížená",J492,0)</f>
        <v>0</v>
      </c>
      <c r="BG492" s="144">
        <f>IF(N492="zákl. přenesená",J492,0)</f>
        <v>0</v>
      </c>
      <c r="BH492" s="144">
        <f>IF(N492="sníž. přenesená",J492,0)</f>
        <v>0</v>
      </c>
      <c r="BI492" s="144">
        <f>IF(N492="nulová",J492,0)</f>
        <v>0</v>
      </c>
      <c r="BJ492" s="18" t="s">
        <v>82</v>
      </c>
      <c r="BK492" s="144">
        <f>ROUND(I492*H492,2)</f>
        <v>0</v>
      </c>
      <c r="BL492" s="18" t="s">
        <v>229</v>
      </c>
      <c r="BM492" s="143" t="s">
        <v>575</v>
      </c>
    </row>
    <row r="493" spans="2:65" s="1" customFormat="1">
      <c r="B493" s="33"/>
      <c r="D493" s="145" t="s">
        <v>154</v>
      </c>
      <c r="F493" s="146" t="s">
        <v>562</v>
      </c>
      <c r="I493" s="147"/>
      <c r="L493" s="33"/>
      <c r="M493" s="148"/>
      <c r="T493" s="54"/>
      <c r="AT493" s="18" t="s">
        <v>154</v>
      </c>
      <c r="AU493" s="18" t="s">
        <v>84</v>
      </c>
    </row>
    <row r="494" spans="2:65" s="12" customFormat="1">
      <c r="B494" s="149"/>
      <c r="D494" s="150" t="s">
        <v>156</v>
      </c>
      <c r="E494" s="151" t="s">
        <v>19</v>
      </c>
      <c r="F494" s="152" t="s">
        <v>576</v>
      </c>
      <c r="H494" s="151" t="s">
        <v>19</v>
      </c>
      <c r="I494" s="153"/>
      <c r="L494" s="149"/>
      <c r="M494" s="154"/>
      <c r="T494" s="155"/>
      <c r="AT494" s="151" t="s">
        <v>156</v>
      </c>
      <c r="AU494" s="151" t="s">
        <v>84</v>
      </c>
      <c r="AV494" s="12" t="s">
        <v>82</v>
      </c>
      <c r="AW494" s="12" t="s">
        <v>35</v>
      </c>
      <c r="AX494" s="12" t="s">
        <v>75</v>
      </c>
      <c r="AY494" s="151" t="s">
        <v>144</v>
      </c>
    </row>
    <row r="495" spans="2:65" s="12" customFormat="1">
      <c r="B495" s="149"/>
      <c r="D495" s="150" t="s">
        <v>156</v>
      </c>
      <c r="E495" s="151" t="s">
        <v>19</v>
      </c>
      <c r="F495" s="152" t="s">
        <v>577</v>
      </c>
      <c r="H495" s="151" t="s">
        <v>19</v>
      </c>
      <c r="I495" s="153"/>
      <c r="L495" s="149"/>
      <c r="M495" s="154"/>
      <c r="T495" s="155"/>
      <c r="AT495" s="151" t="s">
        <v>156</v>
      </c>
      <c r="AU495" s="151" t="s">
        <v>84</v>
      </c>
      <c r="AV495" s="12" t="s">
        <v>82</v>
      </c>
      <c r="AW495" s="12" t="s">
        <v>35</v>
      </c>
      <c r="AX495" s="12" t="s">
        <v>75</v>
      </c>
      <c r="AY495" s="151" t="s">
        <v>144</v>
      </c>
    </row>
    <row r="496" spans="2:65" s="12" customFormat="1">
      <c r="B496" s="149"/>
      <c r="D496" s="150" t="s">
        <v>156</v>
      </c>
      <c r="E496" s="151" t="s">
        <v>19</v>
      </c>
      <c r="F496" s="152" t="s">
        <v>532</v>
      </c>
      <c r="H496" s="151" t="s">
        <v>19</v>
      </c>
      <c r="I496" s="153"/>
      <c r="L496" s="149"/>
      <c r="M496" s="154"/>
      <c r="T496" s="155"/>
      <c r="AT496" s="151" t="s">
        <v>156</v>
      </c>
      <c r="AU496" s="151" t="s">
        <v>84</v>
      </c>
      <c r="AV496" s="12" t="s">
        <v>82</v>
      </c>
      <c r="AW496" s="12" t="s">
        <v>35</v>
      </c>
      <c r="AX496" s="12" t="s">
        <v>75</v>
      </c>
      <c r="AY496" s="151" t="s">
        <v>144</v>
      </c>
    </row>
    <row r="497" spans="2:65" s="12" customFormat="1">
      <c r="B497" s="149"/>
      <c r="D497" s="150" t="s">
        <v>156</v>
      </c>
      <c r="E497" s="151" t="s">
        <v>19</v>
      </c>
      <c r="F497" s="152" t="s">
        <v>578</v>
      </c>
      <c r="H497" s="151" t="s">
        <v>19</v>
      </c>
      <c r="I497" s="153"/>
      <c r="L497" s="149"/>
      <c r="M497" s="154"/>
      <c r="T497" s="155"/>
      <c r="AT497" s="151" t="s">
        <v>156</v>
      </c>
      <c r="AU497" s="151" t="s">
        <v>84</v>
      </c>
      <c r="AV497" s="12" t="s">
        <v>82</v>
      </c>
      <c r="AW497" s="12" t="s">
        <v>35</v>
      </c>
      <c r="AX497" s="12" t="s">
        <v>75</v>
      </c>
      <c r="AY497" s="151" t="s">
        <v>144</v>
      </c>
    </row>
    <row r="498" spans="2:65" s="12" customFormat="1">
      <c r="B498" s="149"/>
      <c r="D498" s="150" t="s">
        <v>156</v>
      </c>
      <c r="E498" s="151" t="s">
        <v>19</v>
      </c>
      <c r="F498" s="152" t="s">
        <v>448</v>
      </c>
      <c r="H498" s="151" t="s">
        <v>19</v>
      </c>
      <c r="I498" s="153"/>
      <c r="L498" s="149"/>
      <c r="M498" s="154"/>
      <c r="T498" s="155"/>
      <c r="AT498" s="151" t="s">
        <v>156</v>
      </c>
      <c r="AU498" s="151" t="s">
        <v>84</v>
      </c>
      <c r="AV498" s="12" t="s">
        <v>82</v>
      </c>
      <c r="AW498" s="12" t="s">
        <v>35</v>
      </c>
      <c r="AX498" s="12" t="s">
        <v>75</v>
      </c>
      <c r="AY498" s="151" t="s">
        <v>144</v>
      </c>
    </row>
    <row r="499" spans="2:65" s="12" customFormat="1">
      <c r="B499" s="149"/>
      <c r="D499" s="150" t="s">
        <v>156</v>
      </c>
      <c r="E499" s="151" t="s">
        <v>19</v>
      </c>
      <c r="F499" s="152" t="s">
        <v>449</v>
      </c>
      <c r="H499" s="151" t="s">
        <v>19</v>
      </c>
      <c r="I499" s="153"/>
      <c r="L499" s="149"/>
      <c r="M499" s="154"/>
      <c r="T499" s="155"/>
      <c r="AT499" s="151" t="s">
        <v>156</v>
      </c>
      <c r="AU499" s="151" t="s">
        <v>84</v>
      </c>
      <c r="AV499" s="12" t="s">
        <v>82</v>
      </c>
      <c r="AW499" s="12" t="s">
        <v>35</v>
      </c>
      <c r="AX499" s="12" t="s">
        <v>75</v>
      </c>
      <c r="AY499" s="151" t="s">
        <v>144</v>
      </c>
    </row>
    <row r="500" spans="2:65" s="12" customFormat="1">
      <c r="B500" s="149"/>
      <c r="D500" s="150" t="s">
        <v>156</v>
      </c>
      <c r="E500" s="151" t="s">
        <v>19</v>
      </c>
      <c r="F500" s="152" t="s">
        <v>579</v>
      </c>
      <c r="H500" s="151" t="s">
        <v>19</v>
      </c>
      <c r="I500" s="153"/>
      <c r="L500" s="149"/>
      <c r="M500" s="154"/>
      <c r="T500" s="155"/>
      <c r="AT500" s="151" t="s">
        <v>156</v>
      </c>
      <c r="AU500" s="151" t="s">
        <v>84</v>
      </c>
      <c r="AV500" s="12" t="s">
        <v>82</v>
      </c>
      <c r="AW500" s="12" t="s">
        <v>35</v>
      </c>
      <c r="AX500" s="12" t="s">
        <v>75</v>
      </c>
      <c r="AY500" s="151" t="s">
        <v>144</v>
      </c>
    </row>
    <row r="501" spans="2:65" s="12" customFormat="1">
      <c r="B501" s="149"/>
      <c r="D501" s="150" t="s">
        <v>156</v>
      </c>
      <c r="E501" s="151" t="s">
        <v>19</v>
      </c>
      <c r="F501" s="152" t="s">
        <v>580</v>
      </c>
      <c r="H501" s="151" t="s">
        <v>19</v>
      </c>
      <c r="I501" s="153"/>
      <c r="L501" s="149"/>
      <c r="M501" s="154"/>
      <c r="T501" s="155"/>
      <c r="AT501" s="151" t="s">
        <v>156</v>
      </c>
      <c r="AU501" s="151" t="s">
        <v>84</v>
      </c>
      <c r="AV501" s="12" t="s">
        <v>82</v>
      </c>
      <c r="AW501" s="12" t="s">
        <v>35</v>
      </c>
      <c r="AX501" s="12" t="s">
        <v>75</v>
      </c>
      <c r="AY501" s="151" t="s">
        <v>144</v>
      </c>
    </row>
    <row r="502" spans="2:65" s="13" customFormat="1">
      <c r="B502" s="156"/>
      <c r="D502" s="150" t="s">
        <v>156</v>
      </c>
      <c r="E502" s="157" t="s">
        <v>19</v>
      </c>
      <c r="F502" s="158" t="s">
        <v>8</v>
      </c>
      <c r="H502" s="159">
        <v>12</v>
      </c>
      <c r="I502" s="160"/>
      <c r="L502" s="156"/>
      <c r="M502" s="161"/>
      <c r="T502" s="162"/>
      <c r="AT502" s="157" t="s">
        <v>156</v>
      </c>
      <c r="AU502" s="157" t="s">
        <v>84</v>
      </c>
      <c r="AV502" s="13" t="s">
        <v>84</v>
      </c>
      <c r="AW502" s="13" t="s">
        <v>35</v>
      </c>
      <c r="AX502" s="13" t="s">
        <v>82</v>
      </c>
      <c r="AY502" s="157" t="s">
        <v>144</v>
      </c>
    </row>
    <row r="503" spans="2:65" s="1" customFormat="1" ht="16.5" customHeight="1">
      <c r="B503" s="33"/>
      <c r="C503" s="177" t="s">
        <v>581</v>
      </c>
      <c r="D503" s="177" t="s">
        <v>287</v>
      </c>
      <c r="E503" s="178" t="s">
        <v>582</v>
      </c>
      <c r="F503" s="179" t="s">
        <v>583</v>
      </c>
      <c r="G503" s="180" t="s">
        <v>354</v>
      </c>
      <c r="H503" s="181">
        <v>12</v>
      </c>
      <c r="I503" s="182"/>
      <c r="J503" s="183">
        <f>ROUND(I503*H503,2)</f>
        <v>0</v>
      </c>
      <c r="K503" s="179" t="s">
        <v>151</v>
      </c>
      <c r="L503" s="184"/>
      <c r="M503" s="185" t="s">
        <v>19</v>
      </c>
      <c r="N503" s="186" t="s">
        <v>46</v>
      </c>
      <c r="P503" s="141">
        <f>O503*H503</f>
        <v>0</v>
      </c>
      <c r="Q503" s="141">
        <v>1E-3</v>
      </c>
      <c r="R503" s="141">
        <f>Q503*H503</f>
        <v>1.2E-2</v>
      </c>
      <c r="S503" s="141">
        <v>0</v>
      </c>
      <c r="T503" s="142">
        <f>S503*H503</f>
        <v>0</v>
      </c>
      <c r="AR503" s="143" t="s">
        <v>290</v>
      </c>
      <c r="AT503" s="143" t="s">
        <v>287</v>
      </c>
      <c r="AU503" s="143" t="s">
        <v>84</v>
      </c>
      <c r="AY503" s="18" t="s">
        <v>144</v>
      </c>
      <c r="BE503" s="144">
        <f>IF(N503="základní",J503,0)</f>
        <v>0</v>
      </c>
      <c r="BF503" s="144">
        <f>IF(N503="snížená",J503,0)</f>
        <v>0</v>
      </c>
      <c r="BG503" s="144">
        <f>IF(N503="zákl. přenesená",J503,0)</f>
        <v>0</v>
      </c>
      <c r="BH503" s="144">
        <f>IF(N503="sníž. přenesená",J503,0)</f>
        <v>0</v>
      </c>
      <c r="BI503" s="144">
        <f>IF(N503="nulová",J503,0)</f>
        <v>0</v>
      </c>
      <c r="BJ503" s="18" t="s">
        <v>82</v>
      </c>
      <c r="BK503" s="144">
        <f>ROUND(I503*H503,2)</f>
        <v>0</v>
      </c>
      <c r="BL503" s="18" t="s">
        <v>229</v>
      </c>
      <c r="BM503" s="143" t="s">
        <v>584</v>
      </c>
    </row>
    <row r="504" spans="2:65" s="1" customFormat="1" ht="16.5" customHeight="1">
      <c r="B504" s="33"/>
      <c r="C504" s="132" t="s">
        <v>585</v>
      </c>
      <c r="D504" s="132" t="s">
        <v>147</v>
      </c>
      <c r="E504" s="133" t="s">
        <v>586</v>
      </c>
      <c r="F504" s="134" t="s">
        <v>587</v>
      </c>
      <c r="G504" s="135" t="s">
        <v>354</v>
      </c>
      <c r="H504" s="136">
        <v>2</v>
      </c>
      <c r="I504" s="137"/>
      <c r="J504" s="138">
        <f>ROUND(I504*H504,2)</f>
        <v>0</v>
      </c>
      <c r="K504" s="134" t="s">
        <v>151</v>
      </c>
      <c r="L504" s="33"/>
      <c r="M504" s="139" t="s">
        <v>19</v>
      </c>
      <c r="N504" s="140" t="s">
        <v>46</v>
      </c>
      <c r="P504" s="141">
        <f>O504*H504</f>
        <v>0</v>
      </c>
      <c r="Q504" s="141">
        <v>0</v>
      </c>
      <c r="R504" s="141">
        <f>Q504*H504</f>
        <v>0</v>
      </c>
      <c r="S504" s="141">
        <v>0</v>
      </c>
      <c r="T504" s="142">
        <f>S504*H504</f>
        <v>0</v>
      </c>
      <c r="AR504" s="143" t="s">
        <v>229</v>
      </c>
      <c r="AT504" s="143" t="s">
        <v>147</v>
      </c>
      <c r="AU504" s="143" t="s">
        <v>84</v>
      </c>
      <c r="AY504" s="18" t="s">
        <v>144</v>
      </c>
      <c r="BE504" s="144">
        <f>IF(N504="základní",J504,0)</f>
        <v>0</v>
      </c>
      <c r="BF504" s="144">
        <f>IF(N504="snížená",J504,0)</f>
        <v>0</v>
      </c>
      <c r="BG504" s="144">
        <f>IF(N504="zákl. přenesená",J504,0)</f>
        <v>0</v>
      </c>
      <c r="BH504" s="144">
        <f>IF(N504="sníž. přenesená",J504,0)</f>
        <v>0</v>
      </c>
      <c r="BI504" s="144">
        <f>IF(N504="nulová",J504,0)</f>
        <v>0</v>
      </c>
      <c r="BJ504" s="18" t="s">
        <v>82</v>
      </c>
      <c r="BK504" s="144">
        <f>ROUND(I504*H504,2)</f>
        <v>0</v>
      </c>
      <c r="BL504" s="18" t="s">
        <v>229</v>
      </c>
      <c r="BM504" s="143" t="s">
        <v>588</v>
      </c>
    </row>
    <row r="505" spans="2:65" s="1" customFormat="1">
      <c r="B505" s="33"/>
      <c r="D505" s="145" t="s">
        <v>154</v>
      </c>
      <c r="F505" s="146" t="s">
        <v>589</v>
      </c>
      <c r="I505" s="147"/>
      <c r="L505" s="33"/>
      <c r="M505" s="148"/>
      <c r="T505" s="54"/>
      <c r="AT505" s="18" t="s">
        <v>154</v>
      </c>
      <c r="AU505" s="18" t="s">
        <v>84</v>
      </c>
    </row>
    <row r="506" spans="2:65" s="12" customFormat="1">
      <c r="B506" s="149"/>
      <c r="D506" s="150" t="s">
        <v>156</v>
      </c>
      <c r="E506" s="151" t="s">
        <v>19</v>
      </c>
      <c r="F506" s="152" t="s">
        <v>590</v>
      </c>
      <c r="H506" s="151" t="s">
        <v>19</v>
      </c>
      <c r="I506" s="153"/>
      <c r="L506" s="149"/>
      <c r="M506" s="154"/>
      <c r="T506" s="155"/>
      <c r="AT506" s="151" t="s">
        <v>156</v>
      </c>
      <c r="AU506" s="151" t="s">
        <v>84</v>
      </c>
      <c r="AV506" s="12" t="s">
        <v>82</v>
      </c>
      <c r="AW506" s="12" t="s">
        <v>35</v>
      </c>
      <c r="AX506" s="12" t="s">
        <v>75</v>
      </c>
      <c r="AY506" s="151" t="s">
        <v>144</v>
      </c>
    </row>
    <row r="507" spans="2:65" s="12" customFormat="1">
      <c r="B507" s="149"/>
      <c r="D507" s="150" t="s">
        <v>156</v>
      </c>
      <c r="E507" s="151" t="s">
        <v>19</v>
      </c>
      <c r="F507" s="152" t="s">
        <v>591</v>
      </c>
      <c r="H507" s="151" t="s">
        <v>19</v>
      </c>
      <c r="I507" s="153"/>
      <c r="L507" s="149"/>
      <c r="M507" s="154"/>
      <c r="T507" s="155"/>
      <c r="AT507" s="151" t="s">
        <v>156</v>
      </c>
      <c r="AU507" s="151" t="s">
        <v>84</v>
      </c>
      <c r="AV507" s="12" t="s">
        <v>82</v>
      </c>
      <c r="AW507" s="12" t="s">
        <v>35</v>
      </c>
      <c r="AX507" s="12" t="s">
        <v>75</v>
      </c>
      <c r="AY507" s="151" t="s">
        <v>144</v>
      </c>
    </row>
    <row r="508" spans="2:65" s="12" customFormat="1">
      <c r="B508" s="149"/>
      <c r="D508" s="150" t="s">
        <v>156</v>
      </c>
      <c r="E508" s="151" t="s">
        <v>19</v>
      </c>
      <c r="F508" s="152" t="s">
        <v>532</v>
      </c>
      <c r="H508" s="151" t="s">
        <v>19</v>
      </c>
      <c r="I508" s="153"/>
      <c r="L508" s="149"/>
      <c r="M508" s="154"/>
      <c r="T508" s="155"/>
      <c r="AT508" s="151" t="s">
        <v>156</v>
      </c>
      <c r="AU508" s="151" t="s">
        <v>84</v>
      </c>
      <c r="AV508" s="12" t="s">
        <v>82</v>
      </c>
      <c r="AW508" s="12" t="s">
        <v>35</v>
      </c>
      <c r="AX508" s="12" t="s">
        <v>75</v>
      </c>
      <c r="AY508" s="151" t="s">
        <v>144</v>
      </c>
    </row>
    <row r="509" spans="2:65" s="12" customFormat="1">
      <c r="B509" s="149"/>
      <c r="D509" s="150" t="s">
        <v>156</v>
      </c>
      <c r="E509" s="151" t="s">
        <v>19</v>
      </c>
      <c r="F509" s="152" t="s">
        <v>592</v>
      </c>
      <c r="H509" s="151" t="s">
        <v>19</v>
      </c>
      <c r="I509" s="153"/>
      <c r="L509" s="149"/>
      <c r="M509" s="154"/>
      <c r="T509" s="155"/>
      <c r="AT509" s="151" t="s">
        <v>156</v>
      </c>
      <c r="AU509" s="151" t="s">
        <v>84</v>
      </c>
      <c r="AV509" s="12" t="s">
        <v>82</v>
      </c>
      <c r="AW509" s="12" t="s">
        <v>35</v>
      </c>
      <c r="AX509" s="12" t="s">
        <v>75</v>
      </c>
      <c r="AY509" s="151" t="s">
        <v>144</v>
      </c>
    </row>
    <row r="510" spans="2:65" s="12" customFormat="1">
      <c r="B510" s="149"/>
      <c r="D510" s="150" t="s">
        <v>156</v>
      </c>
      <c r="E510" s="151" t="s">
        <v>19</v>
      </c>
      <c r="F510" s="152" t="s">
        <v>593</v>
      </c>
      <c r="H510" s="151" t="s">
        <v>19</v>
      </c>
      <c r="I510" s="153"/>
      <c r="L510" s="149"/>
      <c r="M510" s="154"/>
      <c r="T510" s="155"/>
      <c r="AT510" s="151" t="s">
        <v>156</v>
      </c>
      <c r="AU510" s="151" t="s">
        <v>84</v>
      </c>
      <c r="AV510" s="12" t="s">
        <v>82</v>
      </c>
      <c r="AW510" s="12" t="s">
        <v>35</v>
      </c>
      <c r="AX510" s="12" t="s">
        <v>75</v>
      </c>
      <c r="AY510" s="151" t="s">
        <v>144</v>
      </c>
    </row>
    <row r="511" spans="2:65" s="12" customFormat="1" ht="22.5">
      <c r="B511" s="149"/>
      <c r="D511" s="150" t="s">
        <v>156</v>
      </c>
      <c r="E511" s="151" t="s">
        <v>19</v>
      </c>
      <c r="F511" s="152" t="s">
        <v>418</v>
      </c>
      <c r="H511" s="151" t="s">
        <v>19</v>
      </c>
      <c r="I511" s="153"/>
      <c r="L511" s="149"/>
      <c r="M511" s="154"/>
      <c r="T511" s="155"/>
      <c r="AT511" s="151" t="s">
        <v>156</v>
      </c>
      <c r="AU511" s="151" t="s">
        <v>84</v>
      </c>
      <c r="AV511" s="12" t="s">
        <v>82</v>
      </c>
      <c r="AW511" s="12" t="s">
        <v>35</v>
      </c>
      <c r="AX511" s="12" t="s">
        <v>75</v>
      </c>
      <c r="AY511" s="151" t="s">
        <v>144</v>
      </c>
    </row>
    <row r="512" spans="2:65" s="12" customFormat="1">
      <c r="B512" s="149"/>
      <c r="D512" s="150" t="s">
        <v>156</v>
      </c>
      <c r="E512" s="151" t="s">
        <v>19</v>
      </c>
      <c r="F512" s="152" t="s">
        <v>594</v>
      </c>
      <c r="H512" s="151" t="s">
        <v>19</v>
      </c>
      <c r="I512" s="153"/>
      <c r="L512" s="149"/>
      <c r="M512" s="154"/>
      <c r="T512" s="155"/>
      <c r="AT512" s="151" t="s">
        <v>156</v>
      </c>
      <c r="AU512" s="151" t="s">
        <v>84</v>
      </c>
      <c r="AV512" s="12" t="s">
        <v>82</v>
      </c>
      <c r="AW512" s="12" t="s">
        <v>35</v>
      </c>
      <c r="AX512" s="12" t="s">
        <v>75</v>
      </c>
      <c r="AY512" s="151" t="s">
        <v>144</v>
      </c>
    </row>
    <row r="513" spans="2:65" s="12" customFormat="1">
      <c r="B513" s="149"/>
      <c r="D513" s="150" t="s">
        <v>156</v>
      </c>
      <c r="E513" s="151" t="s">
        <v>19</v>
      </c>
      <c r="F513" s="152" t="s">
        <v>568</v>
      </c>
      <c r="H513" s="151" t="s">
        <v>19</v>
      </c>
      <c r="I513" s="153"/>
      <c r="L513" s="149"/>
      <c r="M513" s="154"/>
      <c r="T513" s="155"/>
      <c r="AT513" s="151" t="s">
        <v>156</v>
      </c>
      <c r="AU513" s="151" t="s">
        <v>84</v>
      </c>
      <c r="AV513" s="12" t="s">
        <v>82</v>
      </c>
      <c r="AW513" s="12" t="s">
        <v>35</v>
      </c>
      <c r="AX513" s="12" t="s">
        <v>75</v>
      </c>
      <c r="AY513" s="151" t="s">
        <v>144</v>
      </c>
    </row>
    <row r="514" spans="2:65" s="13" customFormat="1">
      <c r="B514" s="156"/>
      <c r="D514" s="150" t="s">
        <v>156</v>
      </c>
      <c r="E514" s="157" t="s">
        <v>19</v>
      </c>
      <c r="F514" s="158" t="s">
        <v>84</v>
      </c>
      <c r="H514" s="159">
        <v>2</v>
      </c>
      <c r="I514" s="160"/>
      <c r="L514" s="156"/>
      <c r="M514" s="161"/>
      <c r="T514" s="162"/>
      <c r="AT514" s="157" t="s">
        <v>156</v>
      </c>
      <c r="AU514" s="157" t="s">
        <v>84</v>
      </c>
      <c r="AV514" s="13" t="s">
        <v>84</v>
      </c>
      <c r="AW514" s="13" t="s">
        <v>35</v>
      </c>
      <c r="AX514" s="13" t="s">
        <v>82</v>
      </c>
      <c r="AY514" s="157" t="s">
        <v>144</v>
      </c>
    </row>
    <row r="515" spans="2:65" s="1" customFormat="1" ht="16.5" customHeight="1">
      <c r="B515" s="33"/>
      <c r="C515" s="177" t="s">
        <v>595</v>
      </c>
      <c r="D515" s="177" t="s">
        <v>287</v>
      </c>
      <c r="E515" s="178" t="s">
        <v>596</v>
      </c>
      <c r="F515" s="179" t="s">
        <v>597</v>
      </c>
      <c r="G515" s="180" t="s">
        <v>354</v>
      </c>
      <c r="H515" s="181">
        <v>2</v>
      </c>
      <c r="I515" s="182"/>
      <c r="J515" s="183">
        <f>ROUND(I515*H515,2)</f>
        <v>0</v>
      </c>
      <c r="K515" s="179" t="s">
        <v>151</v>
      </c>
      <c r="L515" s="184"/>
      <c r="M515" s="185" t="s">
        <v>19</v>
      </c>
      <c r="N515" s="186" t="s">
        <v>46</v>
      </c>
      <c r="P515" s="141">
        <f>O515*H515</f>
        <v>0</v>
      </c>
      <c r="Q515" s="141">
        <v>8.9999999999999998E-4</v>
      </c>
      <c r="R515" s="141">
        <f>Q515*H515</f>
        <v>1.8E-3</v>
      </c>
      <c r="S515" s="141">
        <v>0</v>
      </c>
      <c r="T515" s="142">
        <f>S515*H515</f>
        <v>0</v>
      </c>
      <c r="AR515" s="143" t="s">
        <v>290</v>
      </c>
      <c r="AT515" s="143" t="s">
        <v>287</v>
      </c>
      <c r="AU515" s="143" t="s">
        <v>84</v>
      </c>
      <c r="AY515" s="18" t="s">
        <v>144</v>
      </c>
      <c r="BE515" s="144">
        <f>IF(N515="základní",J515,0)</f>
        <v>0</v>
      </c>
      <c r="BF515" s="144">
        <f>IF(N515="snížená",J515,0)</f>
        <v>0</v>
      </c>
      <c r="BG515" s="144">
        <f>IF(N515="zákl. přenesená",J515,0)</f>
        <v>0</v>
      </c>
      <c r="BH515" s="144">
        <f>IF(N515="sníž. přenesená",J515,0)</f>
        <v>0</v>
      </c>
      <c r="BI515" s="144">
        <f>IF(N515="nulová",J515,0)</f>
        <v>0</v>
      </c>
      <c r="BJ515" s="18" t="s">
        <v>82</v>
      </c>
      <c r="BK515" s="144">
        <f>ROUND(I515*H515,2)</f>
        <v>0</v>
      </c>
      <c r="BL515" s="18" t="s">
        <v>229</v>
      </c>
      <c r="BM515" s="143" t="s">
        <v>598</v>
      </c>
    </row>
    <row r="516" spans="2:65" s="1" customFormat="1" ht="16.5" customHeight="1">
      <c r="B516" s="33"/>
      <c r="C516" s="132" t="s">
        <v>599</v>
      </c>
      <c r="D516" s="132" t="s">
        <v>147</v>
      </c>
      <c r="E516" s="133" t="s">
        <v>600</v>
      </c>
      <c r="F516" s="134" t="s">
        <v>601</v>
      </c>
      <c r="G516" s="135" t="s">
        <v>177</v>
      </c>
      <c r="H516" s="136">
        <v>10.199999999999999</v>
      </c>
      <c r="I516" s="137"/>
      <c r="J516" s="138">
        <f>ROUND(I516*H516,2)</f>
        <v>0</v>
      </c>
      <c r="K516" s="134" t="s">
        <v>151</v>
      </c>
      <c r="L516" s="33"/>
      <c r="M516" s="139" t="s">
        <v>19</v>
      </c>
      <c r="N516" s="140" t="s">
        <v>46</v>
      </c>
      <c r="P516" s="141">
        <f>O516*H516</f>
        <v>0</v>
      </c>
      <c r="Q516" s="141">
        <v>2.8300000000000001E-3</v>
      </c>
      <c r="R516" s="141">
        <f>Q516*H516</f>
        <v>2.8865999999999999E-2</v>
      </c>
      <c r="S516" s="141">
        <v>0</v>
      </c>
      <c r="T516" s="142">
        <f>S516*H516</f>
        <v>0</v>
      </c>
      <c r="AR516" s="143" t="s">
        <v>229</v>
      </c>
      <c r="AT516" s="143" t="s">
        <v>147</v>
      </c>
      <c r="AU516" s="143" t="s">
        <v>84</v>
      </c>
      <c r="AY516" s="18" t="s">
        <v>144</v>
      </c>
      <c r="BE516" s="144">
        <f>IF(N516="základní",J516,0)</f>
        <v>0</v>
      </c>
      <c r="BF516" s="144">
        <f>IF(N516="snížená",J516,0)</f>
        <v>0</v>
      </c>
      <c r="BG516" s="144">
        <f>IF(N516="zákl. přenesená",J516,0)</f>
        <v>0</v>
      </c>
      <c r="BH516" s="144">
        <f>IF(N516="sníž. přenesená",J516,0)</f>
        <v>0</v>
      </c>
      <c r="BI516" s="144">
        <f>IF(N516="nulová",J516,0)</f>
        <v>0</v>
      </c>
      <c r="BJ516" s="18" t="s">
        <v>82</v>
      </c>
      <c r="BK516" s="144">
        <f>ROUND(I516*H516,2)</f>
        <v>0</v>
      </c>
      <c r="BL516" s="18" t="s">
        <v>229</v>
      </c>
      <c r="BM516" s="143" t="s">
        <v>602</v>
      </c>
    </row>
    <row r="517" spans="2:65" s="1" customFormat="1">
      <c r="B517" s="33"/>
      <c r="D517" s="145" t="s">
        <v>154</v>
      </c>
      <c r="F517" s="146" t="s">
        <v>603</v>
      </c>
      <c r="I517" s="147"/>
      <c r="L517" s="33"/>
      <c r="M517" s="148"/>
      <c r="T517" s="54"/>
      <c r="AT517" s="18" t="s">
        <v>154</v>
      </c>
      <c r="AU517" s="18" t="s">
        <v>84</v>
      </c>
    </row>
    <row r="518" spans="2:65" s="12" customFormat="1">
      <c r="B518" s="149"/>
      <c r="D518" s="150" t="s">
        <v>156</v>
      </c>
      <c r="E518" s="151" t="s">
        <v>19</v>
      </c>
      <c r="F518" s="152" t="s">
        <v>604</v>
      </c>
      <c r="H518" s="151" t="s">
        <v>19</v>
      </c>
      <c r="I518" s="153"/>
      <c r="L518" s="149"/>
      <c r="M518" s="154"/>
      <c r="T518" s="155"/>
      <c r="AT518" s="151" t="s">
        <v>156</v>
      </c>
      <c r="AU518" s="151" t="s">
        <v>84</v>
      </c>
      <c r="AV518" s="12" t="s">
        <v>82</v>
      </c>
      <c r="AW518" s="12" t="s">
        <v>35</v>
      </c>
      <c r="AX518" s="12" t="s">
        <v>75</v>
      </c>
      <c r="AY518" s="151" t="s">
        <v>144</v>
      </c>
    </row>
    <row r="519" spans="2:65" s="12" customFormat="1">
      <c r="B519" s="149"/>
      <c r="D519" s="150" t="s">
        <v>156</v>
      </c>
      <c r="E519" s="151" t="s">
        <v>19</v>
      </c>
      <c r="F519" s="152" t="s">
        <v>605</v>
      </c>
      <c r="H519" s="151" t="s">
        <v>19</v>
      </c>
      <c r="I519" s="153"/>
      <c r="L519" s="149"/>
      <c r="M519" s="154"/>
      <c r="T519" s="155"/>
      <c r="AT519" s="151" t="s">
        <v>156</v>
      </c>
      <c r="AU519" s="151" t="s">
        <v>84</v>
      </c>
      <c r="AV519" s="12" t="s">
        <v>82</v>
      </c>
      <c r="AW519" s="12" t="s">
        <v>35</v>
      </c>
      <c r="AX519" s="12" t="s">
        <v>75</v>
      </c>
      <c r="AY519" s="151" t="s">
        <v>144</v>
      </c>
    </row>
    <row r="520" spans="2:65" s="12" customFormat="1">
      <c r="B520" s="149"/>
      <c r="D520" s="150" t="s">
        <v>156</v>
      </c>
      <c r="E520" s="151" t="s">
        <v>19</v>
      </c>
      <c r="F520" s="152" t="s">
        <v>532</v>
      </c>
      <c r="H520" s="151" t="s">
        <v>19</v>
      </c>
      <c r="I520" s="153"/>
      <c r="L520" s="149"/>
      <c r="M520" s="154"/>
      <c r="T520" s="155"/>
      <c r="AT520" s="151" t="s">
        <v>156</v>
      </c>
      <c r="AU520" s="151" t="s">
        <v>84</v>
      </c>
      <c r="AV520" s="12" t="s">
        <v>82</v>
      </c>
      <c r="AW520" s="12" t="s">
        <v>35</v>
      </c>
      <c r="AX520" s="12" t="s">
        <v>75</v>
      </c>
      <c r="AY520" s="151" t="s">
        <v>144</v>
      </c>
    </row>
    <row r="521" spans="2:65" s="12" customFormat="1">
      <c r="B521" s="149"/>
      <c r="D521" s="150" t="s">
        <v>156</v>
      </c>
      <c r="E521" s="151" t="s">
        <v>19</v>
      </c>
      <c r="F521" s="152" t="s">
        <v>606</v>
      </c>
      <c r="H521" s="151" t="s">
        <v>19</v>
      </c>
      <c r="I521" s="153"/>
      <c r="L521" s="149"/>
      <c r="M521" s="154"/>
      <c r="T521" s="155"/>
      <c r="AT521" s="151" t="s">
        <v>156</v>
      </c>
      <c r="AU521" s="151" t="s">
        <v>84</v>
      </c>
      <c r="AV521" s="12" t="s">
        <v>82</v>
      </c>
      <c r="AW521" s="12" t="s">
        <v>35</v>
      </c>
      <c r="AX521" s="12" t="s">
        <v>75</v>
      </c>
      <c r="AY521" s="151" t="s">
        <v>144</v>
      </c>
    </row>
    <row r="522" spans="2:65" s="12" customFormat="1">
      <c r="B522" s="149"/>
      <c r="D522" s="150" t="s">
        <v>156</v>
      </c>
      <c r="E522" s="151" t="s">
        <v>19</v>
      </c>
      <c r="F522" s="152" t="s">
        <v>593</v>
      </c>
      <c r="H522" s="151" t="s">
        <v>19</v>
      </c>
      <c r="I522" s="153"/>
      <c r="L522" s="149"/>
      <c r="M522" s="154"/>
      <c r="T522" s="155"/>
      <c r="AT522" s="151" t="s">
        <v>156</v>
      </c>
      <c r="AU522" s="151" t="s">
        <v>84</v>
      </c>
      <c r="AV522" s="12" t="s">
        <v>82</v>
      </c>
      <c r="AW522" s="12" t="s">
        <v>35</v>
      </c>
      <c r="AX522" s="12" t="s">
        <v>75</v>
      </c>
      <c r="AY522" s="151" t="s">
        <v>144</v>
      </c>
    </row>
    <row r="523" spans="2:65" s="12" customFormat="1" ht="22.5">
      <c r="B523" s="149"/>
      <c r="D523" s="150" t="s">
        <v>156</v>
      </c>
      <c r="E523" s="151" t="s">
        <v>19</v>
      </c>
      <c r="F523" s="152" t="s">
        <v>418</v>
      </c>
      <c r="H523" s="151" t="s">
        <v>19</v>
      </c>
      <c r="I523" s="153"/>
      <c r="L523" s="149"/>
      <c r="M523" s="154"/>
      <c r="T523" s="155"/>
      <c r="AT523" s="151" t="s">
        <v>156</v>
      </c>
      <c r="AU523" s="151" t="s">
        <v>84</v>
      </c>
      <c r="AV523" s="12" t="s">
        <v>82</v>
      </c>
      <c r="AW523" s="12" t="s">
        <v>35</v>
      </c>
      <c r="AX523" s="12" t="s">
        <v>75</v>
      </c>
      <c r="AY523" s="151" t="s">
        <v>144</v>
      </c>
    </row>
    <row r="524" spans="2:65" s="12" customFormat="1">
      <c r="B524" s="149"/>
      <c r="D524" s="150" t="s">
        <v>156</v>
      </c>
      <c r="E524" s="151" t="s">
        <v>19</v>
      </c>
      <c r="F524" s="152" t="s">
        <v>607</v>
      </c>
      <c r="H524" s="151" t="s">
        <v>19</v>
      </c>
      <c r="I524" s="153"/>
      <c r="L524" s="149"/>
      <c r="M524" s="154"/>
      <c r="T524" s="155"/>
      <c r="AT524" s="151" t="s">
        <v>156</v>
      </c>
      <c r="AU524" s="151" t="s">
        <v>84</v>
      </c>
      <c r="AV524" s="12" t="s">
        <v>82</v>
      </c>
      <c r="AW524" s="12" t="s">
        <v>35</v>
      </c>
      <c r="AX524" s="12" t="s">
        <v>75</v>
      </c>
      <c r="AY524" s="151" t="s">
        <v>144</v>
      </c>
    </row>
    <row r="525" spans="2:65" s="12" customFormat="1">
      <c r="B525" s="149"/>
      <c r="D525" s="150" t="s">
        <v>156</v>
      </c>
      <c r="E525" s="151" t="s">
        <v>19</v>
      </c>
      <c r="F525" s="152" t="s">
        <v>568</v>
      </c>
      <c r="H525" s="151" t="s">
        <v>19</v>
      </c>
      <c r="I525" s="153"/>
      <c r="L525" s="149"/>
      <c r="M525" s="154"/>
      <c r="T525" s="155"/>
      <c r="AT525" s="151" t="s">
        <v>156</v>
      </c>
      <c r="AU525" s="151" t="s">
        <v>84</v>
      </c>
      <c r="AV525" s="12" t="s">
        <v>82</v>
      </c>
      <c r="AW525" s="12" t="s">
        <v>35</v>
      </c>
      <c r="AX525" s="12" t="s">
        <v>75</v>
      </c>
      <c r="AY525" s="151" t="s">
        <v>144</v>
      </c>
    </row>
    <row r="526" spans="2:65" s="13" customFormat="1">
      <c r="B526" s="156"/>
      <c r="D526" s="150" t="s">
        <v>156</v>
      </c>
      <c r="E526" s="157" t="s">
        <v>19</v>
      </c>
      <c r="F526" s="158" t="s">
        <v>608</v>
      </c>
      <c r="H526" s="159">
        <v>10.199999999999999</v>
      </c>
      <c r="I526" s="160"/>
      <c r="L526" s="156"/>
      <c r="M526" s="161"/>
      <c r="T526" s="162"/>
      <c r="AT526" s="157" t="s">
        <v>156</v>
      </c>
      <c r="AU526" s="157" t="s">
        <v>84</v>
      </c>
      <c r="AV526" s="13" t="s">
        <v>84</v>
      </c>
      <c r="AW526" s="13" t="s">
        <v>35</v>
      </c>
      <c r="AX526" s="13" t="s">
        <v>82</v>
      </c>
      <c r="AY526" s="157" t="s">
        <v>144</v>
      </c>
    </row>
    <row r="527" spans="2:65" s="1" customFormat="1" ht="21.75" customHeight="1">
      <c r="B527" s="33"/>
      <c r="C527" s="132" t="s">
        <v>609</v>
      </c>
      <c r="D527" s="132" t="s">
        <v>147</v>
      </c>
      <c r="E527" s="133" t="s">
        <v>610</v>
      </c>
      <c r="F527" s="134" t="s">
        <v>611</v>
      </c>
      <c r="G527" s="135" t="s">
        <v>354</v>
      </c>
      <c r="H527" s="136">
        <v>2</v>
      </c>
      <c r="I527" s="137"/>
      <c r="J527" s="138">
        <f>ROUND(I527*H527,2)</f>
        <v>0</v>
      </c>
      <c r="K527" s="134" t="s">
        <v>151</v>
      </c>
      <c r="L527" s="33"/>
      <c r="M527" s="139" t="s">
        <v>19</v>
      </c>
      <c r="N527" s="140" t="s">
        <v>46</v>
      </c>
      <c r="P527" s="141">
        <f>O527*H527</f>
        <v>0</v>
      </c>
      <c r="Q527" s="141">
        <v>3.3899999999999998E-3</v>
      </c>
      <c r="R527" s="141">
        <f>Q527*H527</f>
        <v>6.7799999999999996E-3</v>
      </c>
      <c r="S527" s="141">
        <v>0</v>
      </c>
      <c r="T527" s="142">
        <f>S527*H527</f>
        <v>0</v>
      </c>
      <c r="AR527" s="143" t="s">
        <v>229</v>
      </c>
      <c r="AT527" s="143" t="s">
        <v>147</v>
      </c>
      <c r="AU527" s="143" t="s">
        <v>84</v>
      </c>
      <c r="AY527" s="18" t="s">
        <v>144</v>
      </c>
      <c r="BE527" s="144">
        <f>IF(N527="základní",J527,0)</f>
        <v>0</v>
      </c>
      <c r="BF527" s="144">
        <f>IF(N527="snížená",J527,0)</f>
        <v>0</v>
      </c>
      <c r="BG527" s="144">
        <f>IF(N527="zákl. přenesená",J527,0)</f>
        <v>0</v>
      </c>
      <c r="BH527" s="144">
        <f>IF(N527="sníž. přenesená",J527,0)</f>
        <v>0</v>
      </c>
      <c r="BI527" s="144">
        <f>IF(N527="nulová",J527,0)</f>
        <v>0</v>
      </c>
      <c r="BJ527" s="18" t="s">
        <v>82</v>
      </c>
      <c r="BK527" s="144">
        <f>ROUND(I527*H527,2)</f>
        <v>0</v>
      </c>
      <c r="BL527" s="18" t="s">
        <v>229</v>
      </c>
      <c r="BM527" s="143" t="s">
        <v>612</v>
      </c>
    </row>
    <row r="528" spans="2:65" s="1" customFormat="1">
      <c r="B528" s="33"/>
      <c r="D528" s="145" t="s">
        <v>154</v>
      </c>
      <c r="F528" s="146" t="s">
        <v>613</v>
      </c>
      <c r="I528" s="147"/>
      <c r="L528" s="33"/>
      <c r="M528" s="148"/>
      <c r="T528" s="54"/>
      <c r="AT528" s="18" t="s">
        <v>154</v>
      </c>
      <c r="AU528" s="18" t="s">
        <v>84</v>
      </c>
    </row>
    <row r="529" spans="2:65" s="12" customFormat="1">
      <c r="B529" s="149"/>
      <c r="D529" s="150" t="s">
        <v>156</v>
      </c>
      <c r="E529" s="151" t="s">
        <v>19</v>
      </c>
      <c r="F529" s="152" t="s">
        <v>614</v>
      </c>
      <c r="H529" s="151" t="s">
        <v>19</v>
      </c>
      <c r="I529" s="153"/>
      <c r="L529" s="149"/>
      <c r="M529" s="154"/>
      <c r="T529" s="155"/>
      <c r="AT529" s="151" t="s">
        <v>156</v>
      </c>
      <c r="AU529" s="151" t="s">
        <v>84</v>
      </c>
      <c r="AV529" s="12" t="s">
        <v>82</v>
      </c>
      <c r="AW529" s="12" t="s">
        <v>35</v>
      </c>
      <c r="AX529" s="12" t="s">
        <v>75</v>
      </c>
      <c r="AY529" s="151" t="s">
        <v>144</v>
      </c>
    </row>
    <row r="530" spans="2:65" s="12" customFormat="1">
      <c r="B530" s="149"/>
      <c r="D530" s="150" t="s">
        <v>156</v>
      </c>
      <c r="E530" s="151" t="s">
        <v>19</v>
      </c>
      <c r="F530" s="152" t="s">
        <v>615</v>
      </c>
      <c r="H530" s="151" t="s">
        <v>19</v>
      </c>
      <c r="I530" s="153"/>
      <c r="L530" s="149"/>
      <c r="M530" s="154"/>
      <c r="T530" s="155"/>
      <c r="AT530" s="151" t="s">
        <v>156</v>
      </c>
      <c r="AU530" s="151" t="s">
        <v>84</v>
      </c>
      <c r="AV530" s="12" t="s">
        <v>82</v>
      </c>
      <c r="AW530" s="12" t="s">
        <v>35</v>
      </c>
      <c r="AX530" s="12" t="s">
        <v>75</v>
      </c>
      <c r="AY530" s="151" t="s">
        <v>144</v>
      </c>
    </row>
    <row r="531" spans="2:65" s="12" customFormat="1">
      <c r="B531" s="149"/>
      <c r="D531" s="150" t="s">
        <v>156</v>
      </c>
      <c r="E531" s="151" t="s">
        <v>19</v>
      </c>
      <c r="F531" s="152" t="s">
        <v>616</v>
      </c>
      <c r="H531" s="151" t="s">
        <v>19</v>
      </c>
      <c r="I531" s="153"/>
      <c r="L531" s="149"/>
      <c r="M531" s="154"/>
      <c r="T531" s="155"/>
      <c r="AT531" s="151" t="s">
        <v>156</v>
      </c>
      <c r="AU531" s="151" t="s">
        <v>84</v>
      </c>
      <c r="AV531" s="12" t="s">
        <v>82</v>
      </c>
      <c r="AW531" s="12" t="s">
        <v>35</v>
      </c>
      <c r="AX531" s="12" t="s">
        <v>75</v>
      </c>
      <c r="AY531" s="151" t="s">
        <v>144</v>
      </c>
    </row>
    <row r="532" spans="2:65" s="13" customFormat="1">
      <c r="B532" s="156"/>
      <c r="D532" s="150" t="s">
        <v>156</v>
      </c>
      <c r="E532" s="157" t="s">
        <v>19</v>
      </c>
      <c r="F532" s="158" t="s">
        <v>414</v>
      </c>
      <c r="H532" s="159">
        <v>0</v>
      </c>
      <c r="I532" s="160"/>
      <c r="L532" s="156"/>
      <c r="M532" s="161"/>
      <c r="T532" s="162"/>
      <c r="AT532" s="157" t="s">
        <v>156</v>
      </c>
      <c r="AU532" s="157" t="s">
        <v>84</v>
      </c>
      <c r="AV532" s="13" t="s">
        <v>84</v>
      </c>
      <c r="AW532" s="13" t="s">
        <v>35</v>
      </c>
      <c r="AX532" s="13" t="s">
        <v>75</v>
      </c>
      <c r="AY532" s="157" t="s">
        <v>144</v>
      </c>
    </row>
    <row r="533" spans="2:65" s="12" customFormat="1">
      <c r="B533" s="149"/>
      <c r="D533" s="150" t="s">
        <v>156</v>
      </c>
      <c r="E533" s="151" t="s">
        <v>19</v>
      </c>
      <c r="F533" s="152" t="s">
        <v>617</v>
      </c>
      <c r="H533" s="151" t="s">
        <v>19</v>
      </c>
      <c r="I533" s="153"/>
      <c r="L533" s="149"/>
      <c r="M533" s="154"/>
      <c r="T533" s="155"/>
      <c r="AT533" s="151" t="s">
        <v>156</v>
      </c>
      <c r="AU533" s="151" t="s">
        <v>84</v>
      </c>
      <c r="AV533" s="12" t="s">
        <v>82</v>
      </c>
      <c r="AW533" s="12" t="s">
        <v>35</v>
      </c>
      <c r="AX533" s="12" t="s">
        <v>75</v>
      </c>
      <c r="AY533" s="151" t="s">
        <v>144</v>
      </c>
    </row>
    <row r="534" spans="2:65" s="12" customFormat="1">
      <c r="B534" s="149"/>
      <c r="D534" s="150" t="s">
        <v>156</v>
      </c>
      <c r="E534" s="151" t="s">
        <v>19</v>
      </c>
      <c r="F534" s="152" t="s">
        <v>618</v>
      </c>
      <c r="H534" s="151" t="s">
        <v>19</v>
      </c>
      <c r="I534" s="153"/>
      <c r="L534" s="149"/>
      <c r="M534" s="154"/>
      <c r="T534" s="155"/>
      <c r="AT534" s="151" t="s">
        <v>156</v>
      </c>
      <c r="AU534" s="151" t="s">
        <v>84</v>
      </c>
      <c r="AV534" s="12" t="s">
        <v>82</v>
      </c>
      <c r="AW534" s="12" t="s">
        <v>35</v>
      </c>
      <c r="AX534" s="12" t="s">
        <v>75</v>
      </c>
      <c r="AY534" s="151" t="s">
        <v>144</v>
      </c>
    </row>
    <row r="535" spans="2:65" s="12" customFormat="1">
      <c r="B535" s="149"/>
      <c r="D535" s="150" t="s">
        <v>156</v>
      </c>
      <c r="E535" s="151" t="s">
        <v>19</v>
      </c>
      <c r="F535" s="152" t="s">
        <v>619</v>
      </c>
      <c r="H535" s="151" t="s">
        <v>19</v>
      </c>
      <c r="I535" s="153"/>
      <c r="L535" s="149"/>
      <c r="M535" s="154"/>
      <c r="T535" s="155"/>
      <c r="AT535" s="151" t="s">
        <v>156</v>
      </c>
      <c r="AU535" s="151" t="s">
        <v>84</v>
      </c>
      <c r="AV535" s="12" t="s">
        <v>82</v>
      </c>
      <c r="AW535" s="12" t="s">
        <v>35</v>
      </c>
      <c r="AX535" s="12" t="s">
        <v>75</v>
      </c>
      <c r="AY535" s="151" t="s">
        <v>144</v>
      </c>
    </row>
    <row r="536" spans="2:65" s="12" customFormat="1">
      <c r="B536" s="149"/>
      <c r="D536" s="150" t="s">
        <v>156</v>
      </c>
      <c r="E536" s="151" t="s">
        <v>19</v>
      </c>
      <c r="F536" s="152" t="s">
        <v>448</v>
      </c>
      <c r="H536" s="151" t="s">
        <v>19</v>
      </c>
      <c r="I536" s="153"/>
      <c r="L536" s="149"/>
      <c r="M536" s="154"/>
      <c r="T536" s="155"/>
      <c r="AT536" s="151" t="s">
        <v>156</v>
      </c>
      <c r="AU536" s="151" t="s">
        <v>84</v>
      </c>
      <c r="AV536" s="12" t="s">
        <v>82</v>
      </c>
      <c r="AW536" s="12" t="s">
        <v>35</v>
      </c>
      <c r="AX536" s="12" t="s">
        <v>75</v>
      </c>
      <c r="AY536" s="151" t="s">
        <v>144</v>
      </c>
    </row>
    <row r="537" spans="2:65" s="12" customFormat="1">
      <c r="B537" s="149"/>
      <c r="D537" s="150" t="s">
        <v>156</v>
      </c>
      <c r="E537" s="151" t="s">
        <v>19</v>
      </c>
      <c r="F537" s="152" t="s">
        <v>449</v>
      </c>
      <c r="H537" s="151" t="s">
        <v>19</v>
      </c>
      <c r="I537" s="153"/>
      <c r="L537" s="149"/>
      <c r="M537" s="154"/>
      <c r="T537" s="155"/>
      <c r="AT537" s="151" t="s">
        <v>156</v>
      </c>
      <c r="AU537" s="151" t="s">
        <v>84</v>
      </c>
      <c r="AV537" s="12" t="s">
        <v>82</v>
      </c>
      <c r="AW537" s="12" t="s">
        <v>35</v>
      </c>
      <c r="AX537" s="12" t="s">
        <v>75</v>
      </c>
      <c r="AY537" s="151" t="s">
        <v>144</v>
      </c>
    </row>
    <row r="538" spans="2:65" s="12" customFormat="1">
      <c r="B538" s="149"/>
      <c r="D538" s="150" t="s">
        <v>156</v>
      </c>
      <c r="E538" s="151" t="s">
        <v>19</v>
      </c>
      <c r="F538" s="152" t="s">
        <v>620</v>
      </c>
      <c r="H538" s="151" t="s">
        <v>19</v>
      </c>
      <c r="I538" s="153"/>
      <c r="L538" s="149"/>
      <c r="M538" s="154"/>
      <c r="T538" s="155"/>
      <c r="AT538" s="151" t="s">
        <v>156</v>
      </c>
      <c r="AU538" s="151" t="s">
        <v>84</v>
      </c>
      <c r="AV538" s="12" t="s">
        <v>82</v>
      </c>
      <c r="AW538" s="12" t="s">
        <v>35</v>
      </c>
      <c r="AX538" s="12" t="s">
        <v>75</v>
      </c>
      <c r="AY538" s="151" t="s">
        <v>144</v>
      </c>
    </row>
    <row r="539" spans="2:65" s="12" customFormat="1">
      <c r="B539" s="149"/>
      <c r="D539" s="150" t="s">
        <v>156</v>
      </c>
      <c r="E539" s="151" t="s">
        <v>19</v>
      </c>
      <c r="F539" s="152" t="s">
        <v>621</v>
      </c>
      <c r="H539" s="151" t="s">
        <v>19</v>
      </c>
      <c r="I539" s="153"/>
      <c r="L539" s="149"/>
      <c r="M539" s="154"/>
      <c r="T539" s="155"/>
      <c r="AT539" s="151" t="s">
        <v>156</v>
      </c>
      <c r="AU539" s="151" t="s">
        <v>84</v>
      </c>
      <c r="AV539" s="12" t="s">
        <v>82</v>
      </c>
      <c r="AW539" s="12" t="s">
        <v>35</v>
      </c>
      <c r="AX539" s="12" t="s">
        <v>75</v>
      </c>
      <c r="AY539" s="151" t="s">
        <v>144</v>
      </c>
    </row>
    <row r="540" spans="2:65" s="13" customFormat="1">
      <c r="B540" s="156"/>
      <c r="D540" s="150" t="s">
        <v>156</v>
      </c>
      <c r="E540" s="157" t="s">
        <v>19</v>
      </c>
      <c r="F540" s="158" t="s">
        <v>84</v>
      </c>
      <c r="H540" s="159">
        <v>2</v>
      </c>
      <c r="I540" s="160"/>
      <c r="L540" s="156"/>
      <c r="M540" s="161"/>
      <c r="T540" s="162"/>
      <c r="AT540" s="157" t="s">
        <v>156</v>
      </c>
      <c r="AU540" s="157" t="s">
        <v>84</v>
      </c>
      <c r="AV540" s="13" t="s">
        <v>84</v>
      </c>
      <c r="AW540" s="13" t="s">
        <v>35</v>
      </c>
      <c r="AX540" s="13" t="s">
        <v>82</v>
      </c>
      <c r="AY540" s="157" t="s">
        <v>144</v>
      </c>
    </row>
    <row r="541" spans="2:65" s="1" customFormat="1" ht="21.75" customHeight="1">
      <c r="B541" s="33"/>
      <c r="C541" s="132" t="s">
        <v>622</v>
      </c>
      <c r="D541" s="132" t="s">
        <v>147</v>
      </c>
      <c r="E541" s="133" t="s">
        <v>623</v>
      </c>
      <c r="F541" s="134" t="s">
        <v>624</v>
      </c>
      <c r="G541" s="135" t="s">
        <v>177</v>
      </c>
      <c r="H541" s="136">
        <v>26</v>
      </c>
      <c r="I541" s="137"/>
      <c r="J541" s="138">
        <f>ROUND(I541*H541,2)</f>
        <v>0</v>
      </c>
      <c r="K541" s="134" t="s">
        <v>151</v>
      </c>
      <c r="L541" s="33"/>
      <c r="M541" s="139" t="s">
        <v>19</v>
      </c>
      <c r="N541" s="140" t="s">
        <v>46</v>
      </c>
      <c r="P541" s="141">
        <f>O541*H541</f>
        <v>0</v>
      </c>
      <c r="Q541" s="141">
        <v>6.1199999999999996E-3</v>
      </c>
      <c r="R541" s="141">
        <f>Q541*H541</f>
        <v>0.15911999999999998</v>
      </c>
      <c r="S541" s="141">
        <v>0</v>
      </c>
      <c r="T541" s="142">
        <f>S541*H541</f>
        <v>0</v>
      </c>
      <c r="AR541" s="143" t="s">
        <v>229</v>
      </c>
      <c r="AT541" s="143" t="s">
        <v>147</v>
      </c>
      <c r="AU541" s="143" t="s">
        <v>84</v>
      </c>
      <c r="AY541" s="18" t="s">
        <v>144</v>
      </c>
      <c r="BE541" s="144">
        <f>IF(N541="základní",J541,0)</f>
        <v>0</v>
      </c>
      <c r="BF541" s="144">
        <f>IF(N541="snížená",J541,0)</f>
        <v>0</v>
      </c>
      <c r="BG541" s="144">
        <f>IF(N541="zákl. přenesená",J541,0)</f>
        <v>0</v>
      </c>
      <c r="BH541" s="144">
        <f>IF(N541="sníž. přenesená",J541,0)</f>
        <v>0</v>
      </c>
      <c r="BI541" s="144">
        <f>IF(N541="nulová",J541,0)</f>
        <v>0</v>
      </c>
      <c r="BJ541" s="18" t="s">
        <v>82</v>
      </c>
      <c r="BK541" s="144">
        <f>ROUND(I541*H541,2)</f>
        <v>0</v>
      </c>
      <c r="BL541" s="18" t="s">
        <v>229</v>
      </c>
      <c r="BM541" s="143" t="s">
        <v>625</v>
      </c>
    </row>
    <row r="542" spans="2:65" s="1" customFormat="1">
      <c r="B542" s="33"/>
      <c r="D542" s="145" t="s">
        <v>154</v>
      </c>
      <c r="F542" s="146" t="s">
        <v>626</v>
      </c>
      <c r="I542" s="147"/>
      <c r="L542" s="33"/>
      <c r="M542" s="148"/>
      <c r="T542" s="54"/>
      <c r="AT542" s="18" t="s">
        <v>154</v>
      </c>
      <c r="AU542" s="18" t="s">
        <v>84</v>
      </c>
    </row>
    <row r="543" spans="2:65" s="12" customFormat="1">
      <c r="B543" s="149"/>
      <c r="D543" s="150" t="s">
        <v>156</v>
      </c>
      <c r="E543" s="151" t="s">
        <v>19</v>
      </c>
      <c r="F543" s="152" t="s">
        <v>627</v>
      </c>
      <c r="H543" s="151" t="s">
        <v>19</v>
      </c>
      <c r="I543" s="153"/>
      <c r="L543" s="149"/>
      <c r="M543" s="154"/>
      <c r="T543" s="155"/>
      <c r="AT543" s="151" t="s">
        <v>156</v>
      </c>
      <c r="AU543" s="151" t="s">
        <v>84</v>
      </c>
      <c r="AV543" s="12" t="s">
        <v>82</v>
      </c>
      <c r="AW543" s="12" t="s">
        <v>35</v>
      </c>
      <c r="AX543" s="12" t="s">
        <v>75</v>
      </c>
      <c r="AY543" s="151" t="s">
        <v>144</v>
      </c>
    </row>
    <row r="544" spans="2:65" s="12" customFormat="1">
      <c r="B544" s="149"/>
      <c r="D544" s="150" t="s">
        <v>156</v>
      </c>
      <c r="E544" s="151" t="s">
        <v>19</v>
      </c>
      <c r="F544" s="152" t="s">
        <v>628</v>
      </c>
      <c r="H544" s="151" t="s">
        <v>19</v>
      </c>
      <c r="I544" s="153"/>
      <c r="L544" s="149"/>
      <c r="M544" s="154"/>
      <c r="T544" s="155"/>
      <c r="AT544" s="151" t="s">
        <v>156</v>
      </c>
      <c r="AU544" s="151" t="s">
        <v>84</v>
      </c>
      <c r="AV544" s="12" t="s">
        <v>82</v>
      </c>
      <c r="AW544" s="12" t="s">
        <v>35</v>
      </c>
      <c r="AX544" s="12" t="s">
        <v>75</v>
      </c>
      <c r="AY544" s="151" t="s">
        <v>144</v>
      </c>
    </row>
    <row r="545" spans="2:65" s="12" customFormat="1" ht="22.5">
      <c r="B545" s="149"/>
      <c r="D545" s="150" t="s">
        <v>156</v>
      </c>
      <c r="E545" s="151" t="s">
        <v>19</v>
      </c>
      <c r="F545" s="152" t="s">
        <v>629</v>
      </c>
      <c r="H545" s="151" t="s">
        <v>19</v>
      </c>
      <c r="I545" s="153"/>
      <c r="L545" s="149"/>
      <c r="M545" s="154"/>
      <c r="T545" s="155"/>
      <c r="AT545" s="151" t="s">
        <v>156</v>
      </c>
      <c r="AU545" s="151" t="s">
        <v>84</v>
      </c>
      <c r="AV545" s="12" t="s">
        <v>82</v>
      </c>
      <c r="AW545" s="12" t="s">
        <v>35</v>
      </c>
      <c r="AX545" s="12" t="s">
        <v>75</v>
      </c>
      <c r="AY545" s="151" t="s">
        <v>144</v>
      </c>
    </row>
    <row r="546" spans="2:65" s="12" customFormat="1">
      <c r="B546" s="149"/>
      <c r="D546" s="150" t="s">
        <v>156</v>
      </c>
      <c r="E546" s="151" t="s">
        <v>19</v>
      </c>
      <c r="F546" s="152" t="s">
        <v>448</v>
      </c>
      <c r="H546" s="151" t="s">
        <v>19</v>
      </c>
      <c r="I546" s="153"/>
      <c r="L546" s="149"/>
      <c r="M546" s="154"/>
      <c r="T546" s="155"/>
      <c r="AT546" s="151" t="s">
        <v>156</v>
      </c>
      <c r="AU546" s="151" t="s">
        <v>84</v>
      </c>
      <c r="AV546" s="12" t="s">
        <v>82</v>
      </c>
      <c r="AW546" s="12" t="s">
        <v>35</v>
      </c>
      <c r="AX546" s="12" t="s">
        <v>75</v>
      </c>
      <c r="AY546" s="151" t="s">
        <v>144</v>
      </c>
    </row>
    <row r="547" spans="2:65" s="12" customFormat="1">
      <c r="B547" s="149"/>
      <c r="D547" s="150" t="s">
        <v>156</v>
      </c>
      <c r="E547" s="151" t="s">
        <v>19</v>
      </c>
      <c r="F547" s="152" t="s">
        <v>630</v>
      </c>
      <c r="H547" s="151" t="s">
        <v>19</v>
      </c>
      <c r="I547" s="153"/>
      <c r="L547" s="149"/>
      <c r="M547" s="154"/>
      <c r="T547" s="155"/>
      <c r="AT547" s="151" t="s">
        <v>156</v>
      </c>
      <c r="AU547" s="151" t="s">
        <v>84</v>
      </c>
      <c r="AV547" s="12" t="s">
        <v>82</v>
      </c>
      <c r="AW547" s="12" t="s">
        <v>35</v>
      </c>
      <c r="AX547" s="12" t="s">
        <v>75</v>
      </c>
      <c r="AY547" s="151" t="s">
        <v>144</v>
      </c>
    </row>
    <row r="548" spans="2:65" s="12" customFormat="1">
      <c r="B548" s="149"/>
      <c r="D548" s="150" t="s">
        <v>156</v>
      </c>
      <c r="E548" s="151" t="s">
        <v>19</v>
      </c>
      <c r="F548" s="152" t="s">
        <v>631</v>
      </c>
      <c r="H548" s="151" t="s">
        <v>19</v>
      </c>
      <c r="I548" s="153"/>
      <c r="L548" s="149"/>
      <c r="M548" s="154"/>
      <c r="T548" s="155"/>
      <c r="AT548" s="151" t="s">
        <v>156</v>
      </c>
      <c r="AU548" s="151" t="s">
        <v>84</v>
      </c>
      <c r="AV548" s="12" t="s">
        <v>82</v>
      </c>
      <c r="AW548" s="12" t="s">
        <v>35</v>
      </c>
      <c r="AX548" s="12" t="s">
        <v>75</v>
      </c>
      <c r="AY548" s="151" t="s">
        <v>144</v>
      </c>
    </row>
    <row r="549" spans="2:65" s="12" customFormat="1">
      <c r="B549" s="149"/>
      <c r="D549" s="150" t="s">
        <v>156</v>
      </c>
      <c r="E549" s="151" t="s">
        <v>19</v>
      </c>
      <c r="F549" s="152" t="s">
        <v>165</v>
      </c>
      <c r="H549" s="151" t="s">
        <v>19</v>
      </c>
      <c r="I549" s="153"/>
      <c r="L549" s="149"/>
      <c r="M549" s="154"/>
      <c r="T549" s="155"/>
      <c r="AT549" s="151" t="s">
        <v>156</v>
      </c>
      <c r="AU549" s="151" t="s">
        <v>84</v>
      </c>
      <c r="AV549" s="12" t="s">
        <v>82</v>
      </c>
      <c r="AW549" s="12" t="s">
        <v>35</v>
      </c>
      <c r="AX549" s="12" t="s">
        <v>75</v>
      </c>
      <c r="AY549" s="151" t="s">
        <v>144</v>
      </c>
    </row>
    <row r="550" spans="2:65" s="13" customFormat="1">
      <c r="B550" s="156"/>
      <c r="D550" s="150" t="s">
        <v>156</v>
      </c>
      <c r="E550" s="157" t="s">
        <v>19</v>
      </c>
      <c r="F550" s="158" t="s">
        <v>329</v>
      </c>
      <c r="H550" s="159">
        <v>26</v>
      </c>
      <c r="I550" s="160"/>
      <c r="L550" s="156"/>
      <c r="M550" s="161"/>
      <c r="T550" s="162"/>
      <c r="AT550" s="157" t="s">
        <v>156</v>
      </c>
      <c r="AU550" s="157" t="s">
        <v>84</v>
      </c>
      <c r="AV550" s="13" t="s">
        <v>84</v>
      </c>
      <c r="AW550" s="13" t="s">
        <v>35</v>
      </c>
      <c r="AX550" s="13" t="s">
        <v>75</v>
      </c>
      <c r="AY550" s="157" t="s">
        <v>144</v>
      </c>
    </row>
    <row r="551" spans="2:65" s="12" customFormat="1">
      <c r="B551" s="149"/>
      <c r="D551" s="150" t="s">
        <v>156</v>
      </c>
      <c r="E551" s="151" t="s">
        <v>19</v>
      </c>
      <c r="F551" s="152" t="s">
        <v>632</v>
      </c>
      <c r="H551" s="151" t="s">
        <v>19</v>
      </c>
      <c r="I551" s="153"/>
      <c r="L551" s="149"/>
      <c r="M551" s="154"/>
      <c r="T551" s="155"/>
      <c r="AT551" s="151" t="s">
        <v>156</v>
      </c>
      <c r="AU551" s="151" t="s">
        <v>84</v>
      </c>
      <c r="AV551" s="12" t="s">
        <v>82</v>
      </c>
      <c r="AW551" s="12" t="s">
        <v>35</v>
      </c>
      <c r="AX551" s="12" t="s">
        <v>75</v>
      </c>
      <c r="AY551" s="151" t="s">
        <v>144</v>
      </c>
    </row>
    <row r="552" spans="2:65" s="12" customFormat="1">
      <c r="B552" s="149"/>
      <c r="D552" s="150" t="s">
        <v>156</v>
      </c>
      <c r="E552" s="151" t="s">
        <v>19</v>
      </c>
      <c r="F552" s="152" t="s">
        <v>633</v>
      </c>
      <c r="H552" s="151" t="s">
        <v>19</v>
      </c>
      <c r="I552" s="153"/>
      <c r="L552" s="149"/>
      <c r="M552" s="154"/>
      <c r="T552" s="155"/>
      <c r="AT552" s="151" t="s">
        <v>156</v>
      </c>
      <c r="AU552" s="151" t="s">
        <v>84</v>
      </c>
      <c r="AV552" s="12" t="s">
        <v>82</v>
      </c>
      <c r="AW552" s="12" t="s">
        <v>35</v>
      </c>
      <c r="AX552" s="12" t="s">
        <v>75</v>
      </c>
      <c r="AY552" s="151" t="s">
        <v>144</v>
      </c>
    </row>
    <row r="553" spans="2:65" s="12" customFormat="1">
      <c r="B553" s="149"/>
      <c r="D553" s="150" t="s">
        <v>156</v>
      </c>
      <c r="E553" s="151" t="s">
        <v>19</v>
      </c>
      <c r="F553" s="152" t="s">
        <v>634</v>
      </c>
      <c r="H553" s="151" t="s">
        <v>19</v>
      </c>
      <c r="I553" s="153"/>
      <c r="L553" s="149"/>
      <c r="M553" s="154"/>
      <c r="T553" s="155"/>
      <c r="AT553" s="151" t="s">
        <v>156</v>
      </c>
      <c r="AU553" s="151" t="s">
        <v>84</v>
      </c>
      <c r="AV553" s="12" t="s">
        <v>82</v>
      </c>
      <c r="AW553" s="12" t="s">
        <v>35</v>
      </c>
      <c r="AX553" s="12" t="s">
        <v>75</v>
      </c>
      <c r="AY553" s="151" t="s">
        <v>144</v>
      </c>
    </row>
    <row r="554" spans="2:65" s="12" customFormat="1">
      <c r="B554" s="149"/>
      <c r="D554" s="150" t="s">
        <v>156</v>
      </c>
      <c r="E554" s="151" t="s">
        <v>19</v>
      </c>
      <c r="F554" s="152" t="s">
        <v>635</v>
      </c>
      <c r="H554" s="151" t="s">
        <v>19</v>
      </c>
      <c r="I554" s="153"/>
      <c r="L554" s="149"/>
      <c r="M554" s="154"/>
      <c r="T554" s="155"/>
      <c r="AT554" s="151" t="s">
        <v>156</v>
      </c>
      <c r="AU554" s="151" t="s">
        <v>84</v>
      </c>
      <c r="AV554" s="12" t="s">
        <v>82</v>
      </c>
      <c r="AW554" s="12" t="s">
        <v>35</v>
      </c>
      <c r="AX554" s="12" t="s">
        <v>75</v>
      </c>
      <c r="AY554" s="151" t="s">
        <v>144</v>
      </c>
    </row>
    <row r="555" spans="2:65" s="12" customFormat="1">
      <c r="B555" s="149"/>
      <c r="D555" s="150" t="s">
        <v>156</v>
      </c>
      <c r="E555" s="151" t="s">
        <v>19</v>
      </c>
      <c r="F555" s="152" t="s">
        <v>636</v>
      </c>
      <c r="H555" s="151" t="s">
        <v>19</v>
      </c>
      <c r="I555" s="153"/>
      <c r="L555" s="149"/>
      <c r="M555" s="154"/>
      <c r="T555" s="155"/>
      <c r="AT555" s="151" t="s">
        <v>156</v>
      </c>
      <c r="AU555" s="151" t="s">
        <v>84</v>
      </c>
      <c r="AV555" s="12" t="s">
        <v>82</v>
      </c>
      <c r="AW555" s="12" t="s">
        <v>35</v>
      </c>
      <c r="AX555" s="12" t="s">
        <v>75</v>
      </c>
      <c r="AY555" s="151" t="s">
        <v>144</v>
      </c>
    </row>
    <row r="556" spans="2:65" s="12" customFormat="1">
      <c r="B556" s="149"/>
      <c r="D556" s="150" t="s">
        <v>156</v>
      </c>
      <c r="E556" s="151" t="s">
        <v>19</v>
      </c>
      <c r="F556" s="152" t="s">
        <v>637</v>
      </c>
      <c r="H556" s="151" t="s">
        <v>19</v>
      </c>
      <c r="I556" s="153"/>
      <c r="L556" s="149"/>
      <c r="M556" s="154"/>
      <c r="T556" s="155"/>
      <c r="AT556" s="151" t="s">
        <v>156</v>
      </c>
      <c r="AU556" s="151" t="s">
        <v>84</v>
      </c>
      <c r="AV556" s="12" t="s">
        <v>82</v>
      </c>
      <c r="AW556" s="12" t="s">
        <v>35</v>
      </c>
      <c r="AX556" s="12" t="s">
        <v>75</v>
      </c>
      <c r="AY556" s="151" t="s">
        <v>144</v>
      </c>
    </row>
    <row r="557" spans="2:65" s="12" customFormat="1">
      <c r="B557" s="149"/>
      <c r="D557" s="150" t="s">
        <v>156</v>
      </c>
      <c r="E557" s="151" t="s">
        <v>19</v>
      </c>
      <c r="F557" s="152" t="s">
        <v>638</v>
      </c>
      <c r="H557" s="151" t="s">
        <v>19</v>
      </c>
      <c r="I557" s="153"/>
      <c r="L557" s="149"/>
      <c r="M557" s="154"/>
      <c r="T557" s="155"/>
      <c r="AT557" s="151" t="s">
        <v>156</v>
      </c>
      <c r="AU557" s="151" t="s">
        <v>84</v>
      </c>
      <c r="AV557" s="12" t="s">
        <v>82</v>
      </c>
      <c r="AW557" s="12" t="s">
        <v>35</v>
      </c>
      <c r="AX557" s="12" t="s">
        <v>75</v>
      </c>
      <c r="AY557" s="151" t="s">
        <v>144</v>
      </c>
    </row>
    <row r="558" spans="2:65" s="12" customFormat="1">
      <c r="B558" s="149"/>
      <c r="D558" s="150" t="s">
        <v>156</v>
      </c>
      <c r="E558" s="151" t="s">
        <v>19</v>
      </c>
      <c r="F558" s="152" t="s">
        <v>639</v>
      </c>
      <c r="H558" s="151" t="s">
        <v>19</v>
      </c>
      <c r="I558" s="153"/>
      <c r="L558" s="149"/>
      <c r="M558" s="154"/>
      <c r="T558" s="155"/>
      <c r="AT558" s="151" t="s">
        <v>156</v>
      </c>
      <c r="AU558" s="151" t="s">
        <v>84</v>
      </c>
      <c r="AV558" s="12" t="s">
        <v>82</v>
      </c>
      <c r="AW558" s="12" t="s">
        <v>35</v>
      </c>
      <c r="AX558" s="12" t="s">
        <v>75</v>
      </c>
      <c r="AY558" s="151" t="s">
        <v>144</v>
      </c>
    </row>
    <row r="559" spans="2:65" s="14" customFormat="1">
      <c r="B559" s="163"/>
      <c r="D559" s="150" t="s">
        <v>156</v>
      </c>
      <c r="E559" s="164" t="s">
        <v>19</v>
      </c>
      <c r="F559" s="165" t="s">
        <v>204</v>
      </c>
      <c r="H559" s="166">
        <v>26</v>
      </c>
      <c r="I559" s="167"/>
      <c r="L559" s="163"/>
      <c r="M559" s="168"/>
      <c r="T559" s="169"/>
      <c r="AT559" s="164" t="s">
        <v>156</v>
      </c>
      <c r="AU559" s="164" t="s">
        <v>84</v>
      </c>
      <c r="AV559" s="14" t="s">
        <v>152</v>
      </c>
      <c r="AW559" s="14" t="s">
        <v>35</v>
      </c>
      <c r="AX559" s="14" t="s">
        <v>82</v>
      </c>
      <c r="AY559" s="164" t="s">
        <v>144</v>
      </c>
    </row>
    <row r="560" spans="2:65" s="1" customFormat="1" ht="24.2" customHeight="1">
      <c r="B560" s="33"/>
      <c r="C560" s="132" t="s">
        <v>640</v>
      </c>
      <c r="D560" s="132" t="s">
        <v>147</v>
      </c>
      <c r="E560" s="133" t="s">
        <v>641</v>
      </c>
      <c r="F560" s="134" t="s">
        <v>642</v>
      </c>
      <c r="G560" s="135" t="s">
        <v>354</v>
      </c>
      <c r="H560" s="136">
        <v>8</v>
      </c>
      <c r="I560" s="137"/>
      <c r="J560" s="138">
        <f>ROUND(I560*H560,2)</f>
        <v>0</v>
      </c>
      <c r="K560" s="134" t="s">
        <v>151</v>
      </c>
      <c r="L560" s="33"/>
      <c r="M560" s="139" t="s">
        <v>19</v>
      </c>
      <c r="N560" s="140" t="s">
        <v>46</v>
      </c>
      <c r="P560" s="141">
        <f>O560*H560</f>
        <v>0</v>
      </c>
      <c r="Q560" s="141">
        <v>1.7000000000000001E-4</v>
      </c>
      <c r="R560" s="141">
        <f>Q560*H560</f>
        <v>1.3600000000000001E-3</v>
      </c>
      <c r="S560" s="141">
        <v>0</v>
      </c>
      <c r="T560" s="142">
        <f>S560*H560</f>
        <v>0</v>
      </c>
      <c r="AR560" s="143" t="s">
        <v>229</v>
      </c>
      <c r="AT560" s="143" t="s">
        <v>147</v>
      </c>
      <c r="AU560" s="143" t="s">
        <v>84</v>
      </c>
      <c r="AY560" s="18" t="s">
        <v>144</v>
      </c>
      <c r="BE560" s="144">
        <f>IF(N560="základní",J560,0)</f>
        <v>0</v>
      </c>
      <c r="BF560" s="144">
        <f>IF(N560="snížená",J560,0)</f>
        <v>0</v>
      </c>
      <c r="BG560" s="144">
        <f>IF(N560="zákl. přenesená",J560,0)</f>
        <v>0</v>
      </c>
      <c r="BH560" s="144">
        <f>IF(N560="sníž. přenesená",J560,0)</f>
        <v>0</v>
      </c>
      <c r="BI560" s="144">
        <f>IF(N560="nulová",J560,0)</f>
        <v>0</v>
      </c>
      <c r="BJ560" s="18" t="s">
        <v>82</v>
      </c>
      <c r="BK560" s="144">
        <f>ROUND(I560*H560,2)</f>
        <v>0</v>
      </c>
      <c r="BL560" s="18" t="s">
        <v>229</v>
      </c>
      <c r="BM560" s="143" t="s">
        <v>643</v>
      </c>
    </row>
    <row r="561" spans="2:51" s="1" customFormat="1">
      <c r="B561" s="33"/>
      <c r="D561" s="145" t="s">
        <v>154</v>
      </c>
      <c r="F561" s="146" t="s">
        <v>644</v>
      </c>
      <c r="I561" s="147"/>
      <c r="L561" s="33"/>
      <c r="M561" s="148"/>
      <c r="T561" s="54"/>
      <c r="AT561" s="18" t="s">
        <v>154</v>
      </c>
      <c r="AU561" s="18" t="s">
        <v>84</v>
      </c>
    </row>
    <row r="562" spans="2:51" s="12" customFormat="1">
      <c r="B562" s="149"/>
      <c r="D562" s="150" t="s">
        <v>156</v>
      </c>
      <c r="E562" s="151" t="s">
        <v>19</v>
      </c>
      <c r="F562" s="152" t="s">
        <v>645</v>
      </c>
      <c r="H562" s="151" t="s">
        <v>19</v>
      </c>
      <c r="I562" s="153"/>
      <c r="L562" s="149"/>
      <c r="M562" s="154"/>
      <c r="T562" s="155"/>
      <c r="AT562" s="151" t="s">
        <v>156</v>
      </c>
      <c r="AU562" s="151" t="s">
        <v>84</v>
      </c>
      <c r="AV562" s="12" t="s">
        <v>82</v>
      </c>
      <c r="AW562" s="12" t="s">
        <v>35</v>
      </c>
      <c r="AX562" s="12" t="s">
        <v>75</v>
      </c>
      <c r="AY562" s="151" t="s">
        <v>144</v>
      </c>
    </row>
    <row r="563" spans="2:51" s="12" customFormat="1">
      <c r="B563" s="149"/>
      <c r="D563" s="150" t="s">
        <v>156</v>
      </c>
      <c r="E563" s="151" t="s">
        <v>19</v>
      </c>
      <c r="F563" s="152" t="s">
        <v>646</v>
      </c>
      <c r="H563" s="151" t="s">
        <v>19</v>
      </c>
      <c r="I563" s="153"/>
      <c r="L563" s="149"/>
      <c r="M563" s="154"/>
      <c r="T563" s="155"/>
      <c r="AT563" s="151" t="s">
        <v>156</v>
      </c>
      <c r="AU563" s="151" t="s">
        <v>84</v>
      </c>
      <c r="AV563" s="12" t="s">
        <v>82</v>
      </c>
      <c r="AW563" s="12" t="s">
        <v>35</v>
      </c>
      <c r="AX563" s="12" t="s">
        <v>75</v>
      </c>
      <c r="AY563" s="151" t="s">
        <v>144</v>
      </c>
    </row>
    <row r="564" spans="2:51" s="12" customFormat="1">
      <c r="B564" s="149"/>
      <c r="D564" s="150" t="s">
        <v>156</v>
      </c>
      <c r="E564" s="151" t="s">
        <v>19</v>
      </c>
      <c r="F564" s="152" t="s">
        <v>647</v>
      </c>
      <c r="H564" s="151" t="s">
        <v>19</v>
      </c>
      <c r="I564" s="153"/>
      <c r="L564" s="149"/>
      <c r="M564" s="154"/>
      <c r="T564" s="155"/>
      <c r="AT564" s="151" t="s">
        <v>156</v>
      </c>
      <c r="AU564" s="151" t="s">
        <v>84</v>
      </c>
      <c r="AV564" s="12" t="s">
        <v>82</v>
      </c>
      <c r="AW564" s="12" t="s">
        <v>35</v>
      </c>
      <c r="AX564" s="12" t="s">
        <v>75</v>
      </c>
      <c r="AY564" s="151" t="s">
        <v>144</v>
      </c>
    </row>
    <row r="565" spans="2:51" s="12" customFormat="1">
      <c r="B565" s="149"/>
      <c r="D565" s="150" t="s">
        <v>156</v>
      </c>
      <c r="E565" s="151" t="s">
        <v>19</v>
      </c>
      <c r="F565" s="152" t="s">
        <v>648</v>
      </c>
      <c r="H565" s="151" t="s">
        <v>19</v>
      </c>
      <c r="I565" s="153"/>
      <c r="L565" s="149"/>
      <c r="M565" s="154"/>
      <c r="T565" s="155"/>
      <c r="AT565" s="151" t="s">
        <v>156</v>
      </c>
      <c r="AU565" s="151" t="s">
        <v>84</v>
      </c>
      <c r="AV565" s="12" t="s">
        <v>82</v>
      </c>
      <c r="AW565" s="12" t="s">
        <v>35</v>
      </c>
      <c r="AX565" s="12" t="s">
        <v>75</v>
      </c>
      <c r="AY565" s="151" t="s">
        <v>144</v>
      </c>
    </row>
    <row r="566" spans="2:51" s="12" customFormat="1">
      <c r="B566" s="149"/>
      <c r="D566" s="150" t="s">
        <v>156</v>
      </c>
      <c r="E566" s="151" t="s">
        <v>19</v>
      </c>
      <c r="F566" s="152" t="s">
        <v>649</v>
      </c>
      <c r="H566" s="151" t="s">
        <v>19</v>
      </c>
      <c r="I566" s="153"/>
      <c r="L566" s="149"/>
      <c r="M566" s="154"/>
      <c r="T566" s="155"/>
      <c r="AT566" s="151" t="s">
        <v>156</v>
      </c>
      <c r="AU566" s="151" t="s">
        <v>84</v>
      </c>
      <c r="AV566" s="12" t="s">
        <v>82</v>
      </c>
      <c r="AW566" s="12" t="s">
        <v>35</v>
      </c>
      <c r="AX566" s="12" t="s">
        <v>75</v>
      </c>
      <c r="AY566" s="151" t="s">
        <v>144</v>
      </c>
    </row>
    <row r="567" spans="2:51" s="12" customFormat="1">
      <c r="B567" s="149"/>
      <c r="D567" s="150" t="s">
        <v>156</v>
      </c>
      <c r="E567" s="151" t="s">
        <v>19</v>
      </c>
      <c r="F567" s="152" t="s">
        <v>635</v>
      </c>
      <c r="H567" s="151" t="s">
        <v>19</v>
      </c>
      <c r="I567" s="153"/>
      <c r="L567" s="149"/>
      <c r="M567" s="154"/>
      <c r="T567" s="155"/>
      <c r="AT567" s="151" t="s">
        <v>156</v>
      </c>
      <c r="AU567" s="151" t="s">
        <v>84</v>
      </c>
      <c r="AV567" s="12" t="s">
        <v>82</v>
      </c>
      <c r="AW567" s="12" t="s">
        <v>35</v>
      </c>
      <c r="AX567" s="12" t="s">
        <v>75</v>
      </c>
      <c r="AY567" s="151" t="s">
        <v>144</v>
      </c>
    </row>
    <row r="568" spans="2:51" s="12" customFormat="1">
      <c r="B568" s="149"/>
      <c r="D568" s="150" t="s">
        <v>156</v>
      </c>
      <c r="E568" s="151" t="s">
        <v>19</v>
      </c>
      <c r="F568" s="152" t="s">
        <v>448</v>
      </c>
      <c r="H568" s="151" t="s">
        <v>19</v>
      </c>
      <c r="I568" s="153"/>
      <c r="L568" s="149"/>
      <c r="M568" s="154"/>
      <c r="T568" s="155"/>
      <c r="AT568" s="151" t="s">
        <v>156</v>
      </c>
      <c r="AU568" s="151" t="s">
        <v>84</v>
      </c>
      <c r="AV568" s="12" t="s">
        <v>82</v>
      </c>
      <c r="AW568" s="12" t="s">
        <v>35</v>
      </c>
      <c r="AX568" s="12" t="s">
        <v>75</v>
      </c>
      <c r="AY568" s="151" t="s">
        <v>144</v>
      </c>
    </row>
    <row r="569" spans="2:51" s="12" customFormat="1">
      <c r="B569" s="149"/>
      <c r="D569" s="150" t="s">
        <v>156</v>
      </c>
      <c r="E569" s="151" t="s">
        <v>19</v>
      </c>
      <c r="F569" s="152" t="s">
        <v>637</v>
      </c>
      <c r="H569" s="151" t="s">
        <v>19</v>
      </c>
      <c r="I569" s="153"/>
      <c r="L569" s="149"/>
      <c r="M569" s="154"/>
      <c r="T569" s="155"/>
      <c r="AT569" s="151" t="s">
        <v>156</v>
      </c>
      <c r="AU569" s="151" t="s">
        <v>84</v>
      </c>
      <c r="AV569" s="12" t="s">
        <v>82</v>
      </c>
      <c r="AW569" s="12" t="s">
        <v>35</v>
      </c>
      <c r="AX569" s="12" t="s">
        <v>75</v>
      </c>
      <c r="AY569" s="151" t="s">
        <v>144</v>
      </c>
    </row>
    <row r="570" spans="2:51" s="12" customFormat="1">
      <c r="B570" s="149"/>
      <c r="D570" s="150" t="s">
        <v>156</v>
      </c>
      <c r="E570" s="151" t="s">
        <v>19</v>
      </c>
      <c r="F570" s="152" t="s">
        <v>638</v>
      </c>
      <c r="H570" s="151" t="s">
        <v>19</v>
      </c>
      <c r="I570" s="153"/>
      <c r="L570" s="149"/>
      <c r="M570" s="154"/>
      <c r="T570" s="155"/>
      <c r="AT570" s="151" t="s">
        <v>156</v>
      </c>
      <c r="AU570" s="151" t="s">
        <v>84</v>
      </c>
      <c r="AV570" s="12" t="s">
        <v>82</v>
      </c>
      <c r="AW570" s="12" t="s">
        <v>35</v>
      </c>
      <c r="AX570" s="12" t="s">
        <v>75</v>
      </c>
      <c r="AY570" s="151" t="s">
        <v>144</v>
      </c>
    </row>
    <row r="571" spans="2:51" s="12" customFormat="1">
      <c r="B571" s="149"/>
      <c r="D571" s="150" t="s">
        <v>156</v>
      </c>
      <c r="E571" s="151" t="s">
        <v>19</v>
      </c>
      <c r="F571" s="152" t="s">
        <v>650</v>
      </c>
      <c r="H571" s="151" t="s">
        <v>19</v>
      </c>
      <c r="I571" s="153"/>
      <c r="L571" s="149"/>
      <c r="M571" s="154"/>
      <c r="T571" s="155"/>
      <c r="AT571" s="151" t="s">
        <v>156</v>
      </c>
      <c r="AU571" s="151" t="s">
        <v>84</v>
      </c>
      <c r="AV571" s="12" t="s">
        <v>82</v>
      </c>
      <c r="AW571" s="12" t="s">
        <v>35</v>
      </c>
      <c r="AX571" s="12" t="s">
        <v>75</v>
      </c>
      <c r="AY571" s="151" t="s">
        <v>144</v>
      </c>
    </row>
    <row r="572" spans="2:51" s="13" customFormat="1">
      <c r="B572" s="156"/>
      <c r="D572" s="150" t="s">
        <v>156</v>
      </c>
      <c r="E572" s="157" t="s">
        <v>19</v>
      </c>
      <c r="F572" s="158" t="s">
        <v>152</v>
      </c>
      <c r="H572" s="159">
        <v>4</v>
      </c>
      <c r="I572" s="160"/>
      <c r="L572" s="156"/>
      <c r="M572" s="161"/>
      <c r="T572" s="162"/>
      <c r="AT572" s="157" t="s">
        <v>156</v>
      </c>
      <c r="AU572" s="157" t="s">
        <v>84</v>
      </c>
      <c r="AV572" s="13" t="s">
        <v>84</v>
      </c>
      <c r="AW572" s="13" t="s">
        <v>35</v>
      </c>
      <c r="AX572" s="13" t="s">
        <v>75</v>
      </c>
      <c r="AY572" s="157" t="s">
        <v>144</v>
      </c>
    </row>
    <row r="573" spans="2:51" s="12" customFormat="1">
      <c r="B573" s="149"/>
      <c r="D573" s="150" t="s">
        <v>156</v>
      </c>
      <c r="E573" s="151" t="s">
        <v>19</v>
      </c>
      <c r="F573" s="152" t="s">
        <v>651</v>
      </c>
      <c r="H573" s="151" t="s">
        <v>19</v>
      </c>
      <c r="I573" s="153"/>
      <c r="L573" s="149"/>
      <c r="M573" s="154"/>
      <c r="T573" s="155"/>
      <c r="AT573" s="151" t="s">
        <v>156</v>
      </c>
      <c r="AU573" s="151" t="s">
        <v>84</v>
      </c>
      <c r="AV573" s="12" t="s">
        <v>82</v>
      </c>
      <c r="AW573" s="12" t="s">
        <v>35</v>
      </c>
      <c r="AX573" s="12" t="s">
        <v>75</v>
      </c>
      <c r="AY573" s="151" t="s">
        <v>144</v>
      </c>
    </row>
    <row r="574" spans="2:51" s="12" customFormat="1">
      <c r="B574" s="149"/>
      <c r="D574" s="150" t="s">
        <v>156</v>
      </c>
      <c r="E574" s="151" t="s">
        <v>19</v>
      </c>
      <c r="F574" s="152" t="s">
        <v>652</v>
      </c>
      <c r="H574" s="151" t="s">
        <v>19</v>
      </c>
      <c r="I574" s="153"/>
      <c r="L574" s="149"/>
      <c r="M574" s="154"/>
      <c r="T574" s="155"/>
      <c r="AT574" s="151" t="s">
        <v>156</v>
      </c>
      <c r="AU574" s="151" t="s">
        <v>84</v>
      </c>
      <c r="AV574" s="12" t="s">
        <v>82</v>
      </c>
      <c r="AW574" s="12" t="s">
        <v>35</v>
      </c>
      <c r="AX574" s="12" t="s">
        <v>75</v>
      </c>
      <c r="AY574" s="151" t="s">
        <v>144</v>
      </c>
    </row>
    <row r="575" spans="2:51" s="12" customFormat="1">
      <c r="B575" s="149"/>
      <c r="D575" s="150" t="s">
        <v>156</v>
      </c>
      <c r="E575" s="151" t="s">
        <v>19</v>
      </c>
      <c r="F575" s="152" t="s">
        <v>653</v>
      </c>
      <c r="H575" s="151" t="s">
        <v>19</v>
      </c>
      <c r="I575" s="153"/>
      <c r="L575" s="149"/>
      <c r="M575" s="154"/>
      <c r="T575" s="155"/>
      <c r="AT575" s="151" t="s">
        <v>156</v>
      </c>
      <c r="AU575" s="151" t="s">
        <v>84</v>
      </c>
      <c r="AV575" s="12" t="s">
        <v>82</v>
      </c>
      <c r="AW575" s="12" t="s">
        <v>35</v>
      </c>
      <c r="AX575" s="12" t="s">
        <v>75</v>
      </c>
      <c r="AY575" s="151" t="s">
        <v>144</v>
      </c>
    </row>
    <row r="576" spans="2:51" s="12" customFormat="1">
      <c r="B576" s="149"/>
      <c r="D576" s="150" t="s">
        <v>156</v>
      </c>
      <c r="E576" s="151" t="s">
        <v>19</v>
      </c>
      <c r="F576" s="152" t="s">
        <v>654</v>
      </c>
      <c r="H576" s="151" t="s">
        <v>19</v>
      </c>
      <c r="I576" s="153"/>
      <c r="L576" s="149"/>
      <c r="M576" s="154"/>
      <c r="T576" s="155"/>
      <c r="AT576" s="151" t="s">
        <v>156</v>
      </c>
      <c r="AU576" s="151" t="s">
        <v>84</v>
      </c>
      <c r="AV576" s="12" t="s">
        <v>82</v>
      </c>
      <c r="AW576" s="12" t="s">
        <v>35</v>
      </c>
      <c r="AX576" s="12" t="s">
        <v>75</v>
      </c>
      <c r="AY576" s="151" t="s">
        <v>144</v>
      </c>
    </row>
    <row r="577" spans="2:51" s="12" customFormat="1">
      <c r="B577" s="149"/>
      <c r="D577" s="150" t="s">
        <v>156</v>
      </c>
      <c r="E577" s="151" t="s">
        <v>19</v>
      </c>
      <c r="F577" s="152" t="s">
        <v>649</v>
      </c>
      <c r="H577" s="151" t="s">
        <v>19</v>
      </c>
      <c r="I577" s="153"/>
      <c r="L577" s="149"/>
      <c r="M577" s="154"/>
      <c r="T577" s="155"/>
      <c r="AT577" s="151" t="s">
        <v>156</v>
      </c>
      <c r="AU577" s="151" t="s">
        <v>84</v>
      </c>
      <c r="AV577" s="12" t="s">
        <v>82</v>
      </c>
      <c r="AW577" s="12" t="s">
        <v>35</v>
      </c>
      <c r="AX577" s="12" t="s">
        <v>75</v>
      </c>
      <c r="AY577" s="151" t="s">
        <v>144</v>
      </c>
    </row>
    <row r="578" spans="2:51" s="12" customFormat="1">
      <c r="B578" s="149"/>
      <c r="D578" s="150" t="s">
        <v>156</v>
      </c>
      <c r="E578" s="151" t="s">
        <v>19</v>
      </c>
      <c r="F578" s="152" t="s">
        <v>635</v>
      </c>
      <c r="H578" s="151" t="s">
        <v>19</v>
      </c>
      <c r="I578" s="153"/>
      <c r="L578" s="149"/>
      <c r="M578" s="154"/>
      <c r="T578" s="155"/>
      <c r="AT578" s="151" t="s">
        <v>156</v>
      </c>
      <c r="AU578" s="151" t="s">
        <v>84</v>
      </c>
      <c r="AV578" s="12" t="s">
        <v>82</v>
      </c>
      <c r="AW578" s="12" t="s">
        <v>35</v>
      </c>
      <c r="AX578" s="12" t="s">
        <v>75</v>
      </c>
      <c r="AY578" s="151" t="s">
        <v>144</v>
      </c>
    </row>
    <row r="579" spans="2:51" s="12" customFormat="1">
      <c r="B579" s="149"/>
      <c r="D579" s="150" t="s">
        <v>156</v>
      </c>
      <c r="E579" s="151" t="s">
        <v>19</v>
      </c>
      <c r="F579" s="152" t="s">
        <v>448</v>
      </c>
      <c r="H579" s="151" t="s">
        <v>19</v>
      </c>
      <c r="I579" s="153"/>
      <c r="L579" s="149"/>
      <c r="M579" s="154"/>
      <c r="T579" s="155"/>
      <c r="AT579" s="151" t="s">
        <v>156</v>
      </c>
      <c r="AU579" s="151" t="s">
        <v>84</v>
      </c>
      <c r="AV579" s="12" t="s">
        <v>82</v>
      </c>
      <c r="AW579" s="12" t="s">
        <v>35</v>
      </c>
      <c r="AX579" s="12" t="s">
        <v>75</v>
      </c>
      <c r="AY579" s="151" t="s">
        <v>144</v>
      </c>
    </row>
    <row r="580" spans="2:51" s="12" customFormat="1">
      <c r="B580" s="149"/>
      <c r="D580" s="150" t="s">
        <v>156</v>
      </c>
      <c r="E580" s="151" t="s">
        <v>19</v>
      </c>
      <c r="F580" s="152" t="s">
        <v>637</v>
      </c>
      <c r="H580" s="151" t="s">
        <v>19</v>
      </c>
      <c r="I580" s="153"/>
      <c r="L580" s="149"/>
      <c r="M580" s="154"/>
      <c r="T580" s="155"/>
      <c r="AT580" s="151" t="s">
        <v>156</v>
      </c>
      <c r="AU580" s="151" t="s">
        <v>84</v>
      </c>
      <c r="AV580" s="12" t="s">
        <v>82</v>
      </c>
      <c r="AW580" s="12" t="s">
        <v>35</v>
      </c>
      <c r="AX580" s="12" t="s">
        <v>75</v>
      </c>
      <c r="AY580" s="151" t="s">
        <v>144</v>
      </c>
    </row>
    <row r="581" spans="2:51" s="12" customFormat="1">
      <c r="B581" s="149"/>
      <c r="D581" s="150" t="s">
        <v>156</v>
      </c>
      <c r="E581" s="151" t="s">
        <v>19</v>
      </c>
      <c r="F581" s="152" t="s">
        <v>638</v>
      </c>
      <c r="H581" s="151" t="s">
        <v>19</v>
      </c>
      <c r="I581" s="153"/>
      <c r="L581" s="149"/>
      <c r="M581" s="154"/>
      <c r="T581" s="155"/>
      <c r="AT581" s="151" t="s">
        <v>156</v>
      </c>
      <c r="AU581" s="151" t="s">
        <v>84</v>
      </c>
      <c r="AV581" s="12" t="s">
        <v>82</v>
      </c>
      <c r="AW581" s="12" t="s">
        <v>35</v>
      </c>
      <c r="AX581" s="12" t="s">
        <v>75</v>
      </c>
      <c r="AY581" s="151" t="s">
        <v>144</v>
      </c>
    </row>
    <row r="582" spans="2:51" s="12" customFormat="1">
      <c r="B582" s="149"/>
      <c r="D582" s="150" t="s">
        <v>156</v>
      </c>
      <c r="E582" s="151" t="s">
        <v>19</v>
      </c>
      <c r="F582" s="152" t="s">
        <v>621</v>
      </c>
      <c r="H582" s="151" t="s">
        <v>19</v>
      </c>
      <c r="I582" s="153"/>
      <c r="L582" s="149"/>
      <c r="M582" s="154"/>
      <c r="T582" s="155"/>
      <c r="AT582" s="151" t="s">
        <v>156</v>
      </c>
      <c r="AU582" s="151" t="s">
        <v>84</v>
      </c>
      <c r="AV582" s="12" t="s">
        <v>82</v>
      </c>
      <c r="AW582" s="12" t="s">
        <v>35</v>
      </c>
      <c r="AX582" s="12" t="s">
        <v>75</v>
      </c>
      <c r="AY582" s="151" t="s">
        <v>144</v>
      </c>
    </row>
    <row r="583" spans="2:51" s="13" customFormat="1">
      <c r="B583" s="156"/>
      <c r="D583" s="150" t="s">
        <v>156</v>
      </c>
      <c r="E583" s="157" t="s">
        <v>19</v>
      </c>
      <c r="F583" s="158" t="s">
        <v>84</v>
      </c>
      <c r="H583" s="159">
        <v>2</v>
      </c>
      <c r="I583" s="160"/>
      <c r="L583" s="156"/>
      <c r="M583" s="161"/>
      <c r="T583" s="162"/>
      <c r="AT583" s="157" t="s">
        <v>156</v>
      </c>
      <c r="AU583" s="157" t="s">
        <v>84</v>
      </c>
      <c r="AV583" s="13" t="s">
        <v>84</v>
      </c>
      <c r="AW583" s="13" t="s">
        <v>35</v>
      </c>
      <c r="AX583" s="13" t="s">
        <v>75</v>
      </c>
      <c r="AY583" s="157" t="s">
        <v>144</v>
      </c>
    </row>
    <row r="584" spans="2:51" s="12" customFormat="1">
      <c r="B584" s="149"/>
      <c r="D584" s="150" t="s">
        <v>156</v>
      </c>
      <c r="E584" s="151" t="s">
        <v>19</v>
      </c>
      <c r="F584" s="152" t="s">
        <v>655</v>
      </c>
      <c r="H584" s="151" t="s">
        <v>19</v>
      </c>
      <c r="I584" s="153"/>
      <c r="L584" s="149"/>
      <c r="M584" s="154"/>
      <c r="T584" s="155"/>
      <c r="AT584" s="151" t="s">
        <v>156</v>
      </c>
      <c r="AU584" s="151" t="s">
        <v>84</v>
      </c>
      <c r="AV584" s="12" t="s">
        <v>82</v>
      </c>
      <c r="AW584" s="12" t="s">
        <v>35</v>
      </c>
      <c r="AX584" s="12" t="s">
        <v>75</v>
      </c>
      <c r="AY584" s="151" t="s">
        <v>144</v>
      </c>
    </row>
    <row r="585" spans="2:51" s="12" customFormat="1">
      <c r="B585" s="149"/>
      <c r="D585" s="150" t="s">
        <v>156</v>
      </c>
      <c r="E585" s="151" t="s">
        <v>19</v>
      </c>
      <c r="F585" s="152" t="s">
        <v>656</v>
      </c>
      <c r="H585" s="151" t="s">
        <v>19</v>
      </c>
      <c r="I585" s="153"/>
      <c r="L585" s="149"/>
      <c r="M585" s="154"/>
      <c r="T585" s="155"/>
      <c r="AT585" s="151" t="s">
        <v>156</v>
      </c>
      <c r="AU585" s="151" t="s">
        <v>84</v>
      </c>
      <c r="AV585" s="12" t="s">
        <v>82</v>
      </c>
      <c r="AW585" s="12" t="s">
        <v>35</v>
      </c>
      <c r="AX585" s="12" t="s">
        <v>75</v>
      </c>
      <c r="AY585" s="151" t="s">
        <v>144</v>
      </c>
    </row>
    <row r="586" spans="2:51" s="12" customFormat="1">
      <c r="B586" s="149"/>
      <c r="D586" s="150" t="s">
        <v>156</v>
      </c>
      <c r="E586" s="151" t="s">
        <v>19</v>
      </c>
      <c r="F586" s="152" t="s">
        <v>657</v>
      </c>
      <c r="H586" s="151" t="s">
        <v>19</v>
      </c>
      <c r="I586" s="153"/>
      <c r="L586" s="149"/>
      <c r="M586" s="154"/>
      <c r="T586" s="155"/>
      <c r="AT586" s="151" t="s">
        <v>156</v>
      </c>
      <c r="AU586" s="151" t="s">
        <v>84</v>
      </c>
      <c r="AV586" s="12" t="s">
        <v>82</v>
      </c>
      <c r="AW586" s="12" t="s">
        <v>35</v>
      </c>
      <c r="AX586" s="12" t="s">
        <v>75</v>
      </c>
      <c r="AY586" s="151" t="s">
        <v>144</v>
      </c>
    </row>
    <row r="587" spans="2:51" s="12" customFormat="1">
      <c r="B587" s="149"/>
      <c r="D587" s="150" t="s">
        <v>156</v>
      </c>
      <c r="E587" s="151" t="s">
        <v>19</v>
      </c>
      <c r="F587" s="152" t="s">
        <v>658</v>
      </c>
      <c r="H587" s="151" t="s">
        <v>19</v>
      </c>
      <c r="I587" s="153"/>
      <c r="L587" s="149"/>
      <c r="M587" s="154"/>
      <c r="T587" s="155"/>
      <c r="AT587" s="151" t="s">
        <v>156</v>
      </c>
      <c r="AU587" s="151" t="s">
        <v>84</v>
      </c>
      <c r="AV587" s="12" t="s">
        <v>82</v>
      </c>
      <c r="AW587" s="12" t="s">
        <v>35</v>
      </c>
      <c r="AX587" s="12" t="s">
        <v>75</v>
      </c>
      <c r="AY587" s="151" t="s">
        <v>144</v>
      </c>
    </row>
    <row r="588" spans="2:51" s="12" customFormat="1">
      <c r="B588" s="149"/>
      <c r="D588" s="150" t="s">
        <v>156</v>
      </c>
      <c r="E588" s="151" t="s">
        <v>19</v>
      </c>
      <c r="F588" s="152" t="s">
        <v>448</v>
      </c>
      <c r="H588" s="151" t="s">
        <v>19</v>
      </c>
      <c r="I588" s="153"/>
      <c r="L588" s="149"/>
      <c r="M588" s="154"/>
      <c r="T588" s="155"/>
      <c r="AT588" s="151" t="s">
        <v>156</v>
      </c>
      <c r="AU588" s="151" t="s">
        <v>84</v>
      </c>
      <c r="AV588" s="12" t="s">
        <v>82</v>
      </c>
      <c r="AW588" s="12" t="s">
        <v>35</v>
      </c>
      <c r="AX588" s="12" t="s">
        <v>75</v>
      </c>
      <c r="AY588" s="151" t="s">
        <v>144</v>
      </c>
    </row>
    <row r="589" spans="2:51" s="12" customFormat="1">
      <c r="B589" s="149"/>
      <c r="D589" s="150" t="s">
        <v>156</v>
      </c>
      <c r="E589" s="151" t="s">
        <v>19</v>
      </c>
      <c r="F589" s="152" t="s">
        <v>449</v>
      </c>
      <c r="H589" s="151" t="s">
        <v>19</v>
      </c>
      <c r="I589" s="153"/>
      <c r="L589" s="149"/>
      <c r="M589" s="154"/>
      <c r="T589" s="155"/>
      <c r="AT589" s="151" t="s">
        <v>156</v>
      </c>
      <c r="AU589" s="151" t="s">
        <v>84</v>
      </c>
      <c r="AV589" s="12" t="s">
        <v>82</v>
      </c>
      <c r="AW589" s="12" t="s">
        <v>35</v>
      </c>
      <c r="AX589" s="12" t="s">
        <v>75</v>
      </c>
      <c r="AY589" s="151" t="s">
        <v>144</v>
      </c>
    </row>
    <row r="590" spans="2:51" s="12" customFormat="1">
      <c r="B590" s="149"/>
      <c r="D590" s="150" t="s">
        <v>156</v>
      </c>
      <c r="E590" s="151" t="s">
        <v>19</v>
      </c>
      <c r="F590" s="152" t="s">
        <v>659</v>
      </c>
      <c r="H590" s="151" t="s">
        <v>19</v>
      </c>
      <c r="I590" s="153"/>
      <c r="L590" s="149"/>
      <c r="M590" s="154"/>
      <c r="T590" s="155"/>
      <c r="AT590" s="151" t="s">
        <v>156</v>
      </c>
      <c r="AU590" s="151" t="s">
        <v>84</v>
      </c>
      <c r="AV590" s="12" t="s">
        <v>82</v>
      </c>
      <c r="AW590" s="12" t="s">
        <v>35</v>
      </c>
      <c r="AX590" s="12" t="s">
        <v>75</v>
      </c>
      <c r="AY590" s="151" t="s">
        <v>144</v>
      </c>
    </row>
    <row r="591" spans="2:51" s="12" customFormat="1">
      <c r="B591" s="149"/>
      <c r="D591" s="150" t="s">
        <v>156</v>
      </c>
      <c r="E591" s="151" t="s">
        <v>19</v>
      </c>
      <c r="F591" s="152" t="s">
        <v>621</v>
      </c>
      <c r="H591" s="151" t="s">
        <v>19</v>
      </c>
      <c r="I591" s="153"/>
      <c r="L591" s="149"/>
      <c r="M591" s="154"/>
      <c r="T591" s="155"/>
      <c r="AT591" s="151" t="s">
        <v>156</v>
      </c>
      <c r="AU591" s="151" t="s">
        <v>84</v>
      </c>
      <c r="AV591" s="12" t="s">
        <v>82</v>
      </c>
      <c r="AW591" s="12" t="s">
        <v>35</v>
      </c>
      <c r="AX591" s="12" t="s">
        <v>75</v>
      </c>
      <c r="AY591" s="151" t="s">
        <v>144</v>
      </c>
    </row>
    <row r="592" spans="2:51" s="13" customFormat="1">
      <c r="B592" s="156"/>
      <c r="D592" s="150" t="s">
        <v>156</v>
      </c>
      <c r="E592" s="157" t="s">
        <v>19</v>
      </c>
      <c r="F592" s="158" t="s">
        <v>84</v>
      </c>
      <c r="H592" s="159">
        <v>2</v>
      </c>
      <c r="I592" s="160"/>
      <c r="L592" s="156"/>
      <c r="M592" s="161"/>
      <c r="T592" s="162"/>
      <c r="AT592" s="157" t="s">
        <v>156</v>
      </c>
      <c r="AU592" s="157" t="s">
        <v>84</v>
      </c>
      <c r="AV592" s="13" t="s">
        <v>84</v>
      </c>
      <c r="AW592" s="13" t="s">
        <v>35</v>
      </c>
      <c r="AX592" s="13" t="s">
        <v>75</v>
      </c>
      <c r="AY592" s="157" t="s">
        <v>144</v>
      </c>
    </row>
    <row r="593" spans="2:65" s="14" customFormat="1">
      <c r="B593" s="163"/>
      <c r="D593" s="150" t="s">
        <v>156</v>
      </c>
      <c r="E593" s="164" t="s">
        <v>19</v>
      </c>
      <c r="F593" s="165" t="s">
        <v>204</v>
      </c>
      <c r="H593" s="166">
        <v>8</v>
      </c>
      <c r="I593" s="167"/>
      <c r="L593" s="163"/>
      <c r="M593" s="168"/>
      <c r="T593" s="169"/>
      <c r="AT593" s="164" t="s">
        <v>156</v>
      </c>
      <c r="AU593" s="164" t="s">
        <v>84</v>
      </c>
      <c r="AV593" s="14" t="s">
        <v>152</v>
      </c>
      <c r="AW593" s="14" t="s">
        <v>35</v>
      </c>
      <c r="AX593" s="14" t="s">
        <v>82</v>
      </c>
      <c r="AY593" s="164" t="s">
        <v>144</v>
      </c>
    </row>
    <row r="594" spans="2:65" s="1" customFormat="1" ht="16.5" customHeight="1">
      <c r="B594" s="33"/>
      <c r="C594" s="132" t="s">
        <v>660</v>
      </c>
      <c r="D594" s="132" t="s">
        <v>147</v>
      </c>
      <c r="E594" s="133" t="s">
        <v>661</v>
      </c>
      <c r="F594" s="134" t="s">
        <v>662</v>
      </c>
      <c r="G594" s="135" t="s">
        <v>354</v>
      </c>
      <c r="H594" s="136">
        <v>8</v>
      </c>
      <c r="I594" s="137"/>
      <c r="J594" s="138">
        <f>ROUND(I594*H594,2)</f>
        <v>0</v>
      </c>
      <c r="K594" s="134" t="s">
        <v>151</v>
      </c>
      <c r="L594" s="33"/>
      <c r="M594" s="139" t="s">
        <v>19</v>
      </c>
      <c r="N594" s="140" t="s">
        <v>46</v>
      </c>
      <c r="P594" s="141">
        <f>O594*H594</f>
        <v>0</v>
      </c>
      <c r="Q594" s="141">
        <v>5.1999999999999995E-4</v>
      </c>
      <c r="R594" s="141">
        <f>Q594*H594</f>
        <v>4.1599999999999996E-3</v>
      </c>
      <c r="S594" s="141">
        <v>0</v>
      </c>
      <c r="T594" s="142">
        <f>S594*H594</f>
        <v>0</v>
      </c>
      <c r="AR594" s="143" t="s">
        <v>229</v>
      </c>
      <c r="AT594" s="143" t="s">
        <v>147</v>
      </c>
      <c r="AU594" s="143" t="s">
        <v>84</v>
      </c>
      <c r="AY594" s="18" t="s">
        <v>144</v>
      </c>
      <c r="BE594" s="144">
        <f>IF(N594="základní",J594,0)</f>
        <v>0</v>
      </c>
      <c r="BF594" s="144">
        <f>IF(N594="snížená",J594,0)</f>
        <v>0</v>
      </c>
      <c r="BG594" s="144">
        <f>IF(N594="zákl. přenesená",J594,0)</f>
        <v>0</v>
      </c>
      <c r="BH594" s="144">
        <f>IF(N594="sníž. přenesená",J594,0)</f>
        <v>0</v>
      </c>
      <c r="BI594" s="144">
        <f>IF(N594="nulová",J594,0)</f>
        <v>0</v>
      </c>
      <c r="BJ594" s="18" t="s">
        <v>82</v>
      </c>
      <c r="BK594" s="144">
        <f>ROUND(I594*H594,2)</f>
        <v>0</v>
      </c>
      <c r="BL594" s="18" t="s">
        <v>229</v>
      </c>
      <c r="BM594" s="143" t="s">
        <v>663</v>
      </c>
    </row>
    <row r="595" spans="2:65" s="1" customFormat="1">
      <c r="B595" s="33"/>
      <c r="D595" s="145" t="s">
        <v>154</v>
      </c>
      <c r="F595" s="146" t="s">
        <v>664</v>
      </c>
      <c r="I595" s="147"/>
      <c r="L595" s="33"/>
      <c r="M595" s="148"/>
      <c r="T595" s="54"/>
      <c r="AT595" s="18" t="s">
        <v>154</v>
      </c>
      <c r="AU595" s="18" t="s">
        <v>84</v>
      </c>
    </row>
    <row r="596" spans="2:65" s="12" customFormat="1">
      <c r="B596" s="149"/>
      <c r="D596" s="150" t="s">
        <v>156</v>
      </c>
      <c r="E596" s="151" t="s">
        <v>19</v>
      </c>
      <c r="F596" s="152" t="s">
        <v>665</v>
      </c>
      <c r="H596" s="151" t="s">
        <v>19</v>
      </c>
      <c r="I596" s="153"/>
      <c r="L596" s="149"/>
      <c r="M596" s="154"/>
      <c r="T596" s="155"/>
      <c r="AT596" s="151" t="s">
        <v>156</v>
      </c>
      <c r="AU596" s="151" t="s">
        <v>84</v>
      </c>
      <c r="AV596" s="12" t="s">
        <v>82</v>
      </c>
      <c r="AW596" s="12" t="s">
        <v>35</v>
      </c>
      <c r="AX596" s="12" t="s">
        <v>75</v>
      </c>
      <c r="AY596" s="151" t="s">
        <v>144</v>
      </c>
    </row>
    <row r="597" spans="2:65" s="12" customFormat="1">
      <c r="B597" s="149"/>
      <c r="D597" s="150" t="s">
        <v>156</v>
      </c>
      <c r="E597" s="151" t="s">
        <v>19</v>
      </c>
      <c r="F597" s="152" t="s">
        <v>666</v>
      </c>
      <c r="H597" s="151" t="s">
        <v>19</v>
      </c>
      <c r="I597" s="153"/>
      <c r="L597" s="149"/>
      <c r="M597" s="154"/>
      <c r="T597" s="155"/>
      <c r="AT597" s="151" t="s">
        <v>156</v>
      </c>
      <c r="AU597" s="151" t="s">
        <v>84</v>
      </c>
      <c r="AV597" s="12" t="s">
        <v>82</v>
      </c>
      <c r="AW597" s="12" t="s">
        <v>35</v>
      </c>
      <c r="AX597" s="12" t="s">
        <v>75</v>
      </c>
      <c r="AY597" s="151" t="s">
        <v>144</v>
      </c>
    </row>
    <row r="598" spans="2:65" s="12" customFormat="1">
      <c r="B598" s="149"/>
      <c r="D598" s="150" t="s">
        <v>156</v>
      </c>
      <c r="E598" s="151" t="s">
        <v>19</v>
      </c>
      <c r="F598" s="152" t="s">
        <v>667</v>
      </c>
      <c r="H598" s="151" t="s">
        <v>19</v>
      </c>
      <c r="I598" s="153"/>
      <c r="L598" s="149"/>
      <c r="M598" s="154"/>
      <c r="T598" s="155"/>
      <c r="AT598" s="151" t="s">
        <v>156</v>
      </c>
      <c r="AU598" s="151" t="s">
        <v>84</v>
      </c>
      <c r="AV598" s="12" t="s">
        <v>82</v>
      </c>
      <c r="AW598" s="12" t="s">
        <v>35</v>
      </c>
      <c r="AX598" s="12" t="s">
        <v>75</v>
      </c>
      <c r="AY598" s="151" t="s">
        <v>144</v>
      </c>
    </row>
    <row r="599" spans="2:65" s="12" customFormat="1">
      <c r="B599" s="149"/>
      <c r="D599" s="150" t="s">
        <v>156</v>
      </c>
      <c r="E599" s="151" t="s">
        <v>19</v>
      </c>
      <c r="F599" s="152" t="s">
        <v>635</v>
      </c>
      <c r="H599" s="151" t="s">
        <v>19</v>
      </c>
      <c r="I599" s="153"/>
      <c r="L599" s="149"/>
      <c r="M599" s="154"/>
      <c r="T599" s="155"/>
      <c r="AT599" s="151" t="s">
        <v>156</v>
      </c>
      <c r="AU599" s="151" t="s">
        <v>84</v>
      </c>
      <c r="AV599" s="12" t="s">
        <v>82</v>
      </c>
      <c r="AW599" s="12" t="s">
        <v>35</v>
      </c>
      <c r="AX599" s="12" t="s">
        <v>75</v>
      </c>
      <c r="AY599" s="151" t="s">
        <v>144</v>
      </c>
    </row>
    <row r="600" spans="2:65" s="12" customFormat="1">
      <c r="B600" s="149"/>
      <c r="D600" s="150" t="s">
        <v>156</v>
      </c>
      <c r="E600" s="151" t="s">
        <v>19</v>
      </c>
      <c r="F600" s="152" t="s">
        <v>448</v>
      </c>
      <c r="H600" s="151" t="s">
        <v>19</v>
      </c>
      <c r="I600" s="153"/>
      <c r="L600" s="149"/>
      <c r="M600" s="154"/>
      <c r="T600" s="155"/>
      <c r="AT600" s="151" t="s">
        <v>156</v>
      </c>
      <c r="AU600" s="151" t="s">
        <v>84</v>
      </c>
      <c r="AV600" s="12" t="s">
        <v>82</v>
      </c>
      <c r="AW600" s="12" t="s">
        <v>35</v>
      </c>
      <c r="AX600" s="12" t="s">
        <v>75</v>
      </c>
      <c r="AY600" s="151" t="s">
        <v>144</v>
      </c>
    </row>
    <row r="601" spans="2:65" s="12" customFormat="1">
      <c r="B601" s="149"/>
      <c r="D601" s="150" t="s">
        <v>156</v>
      </c>
      <c r="E601" s="151" t="s">
        <v>19</v>
      </c>
      <c r="F601" s="152" t="s">
        <v>637</v>
      </c>
      <c r="H601" s="151" t="s">
        <v>19</v>
      </c>
      <c r="I601" s="153"/>
      <c r="L601" s="149"/>
      <c r="M601" s="154"/>
      <c r="T601" s="155"/>
      <c r="AT601" s="151" t="s">
        <v>156</v>
      </c>
      <c r="AU601" s="151" t="s">
        <v>84</v>
      </c>
      <c r="AV601" s="12" t="s">
        <v>82</v>
      </c>
      <c r="AW601" s="12" t="s">
        <v>35</v>
      </c>
      <c r="AX601" s="12" t="s">
        <v>75</v>
      </c>
      <c r="AY601" s="151" t="s">
        <v>144</v>
      </c>
    </row>
    <row r="602" spans="2:65" s="12" customFormat="1">
      <c r="B602" s="149"/>
      <c r="D602" s="150" t="s">
        <v>156</v>
      </c>
      <c r="E602" s="151" t="s">
        <v>19</v>
      </c>
      <c r="F602" s="152" t="s">
        <v>638</v>
      </c>
      <c r="H602" s="151" t="s">
        <v>19</v>
      </c>
      <c r="I602" s="153"/>
      <c r="L602" s="149"/>
      <c r="M602" s="154"/>
      <c r="T602" s="155"/>
      <c r="AT602" s="151" t="s">
        <v>156</v>
      </c>
      <c r="AU602" s="151" t="s">
        <v>84</v>
      </c>
      <c r="AV602" s="12" t="s">
        <v>82</v>
      </c>
      <c r="AW602" s="12" t="s">
        <v>35</v>
      </c>
      <c r="AX602" s="12" t="s">
        <v>75</v>
      </c>
      <c r="AY602" s="151" t="s">
        <v>144</v>
      </c>
    </row>
    <row r="603" spans="2:65" s="12" customFormat="1">
      <c r="B603" s="149"/>
      <c r="D603" s="150" t="s">
        <v>156</v>
      </c>
      <c r="E603" s="151" t="s">
        <v>19</v>
      </c>
      <c r="F603" s="152" t="s">
        <v>668</v>
      </c>
      <c r="H603" s="151" t="s">
        <v>19</v>
      </c>
      <c r="I603" s="153"/>
      <c r="L603" s="149"/>
      <c r="M603" s="154"/>
      <c r="T603" s="155"/>
      <c r="AT603" s="151" t="s">
        <v>156</v>
      </c>
      <c r="AU603" s="151" t="s">
        <v>84</v>
      </c>
      <c r="AV603" s="12" t="s">
        <v>82</v>
      </c>
      <c r="AW603" s="12" t="s">
        <v>35</v>
      </c>
      <c r="AX603" s="12" t="s">
        <v>75</v>
      </c>
      <c r="AY603" s="151" t="s">
        <v>144</v>
      </c>
    </row>
    <row r="604" spans="2:65" s="13" customFormat="1">
      <c r="B604" s="156"/>
      <c r="D604" s="150" t="s">
        <v>156</v>
      </c>
      <c r="E604" s="157" t="s">
        <v>19</v>
      </c>
      <c r="F604" s="158" t="s">
        <v>205</v>
      </c>
      <c r="H604" s="159">
        <v>8</v>
      </c>
      <c r="I604" s="160"/>
      <c r="L604" s="156"/>
      <c r="M604" s="161"/>
      <c r="T604" s="162"/>
      <c r="AT604" s="157" t="s">
        <v>156</v>
      </c>
      <c r="AU604" s="157" t="s">
        <v>84</v>
      </c>
      <c r="AV604" s="13" t="s">
        <v>84</v>
      </c>
      <c r="AW604" s="13" t="s">
        <v>35</v>
      </c>
      <c r="AX604" s="13" t="s">
        <v>82</v>
      </c>
      <c r="AY604" s="157" t="s">
        <v>144</v>
      </c>
    </row>
    <row r="605" spans="2:65" s="1" customFormat="1" ht="16.5" customHeight="1">
      <c r="B605" s="33"/>
      <c r="C605" s="132" t="s">
        <v>669</v>
      </c>
      <c r="D605" s="132" t="s">
        <v>147</v>
      </c>
      <c r="E605" s="133" t="s">
        <v>670</v>
      </c>
      <c r="F605" s="134" t="s">
        <v>671</v>
      </c>
      <c r="G605" s="135" t="s">
        <v>354</v>
      </c>
      <c r="H605" s="136">
        <v>1</v>
      </c>
      <c r="I605" s="137"/>
      <c r="J605" s="138">
        <f>ROUND(I605*H605,2)</f>
        <v>0</v>
      </c>
      <c r="K605" s="134" t="s">
        <v>19</v>
      </c>
      <c r="L605" s="33"/>
      <c r="M605" s="139" t="s">
        <v>19</v>
      </c>
      <c r="N605" s="140" t="s">
        <v>46</v>
      </c>
      <c r="P605" s="141">
        <f>O605*H605</f>
        <v>0</v>
      </c>
      <c r="Q605" s="141">
        <v>1.4999999999999999E-2</v>
      </c>
      <c r="R605" s="141">
        <f>Q605*H605</f>
        <v>1.4999999999999999E-2</v>
      </c>
      <c r="S605" s="141">
        <v>0</v>
      </c>
      <c r="T605" s="142">
        <f>S605*H605</f>
        <v>0</v>
      </c>
      <c r="AR605" s="143" t="s">
        <v>229</v>
      </c>
      <c r="AT605" s="143" t="s">
        <v>147</v>
      </c>
      <c r="AU605" s="143" t="s">
        <v>84</v>
      </c>
      <c r="AY605" s="18" t="s">
        <v>144</v>
      </c>
      <c r="BE605" s="144">
        <f>IF(N605="základní",J605,0)</f>
        <v>0</v>
      </c>
      <c r="BF605" s="144">
        <f>IF(N605="snížená",J605,0)</f>
        <v>0</v>
      </c>
      <c r="BG605" s="144">
        <f>IF(N605="zákl. přenesená",J605,0)</f>
        <v>0</v>
      </c>
      <c r="BH605" s="144">
        <f>IF(N605="sníž. přenesená",J605,0)</f>
        <v>0</v>
      </c>
      <c r="BI605" s="144">
        <f>IF(N605="nulová",J605,0)</f>
        <v>0</v>
      </c>
      <c r="BJ605" s="18" t="s">
        <v>82</v>
      </c>
      <c r="BK605" s="144">
        <f>ROUND(I605*H605,2)</f>
        <v>0</v>
      </c>
      <c r="BL605" s="18" t="s">
        <v>229</v>
      </c>
      <c r="BM605" s="143" t="s">
        <v>672</v>
      </c>
    </row>
    <row r="606" spans="2:65" s="1" customFormat="1" ht="97.5">
      <c r="B606" s="33"/>
      <c r="D606" s="150" t="s">
        <v>556</v>
      </c>
      <c r="F606" s="187" t="s">
        <v>673</v>
      </c>
      <c r="I606" s="147"/>
      <c r="L606" s="33"/>
      <c r="M606" s="148"/>
      <c r="T606" s="54"/>
      <c r="AT606" s="18" t="s">
        <v>556</v>
      </c>
      <c r="AU606" s="18" t="s">
        <v>84</v>
      </c>
    </row>
    <row r="607" spans="2:65" s="12" customFormat="1">
      <c r="B607" s="149"/>
      <c r="D607" s="150" t="s">
        <v>156</v>
      </c>
      <c r="E607" s="151" t="s">
        <v>19</v>
      </c>
      <c r="F607" s="152" t="s">
        <v>670</v>
      </c>
      <c r="H607" s="151" t="s">
        <v>19</v>
      </c>
      <c r="I607" s="153"/>
      <c r="L607" s="149"/>
      <c r="M607" s="154"/>
      <c r="T607" s="155"/>
      <c r="AT607" s="151" t="s">
        <v>156</v>
      </c>
      <c r="AU607" s="151" t="s">
        <v>84</v>
      </c>
      <c r="AV607" s="12" t="s">
        <v>82</v>
      </c>
      <c r="AW607" s="12" t="s">
        <v>35</v>
      </c>
      <c r="AX607" s="12" t="s">
        <v>75</v>
      </c>
      <c r="AY607" s="151" t="s">
        <v>144</v>
      </c>
    </row>
    <row r="608" spans="2:65" s="12" customFormat="1">
      <c r="B608" s="149"/>
      <c r="D608" s="150" t="s">
        <v>156</v>
      </c>
      <c r="E608" s="151" t="s">
        <v>19</v>
      </c>
      <c r="F608" s="152" t="s">
        <v>674</v>
      </c>
      <c r="H608" s="151" t="s">
        <v>19</v>
      </c>
      <c r="I608" s="153"/>
      <c r="L608" s="149"/>
      <c r="M608" s="154"/>
      <c r="T608" s="155"/>
      <c r="AT608" s="151" t="s">
        <v>156</v>
      </c>
      <c r="AU608" s="151" t="s">
        <v>84</v>
      </c>
      <c r="AV608" s="12" t="s">
        <v>82</v>
      </c>
      <c r="AW608" s="12" t="s">
        <v>35</v>
      </c>
      <c r="AX608" s="12" t="s">
        <v>75</v>
      </c>
      <c r="AY608" s="151" t="s">
        <v>144</v>
      </c>
    </row>
    <row r="609" spans="2:65" s="12" customFormat="1">
      <c r="B609" s="149"/>
      <c r="D609" s="150" t="s">
        <v>156</v>
      </c>
      <c r="E609" s="151" t="s">
        <v>19</v>
      </c>
      <c r="F609" s="152" t="s">
        <v>675</v>
      </c>
      <c r="H609" s="151" t="s">
        <v>19</v>
      </c>
      <c r="I609" s="153"/>
      <c r="L609" s="149"/>
      <c r="M609" s="154"/>
      <c r="T609" s="155"/>
      <c r="AT609" s="151" t="s">
        <v>156</v>
      </c>
      <c r="AU609" s="151" t="s">
        <v>84</v>
      </c>
      <c r="AV609" s="12" t="s">
        <v>82</v>
      </c>
      <c r="AW609" s="12" t="s">
        <v>35</v>
      </c>
      <c r="AX609" s="12" t="s">
        <v>75</v>
      </c>
      <c r="AY609" s="151" t="s">
        <v>144</v>
      </c>
    </row>
    <row r="610" spans="2:65" s="12" customFormat="1" ht="22.5">
      <c r="B610" s="149"/>
      <c r="D610" s="150" t="s">
        <v>156</v>
      </c>
      <c r="E610" s="151" t="s">
        <v>19</v>
      </c>
      <c r="F610" s="152" t="s">
        <v>676</v>
      </c>
      <c r="H610" s="151" t="s">
        <v>19</v>
      </c>
      <c r="I610" s="153"/>
      <c r="L610" s="149"/>
      <c r="M610" s="154"/>
      <c r="T610" s="155"/>
      <c r="AT610" s="151" t="s">
        <v>156</v>
      </c>
      <c r="AU610" s="151" t="s">
        <v>84</v>
      </c>
      <c r="AV610" s="12" t="s">
        <v>82</v>
      </c>
      <c r="AW610" s="12" t="s">
        <v>35</v>
      </c>
      <c r="AX610" s="12" t="s">
        <v>75</v>
      </c>
      <c r="AY610" s="151" t="s">
        <v>144</v>
      </c>
    </row>
    <row r="611" spans="2:65" s="12" customFormat="1">
      <c r="B611" s="149"/>
      <c r="D611" s="150" t="s">
        <v>156</v>
      </c>
      <c r="E611" s="151" t="s">
        <v>19</v>
      </c>
      <c r="F611" s="152" t="s">
        <v>677</v>
      </c>
      <c r="H611" s="151" t="s">
        <v>19</v>
      </c>
      <c r="I611" s="153"/>
      <c r="L611" s="149"/>
      <c r="M611" s="154"/>
      <c r="T611" s="155"/>
      <c r="AT611" s="151" t="s">
        <v>156</v>
      </c>
      <c r="AU611" s="151" t="s">
        <v>84</v>
      </c>
      <c r="AV611" s="12" t="s">
        <v>82</v>
      </c>
      <c r="AW611" s="12" t="s">
        <v>35</v>
      </c>
      <c r="AX611" s="12" t="s">
        <v>75</v>
      </c>
      <c r="AY611" s="151" t="s">
        <v>144</v>
      </c>
    </row>
    <row r="612" spans="2:65" s="12" customFormat="1">
      <c r="B612" s="149"/>
      <c r="D612" s="150" t="s">
        <v>156</v>
      </c>
      <c r="E612" s="151" t="s">
        <v>19</v>
      </c>
      <c r="F612" s="152" t="s">
        <v>678</v>
      </c>
      <c r="H612" s="151" t="s">
        <v>19</v>
      </c>
      <c r="I612" s="153"/>
      <c r="L612" s="149"/>
      <c r="M612" s="154"/>
      <c r="T612" s="155"/>
      <c r="AT612" s="151" t="s">
        <v>156</v>
      </c>
      <c r="AU612" s="151" t="s">
        <v>84</v>
      </c>
      <c r="AV612" s="12" t="s">
        <v>82</v>
      </c>
      <c r="AW612" s="12" t="s">
        <v>35</v>
      </c>
      <c r="AX612" s="12" t="s">
        <v>75</v>
      </c>
      <c r="AY612" s="151" t="s">
        <v>144</v>
      </c>
    </row>
    <row r="613" spans="2:65" s="12" customFormat="1">
      <c r="B613" s="149"/>
      <c r="D613" s="150" t="s">
        <v>156</v>
      </c>
      <c r="E613" s="151" t="s">
        <v>19</v>
      </c>
      <c r="F613" s="152" t="s">
        <v>679</v>
      </c>
      <c r="H613" s="151" t="s">
        <v>19</v>
      </c>
      <c r="I613" s="153"/>
      <c r="L613" s="149"/>
      <c r="M613" s="154"/>
      <c r="T613" s="155"/>
      <c r="AT613" s="151" t="s">
        <v>156</v>
      </c>
      <c r="AU613" s="151" t="s">
        <v>84</v>
      </c>
      <c r="AV613" s="12" t="s">
        <v>82</v>
      </c>
      <c r="AW613" s="12" t="s">
        <v>35</v>
      </c>
      <c r="AX613" s="12" t="s">
        <v>75</v>
      </c>
      <c r="AY613" s="151" t="s">
        <v>144</v>
      </c>
    </row>
    <row r="614" spans="2:65" s="12" customFormat="1">
      <c r="B614" s="149"/>
      <c r="D614" s="150" t="s">
        <v>156</v>
      </c>
      <c r="E614" s="151" t="s">
        <v>19</v>
      </c>
      <c r="F614" s="152" t="s">
        <v>680</v>
      </c>
      <c r="H614" s="151" t="s">
        <v>19</v>
      </c>
      <c r="I614" s="153"/>
      <c r="L614" s="149"/>
      <c r="M614" s="154"/>
      <c r="T614" s="155"/>
      <c r="AT614" s="151" t="s">
        <v>156</v>
      </c>
      <c r="AU614" s="151" t="s">
        <v>84</v>
      </c>
      <c r="AV614" s="12" t="s">
        <v>82</v>
      </c>
      <c r="AW614" s="12" t="s">
        <v>35</v>
      </c>
      <c r="AX614" s="12" t="s">
        <v>75</v>
      </c>
      <c r="AY614" s="151" t="s">
        <v>144</v>
      </c>
    </row>
    <row r="615" spans="2:65" s="12" customFormat="1">
      <c r="B615" s="149"/>
      <c r="D615" s="150" t="s">
        <v>156</v>
      </c>
      <c r="E615" s="151" t="s">
        <v>19</v>
      </c>
      <c r="F615" s="152" t="s">
        <v>681</v>
      </c>
      <c r="H615" s="151" t="s">
        <v>19</v>
      </c>
      <c r="I615" s="153"/>
      <c r="L615" s="149"/>
      <c r="M615" s="154"/>
      <c r="T615" s="155"/>
      <c r="AT615" s="151" t="s">
        <v>156</v>
      </c>
      <c r="AU615" s="151" t="s">
        <v>84</v>
      </c>
      <c r="AV615" s="12" t="s">
        <v>82</v>
      </c>
      <c r="AW615" s="12" t="s">
        <v>35</v>
      </c>
      <c r="AX615" s="12" t="s">
        <v>75</v>
      </c>
      <c r="AY615" s="151" t="s">
        <v>144</v>
      </c>
    </row>
    <row r="616" spans="2:65" s="12" customFormat="1">
      <c r="B616" s="149"/>
      <c r="D616" s="150" t="s">
        <v>156</v>
      </c>
      <c r="E616" s="151" t="s">
        <v>19</v>
      </c>
      <c r="F616" s="152" t="s">
        <v>682</v>
      </c>
      <c r="H616" s="151" t="s">
        <v>19</v>
      </c>
      <c r="I616" s="153"/>
      <c r="L616" s="149"/>
      <c r="M616" s="154"/>
      <c r="T616" s="155"/>
      <c r="AT616" s="151" t="s">
        <v>156</v>
      </c>
      <c r="AU616" s="151" t="s">
        <v>84</v>
      </c>
      <c r="AV616" s="12" t="s">
        <v>82</v>
      </c>
      <c r="AW616" s="12" t="s">
        <v>35</v>
      </c>
      <c r="AX616" s="12" t="s">
        <v>75</v>
      </c>
      <c r="AY616" s="151" t="s">
        <v>144</v>
      </c>
    </row>
    <row r="617" spans="2:65" s="13" customFormat="1">
      <c r="B617" s="156"/>
      <c r="D617" s="150" t="s">
        <v>156</v>
      </c>
      <c r="E617" s="157" t="s">
        <v>19</v>
      </c>
      <c r="F617" s="158" t="s">
        <v>82</v>
      </c>
      <c r="H617" s="159">
        <v>1</v>
      </c>
      <c r="I617" s="160"/>
      <c r="L617" s="156"/>
      <c r="M617" s="161"/>
      <c r="T617" s="162"/>
      <c r="AT617" s="157" t="s">
        <v>156</v>
      </c>
      <c r="AU617" s="157" t="s">
        <v>84</v>
      </c>
      <c r="AV617" s="13" t="s">
        <v>84</v>
      </c>
      <c r="AW617" s="13" t="s">
        <v>35</v>
      </c>
      <c r="AX617" s="13" t="s">
        <v>82</v>
      </c>
      <c r="AY617" s="157" t="s">
        <v>144</v>
      </c>
    </row>
    <row r="618" spans="2:65" s="1" customFormat="1" ht="24.2" customHeight="1">
      <c r="B618" s="33"/>
      <c r="C618" s="132" t="s">
        <v>683</v>
      </c>
      <c r="D618" s="132" t="s">
        <v>147</v>
      </c>
      <c r="E618" s="133" t="s">
        <v>684</v>
      </c>
      <c r="F618" s="134" t="s">
        <v>685</v>
      </c>
      <c r="G618" s="135" t="s">
        <v>171</v>
      </c>
      <c r="H618" s="136">
        <v>1.194</v>
      </c>
      <c r="I618" s="137"/>
      <c r="J618" s="138">
        <f>ROUND(I618*H618,2)</f>
        <v>0</v>
      </c>
      <c r="K618" s="134" t="s">
        <v>151</v>
      </c>
      <c r="L618" s="33"/>
      <c r="M618" s="139" t="s">
        <v>19</v>
      </c>
      <c r="N618" s="140" t="s">
        <v>46</v>
      </c>
      <c r="P618" s="141">
        <f>O618*H618</f>
        <v>0</v>
      </c>
      <c r="Q618" s="141">
        <v>0</v>
      </c>
      <c r="R618" s="141">
        <f>Q618*H618</f>
        <v>0</v>
      </c>
      <c r="S618" s="141">
        <v>0</v>
      </c>
      <c r="T618" s="142">
        <f>S618*H618</f>
        <v>0</v>
      </c>
      <c r="AR618" s="143" t="s">
        <v>229</v>
      </c>
      <c r="AT618" s="143" t="s">
        <v>147</v>
      </c>
      <c r="AU618" s="143" t="s">
        <v>84</v>
      </c>
      <c r="AY618" s="18" t="s">
        <v>144</v>
      </c>
      <c r="BE618" s="144">
        <f>IF(N618="základní",J618,0)</f>
        <v>0</v>
      </c>
      <c r="BF618" s="144">
        <f>IF(N618="snížená",J618,0)</f>
        <v>0</v>
      </c>
      <c r="BG618" s="144">
        <f>IF(N618="zákl. přenesená",J618,0)</f>
        <v>0</v>
      </c>
      <c r="BH618" s="144">
        <f>IF(N618="sníž. přenesená",J618,0)</f>
        <v>0</v>
      </c>
      <c r="BI618" s="144">
        <f>IF(N618="nulová",J618,0)</f>
        <v>0</v>
      </c>
      <c r="BJ618" s="18" t="s">
        <v>82</v>
      </c>
      <c r="BK618" s="144">
        <f>ROUND(I618*H618,2)</f>
        <v>0</v>
      </c>
      <c r="BL618" s="18" t="s">
        <v>229</v>
      </c>
      <c r="BM618" s="143" t="s">
        <v>686</v>
      </c>
    </row>
    <row r="619" spans="2:65" s="1" customFormat="1">
      <c r="B619" s="33"/>
      <c r="D619" s="145" t="s">
        <v>154</v>
      </c>
      <c r="F619" s="146" t="s">
        <v>687</v>
      </c>
      <c r="I619" s="147"/>
      <c r="L619" s="33"/>
      <c r="M619" s="148"/>
      <c r="T619" s="54"/>
      <c r="AT619" s="18" t="s">
        <v>154</v>
      </c>
      <c r="AU619" s="18" t="s">
        <v>84</v>
      </c>
    </row>
    <row r="620" spans="2:65" s="1" customFormat="1" ht="37.9" customHeight="1">
      <c r="B620" s="33"/>
      <c r="C620" s="132" t="s">
        <v>688</v>
      </c>
      <c r="D620" s="132" t="s">
        <v>147</v>
      </c>
      <c r="E620" s="133" t="s">
        <v>689</v>
      </c>
      <c r="F620" s="134" t="s">
        <v>690</v>
      </c>
      <c r="G620" s="135" t="s">
        <v>171</v>
      </c>
      <c r="H620" s="136">
        <v>1.194</v>
      </c>
      <c r="I620" s="137"/>
      <c r="J620" s="138">
        <f>ROUND(I620*H620,2)</f>
        <v>0</v>
      </c>
      <c r="K620" s="134" t="s">
        <v>151</v>
      </c>
      <c r="L620" s="33"/>
      <c r="M620" s="139" t="s">
        <v>19</v>
      </c>
      <c r="N620" s="140" t="s">
        <v>46</v>
      </c>
      <c r="P620" s="141">
        <f>O620*H620</f>
        <v>0</v>
      </c>
      <c r="Q620" s="141">
        <v>0</v>
      </c>
      <c r="R620" s="141">
        <f>Q620*H620</f>
        <v>0</v>
      </c>
      <c r="S620" s="141">
        <v>0</v>
      </c>
      <c r="T620" s="142">
        <f>S620*H620</f>
        <v>0</v>
      </c>
      <c r="AR620" s="143" t="s">
        <v>229</v>
      </c>
      <c r="AT620" s="143" t="s">
        <v>147</v>
      </c>
      <c r="AU620" s="143" t="s">
        <v>84</v>
      </c>
      <c r="AY620" s="18" t="s">
        <v>144</v>
      </c>
      <c r="BE620" s="144">
        <f>IF(N620="základní",J620,0)</f>
        <v>0</v>
      </c>
      <c r="BF620" s="144">
        <f>IF(N620="snížená",J620,0)</f>
        <v>0</v>
      </c>
      <c r="BG620" s="144">
        <f>IF(N620="zákl. přenesená",J620,0)</f>
        <v>0</v>
      </c>
      <c r="BH620" s="144">
        <f>IF(N620="sníž. přenesená",J620,0)</f>
        <v>0</v>
      </c>
      <c r="BI620" s="144">
        <f>IF(N620="nulová",J620,0)</f>
        <v>0</v>
      </c>
      <c r="BJ620" s="18" t="s">
        <v>82</v>
      </c>
      <c r="BK620" s="144">
        <f>ROUND(I620*H620,2)</f>
        <v>0</v>
      </c>
      <c r="BL620" s="18" t="s">
        <v>229</v>
      </c>
      <c r="BM620" s="143" t="s">
        <v>691</v>
      </c>
    </row>
    <row r="621" spans="2:65" s="1" customFormat="1">
      <c r="B621" s="33"/>
      <c r="D621" s="145" t="s">
        <v>154</v>
      </c>
      <c r="F621" s="146" t="s">
        <v>692</v>
      </c>
      <c r="I621" s="147"/>
      <c r="L621" s="33"/>
      <c r="M621" s="148"/>
      <c r="T621" s="54"/>
      <c r="AT621" s="18" t="s">
        <v>154</v>
      </c>
      <c r="AU621" s="18" t="s">
        <v>84</v>
      </c>
    </row>
    <row r="622" spans="2:65" s="11" customFormat="1" ht="22.9" customHeight="1">
      <c r="B622" s="120"/>
      <c r="D622" s="121" t="s">
        <v>74</v>
      </c>
      <c r="E622" s="130" t="s">
        <v>693</v>
      </c>
      <c r="F622" s="130" t="s">
        <v>694</v>
      </c>
      <c r="I622" s="123"/>
      <c r="J622" s="131">
        <f>BK622</f>
        <v>0</v>
      </c>
      <c r="L622" s="120"/>
      <c r="M622" s="125"/>
      <c r="P622" s="126">
        <f>SUM(P623:P628)</f>
        <v>0</v>
      </c>
      <c r="R622" s="126">
        <f>SUM(R623:R628)</f>
        <v>0.06</v>
      </c>
      <c r="T622" s="127">
        <f>SUM(T623:T628)</f>
        <v>0</v>
      </c>
      <c r="AR622" s="121" t="s">
        <v>84</v>
      </c>
      <c r="AT622" s="128" t="s">
        <v>74</v>
      </c>
      <c r="AU622" s="128" t="s">
        <v>82</v>
      </c>
      <c r="AY622" s="121" t="s">
        <v>144</v>
      </c>
      <c r="BK622" s="129">
        <f>SUM(BK623:BK628)</f>
        <v>0</v>
      </c>
    </row>
    <row r="623" spans="2:65" s="1" customFormat="1" ht="24.2" customHeight="1">
      <c r="B623" s="33"/>
      <c r="C623" s="132" t="s">
        <v>695</v>
      </c>
      <c r="D623" s="132" t="s">
        <v>147</v>
      </c>
      <c r="E623" s="133" t="s">
        <v>696</v>
      </c>
      <c r="F623" s="134" t="s">
        <v>697</v>
      </c>
      <c r="G623" s="135" t="s">
        <v>354</v>
      </c>
      <c r="H623" s="136">
        <v>2</v>
      </c>
      <c r="I623" s="137"/>
      <c r="J623" s="138">
        <f>ROUND(I623*H623,2)</f>
        <v>0</v>
      </c>
      <c r="K623" s="134" t="s">
        <v>19</v>
      </c>
      <c r="L623" s="33"/>
      <c r="M623" s="139" t="s">
        <v>19</v>
      </c>
      <c r="N623" s="140" t="s">
        <v>46</v>
      </c>
      <c r="P623" s="141">
        <f>O623*H623</f>
        <v>0</v>
      </c>
      <c r="Q623" s="141">
        <v>0.03</v>
      </c>
      <c r="R623" s="141">
        <f>Q623*H623</f>
        <v>0.06</v>
      </c>
      <c r="S623" s="141">
        <v>0</v>
      </c>
      <c r="T623" s="142">
        <f>S623*H623</f>
        <v>0</v>
      </c>
      <c r="AR623" s="143" t="s">
        <v>229</v>
      </c>
      <c r="AT623" s="143" t="s">
        <v>147</v>
      </c>
      <c r="AU623" s="143" t="s">
        <v>84</v>
      </c>
      <c r="AY623" s="18" t="s">
        <v>144</v>
      </c>
      <c r="BE623" s="144">
        <f>IF(N623="základní",J623,0)</f>
        <v>0</v>
      </c>
      <c r="BF623" s="144">
        <f>IF(N623="snížená",J623,0)</f>
        <v>0</v>
      </c>
      <c r="BG623" s="144">
        <f>IF(N623="zákl. přenesená",J623,0)</f>
        <v>0</v>
      </c>
      <c r="BH623" s="144">
        <f>IF(N623="sníž. přenesená",J623,0)</f>
        <v>0</v>
      </c>
      <c r="BI623" s="144">
        <f>IF(N623="nulová",J623,0)</f>
        <v>0</v>
      </c>
      <c r="BJ623" s="18" t="s">
        <v>82</v>
      </c>
      <c r="BK623" s="144">
        <f>ROUND(I623*H623,2)</f>
        <v>0</v>
      </c>
      <c r="BL623" s="18" t="s">
        <v>229</v>
      </c>
      <c r="BM623" s="143" t="s">
        <v>698</v>
      </c>
    </row>
    <row r="624" spans="2:65" s="1" customFormat="1" ht="204.75">
      <c r="B624" s="33"/>
      <c r="D624" s="150" t="s">
        <v>556</v>
      </c>
      <c r="F624" s="187" t="s">
        <v>699</v>
      </c>
      <c r="I624" s="147"/>
      <c r="L624" s="33"/>
      <c r="M624" s="148"/>
      <c r="T624" s="54"/>
      <c r="AT624" s="18" t="s">
        <v>556</v>
      </c>
      <c r="AU624" s="18" t="s">
        <v>84</v>
      </c>
    </row>
    <row r="625" spans="2:65" s="1" customFormat="1" ht="24.2" customHeight="1">
      <c r="B625" s="33"/>
      <c r="C625" s="132" t="s">
        <v>700</v>
      </c>
      <c r="D625" s="132" t="s">
        <v>147</v>
      </c>
      <c r="E625" s="133" t="s">
        <v>701</v>
      </c>
      <c r="F625" s="134" t="s">
        <v>702</v>
      </c>
      <c r="G625" s="135" t="s">
        <v>171</v>
      </c>
      <c r="H625" s="136">
        <v>0.06</v>
      </c>
      <c r="I625" s="137"/>
      <c r="J625" s="138">
        <f>ROUND(I625*H625,2)</f>
        <v>0</v>
      </c>
      <c r="K625" s="134" t="s">
        <v>151</v>
      </c>
      <c r="L625" s="33"/>
      <c r="M625" s="139" t="s">
        <v>19</v>
      </c>
      <c r="N625" s="140" t="s">
        <v>46</v>
      </c>
      <c r="P625" s="141">
        <f>O625*H625</f>
        <v>0</v>
      </c>
      <c r="Q625" s="141">
        <v>0</v>
      </c>
      <c r="R625" s="141">
        <f>Q625*H625</f>
        <v>0</v>
      </c>
      <c r="S625" s="141">
        <v>0</v>
      </c>
      <c r="T625" s="142">
        <f>S625*H625</f>
        <v>0</v>
      </c>
      <c r="AR625" s="143" t="s">
        <v>229</v>
      </c>
      <c r="AT625" s="143" t="s">
        <v>147</v>
      </c>
      <c r="AU625" s="143" t="s">
        <v>84</v>
      </c>
      <c r="AY625" s="18" t="s">
        <v>144</v>
      </c>
      <c r="BE625" s="144">
        <f>IF(N625="základní",J625,0)</f>
        <v>0</v>
      </c>
      <c r="BF625" s="144">
        <f>IF(N625="snížená",J625,0)</f>
        <v>0</v>
      </c>
      <c r="BG625" s="144">
        <f>IF(N625="zákl. přenesená",J625,0)</f>
        <v>0</v>
      </c>
      <c r="BH625" s="144">
        <f>IF(N625="sníž. přenesená",J625,0)</f>
        <v>0</v>
      </c>
      <c r="BI625" s="144">
        <f>IF(N625="nulová",J625,0)</f>
        <v>0</v>
      </c>
      <c r="BJ625" s="18" t="s">
        <v>82</v>
      </c>
      <c r="BK625" s="144">
        <f>ROUND(I625*H625,2)</f>
        <v>0</v>
      </c>
      <c r="BL625" s="18" t="s">
        <v>229</v>
      </c>
      <c r="BM625" s="143" t="s">
        <v>703</v>
      </c>
    </row>
    <row r="626" spans="2:65" s="1" customFormat="1">
      <c r="B626" s="33"/>
      <c r="D626" s="145" t="s">
        <v>154</v>
      </c>
      <c r="F626" s="146" t="s">
        <v>704</v>
      </c>
      <c r="I626" s="147"/>
      <c r="L626" s="33"/>
      <c r="M626" s="148"/>
      <c r="T626" s="54"/>
      <c r="AT626" s="18" t="s">
        <v>154</v>
      </c>
      <c r="AU626" s="18" t="s">
        <v>84</v>
      </c>
    </row>
    <row r="627" spans="2:65" s="1" customFormat="1" ht="37.9" customHeight="1">
      <c r="B627" s="33"/>
      <c r="C627" s="132" t="s">
        <v>705</v>
      </c>
      <c r="D627" s="132" t="s">
        <v>147</v>
      </c>
      <c r="E627" s="133" t="s">
        <v>706</v>
      </c>
      <c r="F627" s="134" t="s">
        <v>707</v>
      </c>
      <c r="G627" s="135" t="s">
        <v>171</v>
      </c>
      <c r="H627" s="136">
        <v>0.06</v>
      </c>
      <c r="I627" s="137"/>
      <c r="J627" s="138">
        <f>ROUND(I627*H627,2)</f>
        <v>0</v>
      </c>
      <c r="K627" s="134" t="s">
        <v>151</v>
      </c>
      <c r="L627" s="33"/>
      <c r="M627" s="139" t="s">
        <v>19</v>
      </c>
      <c r="N627" s="140" t="s">
        <v>46</v>
      </c>
      <c r="P627" s="141">
        <f>O627*H627</f>
        <v>0</v>
      </c>
      <c r="Q627" s="141">
        <v>0</v>
      </c>
      <c r="R627" s="141">
        <f>Q627*H627</f>
        <v>0</v>
      </c>
      <c r="S627" s="141">
        <v>0</v>
      </c>
      <c r="T627" s="142">
        <f>S627*H627</f>
        <v>0</v>
      </c>
      <c r="AR627" s="143" t="s">
        <v>229</v>
      </c>
      <c r="AT627" s="143" t="s">
        <v>147</v>
      </c>
      <c r="AU627" s="143" t="s">
        <v>84</v>
      </c>
      <c r="AY627" s="18" t="s">
        <v>144</v>
      </c>
      <c r="BE627" s="144">
        <f>IF(N627="základní",J627,0)</f>
        <v>0</v>
      </c>
      <c r="BF627" s="144">
        <f>IF(N627="snížená",J627,0)</f>
        <v>0</v>
      </c>
      <c r="BG627" s="144">
        <f>IF(N627="zákl. přenesená",J627,0)</f>
        <v>0</v>
      </c>
      <c r="BH627" s="144">
        <f>IF(N627="sníž. přenesená",J627,0)</f>
        <v>0</v>
      </c>
      <c r="BI627" s="144">
        <f>IF(N627="nulová",J627,0)</f>
        <v>0</v>
      </c>
      <c r="BJ627" s="18" t="s">
        <v>82</v>
      </c>
      <c r="BK627" s="144">
        <f>ROUND(I627*H627,2)</f>
        <v>0</v>
      </c>
      <c r="BL627" s="18" t="s">
        <v>229</v>
      </c>
      <c r="BM627" s="143" t="s">
        <v>708</v>
      </c>
    </row>
    <row r="628" spans="2:65" s="1" customFormat="1">
      <c r="B628" s="33"/>
      <c r="D628" s="145" t="s">
        <v>154</v>
      </c>
      <c r="F628" s="146" t="s">
        <v>709</v>
      </c>
      <c r="I628" s="147"/>
      <c r="L628" s="33"/>
      <c r="M628" s="148"/>
      <c r="T628" s="54"/>
      <c r="AT628" s="18" t="s">
        <v>154</v>
      </c>
      <c r="AU628" s="18" t="s">
        <v>84</v>
      </c>
    </row>
    <row r="629" spans="2:65" s="11" customFormat="1" ht="22.9" customHeight="1">
      <c r="B629" s="120"/>
      <c r="D629" s="121" t="s">
        <v>74</v>
      </c>
      <c r="E629" s="130" t="s">
        <v>710</v>
      </c>
      <c r="F629" s="130" t="s">
        <v>711</v>
      </c>
      <c r="I629" s="123"/>
      <c r="J629" s="131">
        <f>BK629</f>
        <v>0</v>
      </c>
      <c r="L629" s="120"/>
      <c r="M629" s="125"/>
      <c r="P629" s="126">
        <f>SUM(P630:P672)</f>
        <v>0</v>
      </c>
      <c r="R629" s="126">
        <f>SUM(R630:R672)</f>
        <v>6.8704600000000001E-3</v>
      </c>
      <c r="T629" s="127">
        <f>SUM(T630:T672)</f>
        <v>0</v>
      </c>
      <c r="AR629" s="121" t="s">
        <v>84</v>
      </c>
      <c r="AT629" s="128" t="s">
        <v>74</v>
      </c>
      <c r="AU629" s="128" t="s">
        <v>82</v>
      </c>
      <c r="AY629" s="121" t="s">
        <v>144</v>
      </c>
      <c r="BK629" s="129">
        <f>SUM(BK630:BK672)</f>
        <v>0</v>
      </c>
    </row>
    <row r="630" spans="2:65" s="1" customFormat="1" ht="21.75" customHeight="1">
      <c r="B630" s="33"/>
      <c r="C630" s="132" t="s">
        <v>712</v>
      </c>
      <c r="D630" s="132" t="s">
        <v>147</v>
      </c>
      <c r="E630" s="133" t="s">
        <v>713</v>
      </c>
      <c r="F630" s="134" t="s">
        <v>714</v>
      </c>
      <c r="G630" s="135" t="s">
        <v>150</v>
      </c>
      <c r="H630" s="136">
        <v>14.618</v>
      </c>
      <c r="I630" s="137"/>
      <c r="J630" s="138">
        <f>ROUND(I630*H630,2)</f>
        <v>0</v>
      </c>
      <c r="K630" s="134" t="s">
        <v>151</v>
      </c>
      <c r="L630" s="33"/>
      <c r="M630" s="139" t="s">
        <v>19</v>
      </c>
      <c r="N630" s="140" t="s">
        <v>46</v>
      </c>
      <c r="P630" s="141">
        <f>O630*H630</f>
        <v>0</v>
      </c>
      <c r="Q630" s="141">
        <v>6.9999999999999994E-5</v>
      </c>
      <c r="R630" s="141">
        <f>Q630*H630</f>
        <v>1.02326E-3</v>
      </c>
      <c r="S630" s="141">
        <v>0</v>
      </c>
      <c r="T630" s="142">
        <f>S630*H630</f>
        <v>0</v>
      </c>
      <c r="AR630" s="143" t="s">
        <v>229</v>
      </c>
      <c r="AT630" s="143" t="s">
        <v>147</v>
      </c>
      <c r="AU630" s="143" t="s">
        <v>84</v>
      </c>
      <c r="AY630" s="18" t="s">
        <v>144</v>
      </c>
      <c r="BE630" s="144">
        <f>IF(N630="základní",J630,0)</f>
        <v>0</v>
      </c>
      <c r="BF630" s="144">
        <f>IF(N630="snížená",J630,0)</f>
        <v>0</v>
      </c>
      <c r="BG630" s="144">
        <f>IF(N630="zákl. přenesená",J630,0)</f>
        <v>0</v>
      </c>
      <c r="BH630" s="144">
        <f>IF(N630="sníž. přenesená",J630,0)</f>
        <v>0</v>
      </c>
      <c r="BI630" s="144">
        <f>IF(N630="nulová",J630,0)</f>
        <v>0</v>
      </c>
      <c r="BJ630" s="18" t="s">
        <v>82</v>
      </c>
      <c r="BK630" s="144">
        <f>ROUND(I630*H630,2)</f>
        <v>0</v>
      </c>
      <c r="BL630" s="18" t="s">
        <v>229</v>
      </c>
      <c r="BM630" s="143" t="s">
        <v>715</v>
      </c>
    </row>
    <row r="631" spans="2:65" s="1" customFormat="1">
      <c r="B631" s="33"/>
      <c r="D631" s="145" t="s">
        <v>154</v>
      </c>
      <c r="F631" s="146" t="s">
        <v>716</v>
      </c>
      <c r="I631" s="147"/>
      <c r="L631" s="33"/>
      <c r="M631" s="148"/>
      <c r="T631" s="54"/>
      <c r="AT631" s="18" t="s">
        <v>154</v>
      </c>
      <c r="AU631" s="18" t="s">
        <v>84</v>
      </c>
    </row>
    <row r="632" spans="2:65" s="12" customFormat="1" ht="22.5">
      <c r="B632" s="149"/>
      <c r="D632" s="150" t="s">
        <v>156</v>
      </c>
      <c r="E632" s="151" t="s">
        <v>19</v>
      </c>
      <c r="F632" s="152" t="s">
        <v>717</v>
      </c>
      <c r="H632" s="151" t="s">
        <v>19</v>
      </c>
      <c r="I632" s="153"/>
      <c r="L632" s="149"/>
      <c r="M632" s="154"/>
      <c r="T632" s="155"/>
      <c r="AT632" s="151" t="s">
        <v>156</v>
      </c>
      <c r="AU632" s="151" t="s">
        <v>84</v>
      </c>
      <c r="AV632" s="12" t="s">
        <v>82</v>
      </c>
      <c r="AW632" s="12" t="s">
        <v>35</v>
      </c>
      <c r="AX632" s="12" t="s">
        <v>75</v>
      </c>
      <c r="AY632" s="151" t="s">
        <v>144</v>
      </c>
    </row>
    <row r="633" spans="2:65" s="12" customFormat="1">
      <c r="B633" s="149"/>
      <c r="D633" s="150" t="s">
        <v>156</v>
      </c>
      <c r="E633" s="151" t="s">
        <v>19</v>
      </c>
      <c r="F633" s="152" t="s">
        <v>718</v>
      </c>
      <c r="H633" s="151" t="s">
        <v>19</v>
      </c>
      <c r="I633" s="153"/>
      <c r="L633" s="149"/>
      <c r="M633" s="154"/>
      <c r="T633" s="155"/>
      <c r="AT633" s="151" t="s">
        <v>156</v>
      </c>
      <c r="AU633" s="151" t="s">
        <v>84</v>
      </c>
      <c r="AV633" s="12" t="s">
        <v>82</v>
      </c>
      <c r="AW633" s="12" t="s">
        <v>35</v>
      </c>
      <c r="AX633" s="12" t="s">
        <v>75</v>
      </c>
      <c r="AY633" s="151" t="s">
        <v>144</v>
      </c>
    </row>
    <row r="634" spans="2:65" s="12" customFormat="1">
      <c r="B634" s="149"/>
      <c r="D634" s="150" t="s">
        <v>156</v>
      </c>
      <c r="E634" s="151" t="s">
        <v>19</v>
      </c>
      <c r="F634" s="152" t="s">
        <v>425</v>
      </c>
      <c r="H634" s="151" t="s">
        <v>19</v>
      </c>
      <c r="I634" s="153"/>
      <c r="L634" s="149"/>
      <c r="M634" s="154"/>
      <c r="T634" s="155"/>
      <c r="AT634" s="151" t="s">
        <v>156</v>
      </c>
      <c r="AU634" s="151" t="s">
        <v>84</v>
      </c>
      <c r="AV634" s="12" t="s">
        <v>82</v>
      </c>
      <c r="AW634" s="12" t="s">
        <v>35</v>
      </c>
      <c r="AX634" s="12" t="s">
        <v>75</v>
      </c>
      <c r="AY634" s="151" t="s">
        <v>144</v>
      </c>
    </row>
    <row r="635" spans="2:65" s="12" customFormat="1">
      <c r="B635" s="149"/>
      <c r="D635" s="150" t="s">
        <v>156</v>
      </c>
      <c r="E635" s="151" t="s">
        <v>19</v>
      </c>
      <c r="F635" s="152" t="s">
        <v>426</v>
      </c>
      <c r="H635" s="151" t="s">
        <v>19</v>
      </c>
      <c r="I635" s="153"/>
      <c r="L635" s="149"/>
      <c r="M635" s="154"/>
      <c r="T635" s="155"/>
      <c r="AT635" s="151" t="s">
        <v>156</v>
      </c>
      <c r="AU635" s="151" t="s">
        <v>84</v>
      </c>
      <c r="AV635" s="12" t="s">
        <v>82</v>
      </c>
      <c r="AW635" s="12" t="s">
        <v>35</v>
      </c>
      <c r="AX635" s="12" t="s">
        <v>75</v>
      </c>
      <c r="AY635" s="151" t="s">
        <v>144</v>
      </c>
    </row>
    <row r="636" spans="2:65" s="12" customFormat="1">
      <c r="B636" s="149"/>
      <c r="D636" s="150" t="s">
        <v>156</v>
      </c>
      <c r="E636" s="151" t="s">
        <v>19</v>
      </c>
      <c r="F636" s="152" t="s">
        <v>719</v>
      </c>
      <c r="H636" s="151" t="s">
        <v>19</v>
      </c>
      <c r="I636" s="153"/>
      <c r="L636" s="149"/>
      <c r="M636" s="154"/>
      <c r="T636" s="155"/>
      <c r="AT636" s="151" t="s">
        <v>156</v>
      </c>
      <c r="AU636" s="151" t="s">
        <v>84</v>
      </c>
      <c r="AV636" s="12" t="s">
        <v>82</v>
      </c>
      <c r="AW636" s="12" t="s">
        <v>35</v>
      </c>
      <c r="AX636" s="12" t="s">
        <v>75</v>
      </c>
      <c r="AY636" s="151" t="s">
        <v>144</v>
      </c>
    </row>
    <row r="637" spans="2:65" s="13" customFormat="1">
      <c r="B637" s="156"/>
      <c r="D637" s="150" t="s">
        <v>156</v>
      </c>
      <c r="E637" s="157" t="s">
        <v>19</v>
      </c>
      <c r="F637" s="158" t="s">
        <v>430</v>
      </c>
      <c r="H637" s="159">
        <v>4.5</v>
      </c>
      <c r="I637" s="160"/>
      <c r="L637" s="156"/>
      <c r="M637" s="161"/>
      <c r="T637" s="162"/>
      <c r="AT637" s="157" t="s">
        <v>156</v>
      </c>
      <c r="AU637" s="157" t="s">
        <v>84</v>
      </c>
      <c r="AV637" s="13" t="s">
        <v>84</v>
      </c>
      <c r="AW637" s="13" t="s">
        <v>35</v>
      </c>
      <c r="AX637" s="13" t="s">
        <v>75</v>
      </c>
      <c r="AY637" s="157" t="s">
        <v>144</v>
      </c>
    </row>
    <row r="638" spans="2:65" s="12" customFormat="1">
      <c r="B638" s="149"/>
      <c r="D638" s="150" t="s">
        <v>156</v>
      </c>
      <c r="E638" s="151" t="s">
        <v>19</v>
      </c>
      <c r="F638" s="152" t="s">
        <v>412</v>
      </c>
      <c r="H638" s="151" t="s">
        <v>19</v>
      </c>
      <c r="I638" s="153"/>
      <c r="L638" s="149"/>
      <c r="M638" s="154"/>
      <c r="T638" s="155"/>
      <c r="AT638" s="151" t="s">
        <v>156</v>
      </c>
      <c r="AU638" s="151" t="s">
        <v>84</v>
      </c>
      <c r="AV638" s="12" t="s">
        <v>82</v>
      </c>
      <c r="AW638" s="12" t="s">
        <v>35</v>
      </c>
      <c r="AX638" s="12" t="s">
        <v>75</v>
      </c>
      <c r="AY638" s="151" t="s">
        <v>144</v>
      </c>
    </row>
    <row r="639" spans="2:65" s="12" customFormat="1">
      <c r="B639" s="149"/>
      <c r="D639" s="150" t="s">
        <v>156</v>
      </c>
      <c r="E639" s="151" t="s">
        <v>19</v>
      </c>
      <c r="F639" s="152" t="s">
        <v>413</v>
      </c>
      <c r="H639" s="151" t="s">
        <v>19</v>
      </c>
      <c r="I639" s="153"/>
      <c r="L639" s="149"/>
      <c r="M639" s="154"/>
      <c r="T639" s="155"/>
      <c r="AT639" s="151" t="s">
        <v>156</v>
      </c>
      <c r="AU639" s="151" t="s">
        <v>84</v>
      </c>
      <c r="AV639" s="12" t="s">
        <v>82</v>
      </c>
      <c r="AW639" s="12" t="s">
        <v>35</v>
      </c>
      <c r="AX639" s="12" t="s">
        <v>75</v>
      </c>
      <c r="AY639" s="151" t="s">
        <v>144</v>
      </c>
    </row>
    <row r="640" spans="2:65" s="12" customFormat="1">
      <c r="B640" s="149"/>
      <c r="D640" s="150" t="s">
        <v>156</v>
      </c>
      <c r="E640" s="151" t="s">
        <v>19</v>
      </c>
      <c r="F640" s="152" t="s">
        <v>720</v>
      </c>
      <c r="H640" s="151" t="s">
        <v>19</v>
      </c>
      <c r="I640" s="153"/>
      <c r="L640" s="149"/>
      <c r="M640" s="154"/>
      <c r="T640" s="155"/>
      <c r="AT640" s="151" t="s">
        <v>156</v>
      </c>
      <c r="AU640" s="151" t="s">
        <v>84</v>
      </c>
      <c r="AV640" s="12" t="s">
        <v>82</v>
      </c>
      <c r="AW640" s="12" t="s">
        <v>35</v>
      </c>
      <c r="AX640" s="12" t="s">
        <v>75</v>
      </c>
      <c r="AY640" s="151" t="s">
        <v>144</v>
      </c>
    </row>
    <row r="641" spans="2:51" s="13" customFormat="1">
      <c r="B641" s="156"/>
      <c r="D641" s="150" t="s">
        <v>156</v>
      </c>
      <c r="E641" s="157" t="s">
        <v>19</v>
      </c>
      <c r="F641" s="158" t="s">
        <v>721</v>
      </c>
      <c r="H641" s="159">
        <v>2.95</v>
      </c>
      <c r="I641" s="160"/>
      <c r="L641" s="156"/>
      <c r="M641" s="161"/>
      <c r="T641" s="162"/>
      <c r="AT641" s="157" t="s">
        <v>156</v>
      </c>
      <c r="AU641" s="157" t="s">
        <v>84</v>
      </c>
      <c r="AV641" s="13" t="s">
        <v>84</v>
      </c>
      <c r="AW641" s="13" t="s">
        <v>35</v>
      </c>
      <c r="AX641" s="13" t="s">
        <v>75</v>
      </c>
      <c r="AY641" s="157" t="s">
        <v>144</v>
      </c>
    </row>
    <row r="642" spans="2:51" s="12" customFormat="1">
      <c r="B642" s="149"/>
      <c r="D642" s="150" t="s">
        <v>156</v>
      </c>
      <c r="E642" s="151" t="s">
        <v>19</v>
      </c>
      <c r="F642" s="152" t="s">
        <v>433</v>
      </c>
      <c r="H642" s="151" t="s">
        <v>19</v>
      </c>
      <c r="I642" s="153"/>
      <c r="L642" s="149"/>
      <c r="M642" s="154"/>
      <c r="T642" s="155"/>
      <c r="AT642" s="151" t="s">
        <v>156</v>
      </c>
      <c r="AU642" s="151" t="s">
        <v>84</v>
      </c>
      <c r="AV642" s="12" t="s">
        <v>82</v>
      </c>
      <c r="AW642" s="12" t="s">
        <v>35</v>
      </c>
      <c r="AX642" s="12" t="s">
        <v>75</v>
      </c>
      <c r="AY642" s="151" t="s">
        <v>144</v>
      </c>
    </row>
    <row r="643" spans="2:51" s="12" customFormat="1">
      <c r="B643" s="149"/>
      <c r="D643" s="150" t="s">
        <v>156</v>
      </c>
      <c r="E643" s="151" t="s">
        <v>19</v>
      </c>
      <c r="F643" s="152" t="s">
        <v>434</v>
      </c>
      <c r="H643" s="151" t="s">
        <v>19</v>
      </c>
      <c r="I643" s="153"/>
      <c r="L643" s="149"/>
      <c r="M643" s="154"/>
      <c r="T643" s="155"/>
      <c r="AT643" s="151" t="s">
        <v>156</v>
      </c>
      <c r="AU643" s="151" t="s">
        <v>84</v>
      </c>
      <c r="AV643" s="12" t="s">
        <v>82</v>
      </c>
      <c r="AW643" s="12" t="s">
        <v>35</v>
      </c>
      <c r="AX643" s="12" t="s">
        <v>75</v>
      </c>
      <c r="AY643" s="151" t="s">
        <v>144</v>
      </c>
    </row>
    <row r="644" spans="2:51" s="12" customFormat="1">
      <c r="B644" s="149"/>
      <c r="D644" s="150" t="s">
        <v>156</v>
      </c>
      <c r="E644" s="151" t="s">
        <v>19</v>
      </c>
      <c r="F644" s="152" t="s">
        <v>436</v>
      </c>
      <c r="H644" s="151" t="s">
        <v>19</v>
      </c>
      <c r="I644" s="153"/>
      <c r="L644" s="149"/>
      <c r="M644" s="154"/>
      <c r="T644" s="155"/>
      <c r="AT644" s="151" t="s">
        <v>156</v>
      </c>
      <c r="AU644" s="151" t="s">
        <v>84</v>
      </c>
      <c r="AV644" s="12" t="s">
        <v>82</v>
      </c>
      <c r="AW644" s="12" t="s">
        <v>35</v>
      </c>
      <c r="AX644" s="12" t="s">
        <v>75</v>
      </c>
      <c r="AY644" s="151" t="s">
        <v>144</v>
      </c>
    </row>
    <row r="645" spans="2:51" s="13" customFormat="1">
      <c r="B645" s="156"/>
      <c r="D645" s="150" t="s">
        <v>156</v>
      </c>
      <c r="E645" s="157" t="s">
        <v>19</v>
      </c>
      <c r="F645" s="158" t="s">
        <v>722</v>
      </c>
      <c r="H645" s="159">
        <v>3.3</v>
      </c>
      <c r="I645" s="160"/>
      <c r="L645" s="156"/>
      <c r="M645" s="161"/>
      <c r="T645" s="162"/>
      <c r="AT645" s="157" t="s">
        <v>156</v>
      </c>
      <c r="AU645" s="157" t="s">
        <v>84</v>
      </c>
      <c r="AV645" s="13" t="s">
        <v>84</v>
      </c>
      <c r="AW645" s="13" t="s">
        <v>35</v>
      </c>
      <c r="AX645" s="13" t="s">
        <v>75</v>
      </c>
      <c r="AY645" s="157" t="s">
        <v>144</v>
      </c>
    </row>
    <row r="646" spans="2:51" s="12" customFormat="1">
      <c r="B646" s="149"/>
      <c r="D646" s="150" t="s">
        <v>156</v>
      </c>
      <c r="E646" s="151" t="s">
        <v>19</v>
      </c>
      <c r="F646" s="152" t="s">
        <v>604</v>
      </c>
      <c r="H646" s="151" t="s">
        <v>19</v>
      </c>
      <c r="I646" s="153"/>
      <c r="L646" s="149"/>
      <c r="M646" s="154"/>
      <c r="T646" s="155"/>
      <c r="AT646" s="151" t="s">
        <v>156</v>
      </c>
      <c r="AU646" s="151" t="s">
        <v>84</v>
      </c>
      <c r="AV646" s="12" t="s">
        <v>82</v>
      </c>
      <c r="AW646" s="12" t="s">
        <v>35</v>
      </c>
      <c r="AX646" s="12" t="s">
        <v>75</v>
      </c>
      <c r="AY646" s="151" t="s">
        <v>144</v>
      </c>
    </row>
    <row r="647" spans="2:51" s="12" customFormat="1">
      <c r="B647" s="149"/>
      <c r="D647" s="150" t="s">
        <v>156</v>
      </c>
      <c r="E647" s="151" t="s">
        <v>19</v>
      </c>
      <c r="F647" s="152" t="s">
        <v>605</v>
      </c>
      <c r="H647" s="151" t="s">
        <v>19</v>
      </c>
      <c r="I647" s="153"/>
      <c r="L647" s="149"/>
      <c r="M647" s="154"/>
      <c r="T647" s="155"/>
      <c r="AT647" s="151" t="s">
        <v>156</v>
      </c>
      <c r="AU647" s="151" t="s">
        <v>84</v>
      </c>
      <c r="AV647" s="12" t="s">
        <v>82</v>
      </c>
      <c r="AW647" s="12" t="s">
        <v>35</v>
      </c>
      <c r="AX647" s="12" t="s">
        <v>75</v>
      </c>
      <c r="AY647" s="151" t="s">
        <v>144</v>
      </c>
    </row>
    <row r="648" spans="2:51" s="12" customFormat="1">
      <c r="B648" s="149"/>
      <c r="D648" s="150" t="s">
        <v>156</v>
      </c>
      <c r="E648" s="151" t="s">
        <v>19</v>
      </c>
      <c r="F648" s="152" t="s">
        <v>723</v>
      </c>
      <c r="H648" s="151" t="s">
        <v>19</v>
      </c>
      <c r="I648" s="153"/>
      <c r="L648" s="149"/>
      <c r="M648" s="154"/>
      <c r="T648" s="155"/>
      <c r="AT648" s="151" t="s">
        <v>156</v>
      </c>
      <c r="AU648" s="151" t="s">
        <v>84</v>
      </c>
      <c r="AV648" s="12" t="s">
        <v>82</v>
      </c>
      <c r="AW648" s="12" t="s">
        <v>35</v>
      </c>
      <c r="AX648" s="12" t="s">
        <v>75</v>
      </c>
      <c r="AY648" s="151" t="s">
        <v>144</v>
      </c>
    </row>
    <row r="649" spans="2:51" s="12" customFormat="1">
      <c r="B649" s="149"/>
      <c r="D649" s="150" t="s">
        <v>156</v>
      </c>
      <c r="E649" s="151" t="s">
        <v>19</v>
      </c>
      <c r="F649" s="152" t="s">
        <v>607</v>
      </c>
      <c r="H649" s="151" t="s">
        <v>19</v>
      </c>
      <c r="I649" s="153"/>
      <c r="L649" s="149"/>
      <c r="M649" s="154"/>
      <c r="T649" s="155"/>
      <c r="AT649" s="151" t="s">
        <v>156</v>
      </c>
      <c r="AU649" s="151" t="s">
        <v>84</v>
      </c>
      <c r="AV649" s="12" t="s">
        <v>82</v>
      </c>
      <c r="AW649" s="12" t="s">
        <v>35</v>
      </c>
      <c r="AX649" s="12" t="s">
        <v>75</v>
      </c>
      <c r="AY649" s="151" t="s">
        <v>144</v>
      </c>
    </row>
    <row r="650" spans="2:51" s="13" customFormat="1">
      <c r="B650" s="156"/>
      <c r="D650" s="150" t="s">
        <v>156</v>
      </c>
      <c r="E650" s="157" t="s">
        <v>19</v>
      </c>
      <c r="F650" s="158" t="s">
        <v>724</v>
      </c>
      <c r="H650" s="159">
        <v>3.3660000000000001</v>
      </c>
      <c r="I650" s="160"/>
      <c r="L650" s="156"/>
      <c r="M650" s="161"/>
      <c r="T650" s="162"/>
      <c r="AT650" s="157" t="s">
        <v>156</v>
      </c>
      <c r="AU650" s="157" t="s">
        <v>84</v>
      </c>
      <c r="AV650" s="13" t="s">
        <v>84</v>
      </c>
      <c r="AW650" s="13" t="s">
        <v>35</v>
      </c>
      <c r="AX650" s="13" t="s">
        <v>75</v>
      </c>
      <c r="AY650" s="157" t="s">
        <v>144</v>
      </c>
    </row>
    <row r="651" spans="2:51" s="12" customFormat="1">
      <c r="B651" s="149"/>
      <c r="D651" s="150" t="s">
        <v>156</v>
      </c>
      <c r="E651" s="151" t="s">
        <v>19</v>
      </c>
      <c r="F651" s="152" t="s">
        <v>563</v>
      </c>
      <c r="H651" s="151" t="s">
        <v>19</v>
      </c>
      <c r="I651" s="153"/>
      <c r="L651" s="149"/>
      <c r="M651" s="154"/>
      <c r="T651" s="155"/>
      <c r="AT651" s="151" t="s">
        <v>156</v>
      </c>
      <c r="AU651" s="151" t="s">
        <v>84</v>
      </c>
      <c r="AV651" s="12" t="s">
        <v>82</v>
      </c>
      <c r="AW651" s="12" t="s">
        <v>35</v>
      </c>
      <c r="AX651" s="12" t="s">
        <v>75</v>
      </c>
      <c r="AY651" s="151" t="s">
        <v>144</v>
      </c>
    </row>
    <row r="652" spans="2:51" s="12" customFormat="1">
      <c r="B652" s="149"/>
      <c r="D652" s="150" t="s">
        <v>156</v>
      </c>
      <c r="E652" s="151" t="s">
        <v>19</v>
      </c>
      <c r="F652" s="152" t="s">
        <v>564</v>
      </c>
      <c r="H652" s="151" t="s">
        <v>19</v>
      </c>
      <c r="I652" s="153"/>
      <c r="L652" s="149"/>
      <c r="M652" s="154"/>
      <c r="T652" s="155"/>
      <c r="AT652" s="151" t="s">
        <v>156</v>
      </c>
      <c r="AU652" s="151" t="s">
        <v>84</v>
      </c>
      <c r="AV652" s="12" t="s">
        <v>82</v>
      </c>
      <c r="AW652" s="12" t="s">
        <v>35</v>
      </c>
      <c r="AX652" s="12" t="s">
        <v>75</v>
      </c>
      <c r="AY652" s="151" t="s">
        <v>144</v>
      </c>
    </row>
    <row r="653" spans="2:51" s="12" customFormat="1">
      <c r="B653" s="149"/>
      <c r="D653" s="150" t="s">
        <v>156</v>
      </c>
      <c r="E653" s="151" t="s">
        <v>19</v>
      </c>
      <c r="F653" s="152" t="s">
        <v>725</v>
      </c>
      <c r="H653" s="151" t="s">
        <v>19</v>
      </c>
      <c r="I653" s="153"/>
      <c r="L653" s="149"/>
      <c r="M653" s="154"/>
      <c r="T653" s="155"/>
      <c r="AT653" s="151" t="s">
        <v>156</v>
      </c>
      <c r="AU653" s="151" t="s">
        <v>84</v>
      </c>
      <c r="AV653" s="12" t="s">
        <v>82</v>
      </c>
      <c r="AW653" s="12" t="s">
        <v>35</v>
      </c>
      <c r="AX653" s="12" t="s">
        <v>75</v>
      </c>
      <c r="AY653" s="151" t="s">
        <v>144</v>
      </c>
    </row>
    <row r="654" spans="2:51" s="12" customFormat="1">
      <c r="B654" s="149"/>
      <c r="D654" s="150" t="s">
        <v>156</v>
      </c>
      <c r="E654" s="151" t="s">
        <v>19</v>
      </c>
      <c r="F654" s="152" t="s">
        <v>567</v>
      </c>
      <c r="H654" s="151" t="s">
        <v>19</v>
      </c>
      <c r="I654" s="153"/>
      <c r="L654" s="149"/>
      <c r="M654" s="154"/>
      <c r="T654" s="155"/>
      <c r="AT654" s="151" t="s">
        <v>156</v>
      </c>
      <c r="AU654" s="151" t="s">
        <v>84</v>
      </c>
      <c r="AV654" s="12" t="s">
        <v>82</v>
      </c>
      <c r="AW654" s="12" t="s">
        <v>35</v>
      </c>
      <c r="AX654" s="12" t="s">
        <v>75</v>
      </c>
      <c r="AY654" s="151" t="s">
        <v>144</v>
      </c>
    </row>
    <row r="655" spans="2:51" s="13" customFormat="1">
      <c r="B655" s="156"/>
      <c r="D655" s="150" t="s">
        <v>156</v>
      </c>
      <c r="E655" s="157" t="s">
        <v>19</v>
      </c>
      <c r="F655" s="158" t="s">
        <v>726</v>
      </c>
      <c r="H655" s="159">
        <v>6.6000000000000003E-2</v>
      </c>
      <c r="I655" s="160"/>
      <c r="L655" s="156"/>
      <c r="M655" s="161"/>
      <c r="T655" s="162"/>
      <c r="AT655" s="157" t="s">
        <v>156</v>
      </c>
      <c r="AU655" s="157" t="s">
        <v>84</v>
      </c>
      <c r="AV655" s="13" t="s">
        <v>84</v>
      </c>
      <c r="AW655" s="13" t="s">
        <v>35</v>
      </c>
      <c r="AX655" s="13" t="s">
        <v>75</v>
      </c>
      <c r="AY655" s="157" t="s">
        <v>144</v>
      </c>
    </row>
    <row r="656" spans="2:51" s="12" customFormat="1">
      <c r="B656" s="149"/>
      <c r="D656" s="150" t="s">
        <v>156</v>
      </c>
      <c r="E656" s="151" t="s">
        <v>19</v>
      </c>
      <c r="F656" s="152" t="s">
        <v>546</v>
      </c>
      <c r="H656" s="151" t="s">
        <v>19</v>
      </c>
      <c r="I656" s="153"/>
      <c r="L656" s="149"/>
      <c r="M656" s="154"/>
      <c r="T656" s="155"/>
      <c r="AT656" s="151" t="s">
        <v>156</v>
      </c>
      <c r="AU656" s="151" t="s">
        <v>84</v>
      </c>
      <c r="AV656" s="12" t="s">
        <v>82</v>
      </c>
      <c r="AW656" s="12" t="s">
        <v>35</v>
      </c>
      <c r="AX656" s="12" t="s">
        <v>75</v>
      </c>
      <c r="AY656" s="151" t="s">
        <v>144</v>
      </c>
    </row>
    <row r="657" spans="2:65" s="12" customFormat="1">
      <c r="B657" s="149"/>
      <c r="D657" s="150" t="s">
        <v>156</v>
      </c>
      <c r="E657" s="151" t="s">
        <v>19</v>
      </c>
      <c r="F657" s="152" t="s">
        <v>547</v>
      </c>
      <c r="H657" s="151" t="s">
        <v>19</v>
      </c>
      <c r="I657" s="153"/>
      <c r="L657" s="149"/>
      <c r="M657" s="154"/>
      <c r="T657" s="155"/>
      <c r="AT657" s="151" t="s">
        <v>156</v>
      </c>
      <c r="AU657" s="151" t="s">
        <v>84</v>
      </c>
      <c r="AV657" s="12" t="s">
        <v>82</v>
      </c>
      <c r="AW657" s="12" t="s">
        <v>35</v>
      </c>
      <c r="AX657" s="12" t="s">
        <v>75</v>
      </c>
      <c r="AY657" s="151" t="s">
        <v>144</v>
      </c>
    </row>
    <row r="658" spans="2:65" s="12" customFormat="1">
      <c r="B658" s="149"/>
      <c r="D658" s="150" t="s">
        <v>156</v>
      </c>
      <c r="E658" s="151" t="s">
        <v>19</v>
      </c>
      <c r="F658" s="152" t="s">
        <v>549</v>
      </c>
      <c r="H658" s="151" t="s">
        <v>19</v>
      </c>
      <c r="I658" s="153"/>
      <c r="L658" s="149"/>
      <c r="M658" s="154"/>
      <c r="T658" s="155"/>
      <c r="AT658" s="151" t="s">
        <v>156</v>
      </c>
      <c r="AU658" s="151" t="s">
        <v>84</v>
      </c>
      <c r="AV658" s="12" t="s">
        <v>82</v>
      </c>
      <c r="AW658" s="12" t="s">
        <v>35</v>
      </c>
      <c r="AX658" s="12" t="s">
        <v>75</v>
      </c>
      <c r="AY658" s="151" t="s">
        <v>144</v>
      </c>
    </row>
    <row r="659" spans="2:65" s="12" customFormat="1">
      <c r="B659" s="149"/>
      <c r="D659" s="150" t="s">
        <v>156</v>
      </c>
      <c r="E659" s="151" t="s">
        <v>19</v>
      </c>
      <c r="F659" s="152" t="s">
        <v>532</v>
      </c>
      <c r="H659" s="151" t="s">
        <v>19</v>
      </c>
      <c r="I659" s="153"/>
      <c r="L659" s="149"/>
      <c r="M659" s="154"/>
      <c r="T659" s="155"/>
      <c r="AT659" s="151" t="s">
        <v>156</v>
      </c>
      <c r="AU659" s="151" t="s">
        <v>84</v>
      </c>
      <c r="AV659" s="12" t="s">
        <v>82</v>
      </c>
      <c r="AW659" s="12" t="s">
        <v>35</v>
      </c>
      <c r="AX659" s="12" t="s">
        <v>75</v>
      </c>
      <c r="AY659" s="151" t="s">
        <v>144</v>
      </c>
    </row>
    <row r="660" spans="2:65" s="12" customFormat="1">
      <c r="B660" s="149"/>
      <c r="D660" s="150" t="s">
        <v>156</v>
      </c>
      <c r="E660" s="151" t="s">
        <v>19</v>
      </c>
      <c r="F660" s="152" t="s">
        <v>727</v>
      </c>
      <c r="H660" s="151" t="s">
        <v>19</v>
      </c>
      <c r="I660" s="153"/>
      <c r="L660" s="149"/>
      <c r="M660" s="154"/>
      <c r="T660" s="155"/>
      <c r="AT660" s="151" t="s">
        <v>156</v>
      </c>
      <c r="AU660" s="151" t="s">
        <v>84</v>
      </c>
      <c r="AV660" s="12" t="s">
        <v>82</v>
      </c>
      <c r="AW660" s="12" t="s">
        <v>35</v>
      </c>
      <c r="AX660" s="12" t="s">
        <v>75</v>
      </c>
      <c r="AY660" s="151" t="s">
        <v>144</v>
      </c>
    </row>
    <row r="661" spans="2:65" s="13" customFormat="1">
      <c r="B661" s="156"/>
      <c r="D661" s="150" t="s">
        <v>156</v>
      </c>
      <c r="E661" s="157" t="s">
        <v>19</v>
      </c>
      <c r="F661" s="158" t="s">
        <v>728</v>
      </c>
      <c r="H661" s="159">
        <v>0.106</v>
      </c>
      <c r="I661" s="160"/>
      <c r="L661" s="156"/>
      <c r="M661" s="161"/>
      <c r="T661" s="162"/>
      <c r="AT661" s="157" t="s">
        <v>156</v>
      </c>
      <c r="AU661" s="157" t="s">
        <v>84</v>
      </c>
      <c r="AV661" s="13" t="s">
        <v>84</v>
      </c>
      <c r="AW661" s="13" t="s">
        <v>35</v>
      </c>
      <c r="AX661" s="13" t="s">
        <v>75</v>
      </c>
      <c r="AY661" s="157" t="s">
        <v>144</v>
      </c>
    </row>
    <row r="662" spans="2:65" s="12" customFormat="1">
      <c r="B662" s="149"/>
      <c r="D662" s="150" t="s">
        <v>156</v>
      </c>
      <c r="E662" s="151" t="s">
        <v>19</v>
      </c>
      <c r="F662" s="152" t="s">
        <v>590</v>
      </c>
      <c r="H662" s="151" t="s">
        <v>19</v>
      </c>
      <c r="I662" s="153"/>
      <c r="L662" s="149"/>
      <c r="M662" s="154"/>
      <c r="T662" s="155"/>
      <c r="AT662" s="151" t="s">
        <v>156</v>
      </c>
      <c r="AU662" s="151" t="s">
        <v>84</v>
      </c>
      <c r="AV662" s="12" t="s">
        <v>82</v>
      </c>
      <c r="AW662" s="12" t="s">
        <v>35</v>
      </c>
      <c r="AX662" s="12" t="s">
        <v>75</v>
      </c>
      <c r="AY662" s="151" t="s">
        <v>144</v>
      </c>
    </row>
    <row r="663" spans="2:65" s="12" customFormat="1">
      <c r="B663" s="149"/>
      <c r="D663" s="150" t="s">
        <v>156</v>
      </c>
      <c r="E663" s="151" t="s">
        <v>19</v>
      </c>
      <c r="F663" s="152" t="s">
        <v>591</v>
      </c>
      <c r="H663" s="151" t="s">
        <v>19</v>
      </c>
      <c r="I663" s="153"/>
      <c r="L663" s="149"/>
      <c r="M663" s="154"/>
      <c r="T663" s="155"/>
      <c r="AT663" s="151" t="s">
        <v>156</v>
      </c>
      <c r="AU663" s="151" t="s">
        <v>84</v>
      </c>
      <c r="AV663" s="12" t="s">
        <v>82</v>
      </c>
      <c r="AW663" s="12" t="s">
        <v>35</v>
      </c>
      <c r="AX663" s="12" t="s">
        <v>75</v>
      </c>
      <c r="AY663" s="151" t="s">
        <v>144</v>
      </c>
    </row>
    <row r="664" spans="2:65" s="12" customFormat="1">
      <c r="B664" s="149"/>
      <c r="D664" s="150" t="s">
        <v>156</v>
      </c>
      <c r="E664" s="151" t="s">
        <v>19</v>
      </c>
      <c r="F664" s="152" t="s">
        <v>725</v>
      </c>
      <c r="H664" s="151" t="s">
        <v>19</v>
      </c>
      <c r="I664" s="153"/>
      <c r="L664" s="149"/>
      <c r="M664" s="154"/>
      <c r="T664" s="155"/>
      <c r="AT664" s="151" t="s">
        <v>156</v>
      </c>
      <c r="AU664" s="151" t="s">
        <v>84</v>
      </c>
      <c r="AV664" s="12" t="s">
        <v>82</v>
      </c>
      <c r="AW664" s="12" t="s">
        <v>35</v>
      </c>
      <c r="AX664" s="12" t="s">
        <v>75</v>
      </c>
      <c r="AY664" s="151" t="s">
        <v>144</v>
      </c>
    </row>
    <row r="665" spans="2:65" s="13" customFormat="1">
      <c r="B665" s="156"/>
      <c r="D665" s="150" t="s">
        <v>156</v>
      </c>
      <c r="E665" s="157" t="s">
        <v>19</v>
      </c>
      <c r="F665" s="158" t="s">
        <v>729</v>
      </c>
      <c r="H665" s="159">
        <v>0.33</v>
      </c>
      <c r="I665" s="160"/>
      <c r="L665" s="156"/>
      <c r="M665" s="161"/>
      <c r="T665" s="162"/>
      <c r="AT665" s="157" t="s">
        <v>156</v>
      </c>
      <c r="AU665" s="157" t="s">
        <v>84</v>
      </c>
      <c r="AV665" s="13" t="s">
        <v>84</v>
      </c>
      <c r="AW665" s="13" t="s">
        <v>35</v>
      </c>
      <c r="AX665" s="13" t="s">
        <v>75</v>
      </c>
      <c r="AY665" s="157" t="s">
        <v>144</v>
      </c>
    </row>
    <row r="666" spans="2:65" s="14" customFormat="1">
      <c r="B666" s="163"/>
      <c r="D666" s="150" t="s">
        <v>156</v>
      </c>
      <c r="E666" s="164" t="s">
        <v>19</v>
      </c>
      <c r="F666" s="165" t="s">
        <v>204</v>
      </c>
      <c r="H666" s="166">
        <v>14.618</v>
      </c>
      <c r="I666" s="167"/>
      <c r="L666" s="163"/>
      <c r="M666" s="168"/>
      <c r="T666" s="169"/>
      <c r="AT666" s="164" t="s">
        <v>156</v>
      </c>
      <c r="AU666" s="164" t="s">
        <v>84</v>
      </c>
      <c r="AV666" s="14" t="s">
        <v>152</v>
      </c>
      <c r="AW666" s="14" t="s">
        <v>35</v>
      </c>
      <c r="AX666" s="14" t="s">
        <v>82</v>
      </c>
      <c r="AY666" s="164" t="s">
        <v>144</v>
      </c>
    </row>
    <row r="667" spans="2:65" s="1" customFormat="1" ht="16.5" customHeight="1">
      <c r="B667" s="33"/>
      <c r="C667" s="132" t="s">
        <v>730</v>
      </c>
      <c r="D667" s="132" t="s">
        <v>147</v>
      </c>
      <c r="E667" s="133" t="s">
        <v>731</v>
      </c>
      <c r="F667" s="134" t="s">
        <v>732</v>
      </c>
      <c r="G667" s="135" t="s">
        <v>150</v>
      </c>
      <c r="H667" s="136">
        <v>14.618</v>
      </c>
      <c r="I667" s="137"/>
      <c r="J667" s="138">
        <f>ROUND(I667*H667,2)</f>
        <v>0</v>
      </c>
      <c r="K667" s="134" t="s">
        <v>151</v>
      </c>
      <c r="L667" s="33"/>
      <c r="M667" s="139" t="s">
        <v>19</v>
      </c>
      <c r="N667" s="140" t="s">
        <v>46</v>
      </c>
      <c r="P667" s="141">
        <f>O667*H667</f>
        <v>0</v>
      </c>
      <c r="Q667" s="141">
        <v>1.3999999999999999E-4</v>
      </c>
      <c r="R667" s="141">
        <f>Q667*H667</f>
        <v>2.04652E-3</v>
      </c>
      <c r="S667" s="141">
        <v>0</v>
      </c>
      <c r="T667" s="142">
        <f>S667*H667</f>
        <v>0</v>
      </c>
      <c r="AR667" s="143" t="s">
        <v>229</v>
      </c>
      <c r="AT667" s="143" t="s">
        <v>147</v>
      </c>
      <c r="AU667" s="143" t="s">
        <v>84</v>
      </c>
      <c r="AY667" s="18" t="s">
        <v>144</v>
      </c>
      <c r="BE667" s="144">
        <f>IF(N667="základní",J667,0)</f>
        <v>0</v>
      </c>
      <c r="BF667" s="144">
        <f>IF(N667="snížená",J667,0)</f>
        <v>0</v>
      </c>
      <c r="BG667" s="144">
        <f>IF(N667="zákl. přenesená",J667,0)</f>
        <v>0</v>
      </c>
      <c r="BH667" s="144">
        <f>IF(N667="sníž. přenesená",J667,0)</f>
        <v>0</v>
      </c>
      <c r="BI667" s="144">
        <f>IF(N667="nulová",J667,0)</f>
        <v>0</v>
      </c>
      <c r="BJ667" s="18" t="s">
        <v>82</v>
      </c>
      <c r="BK667" s="144">
        <f>ROUND(I667*H667,2)</f>
        <v>0</v>
      </c>
      <c r="BL667" s="18" t="s">
        <v>229</v>
      </c>
      <c r="BM667" s="143" t="s">
        <v>733</v>
      </c>
    </row>
    <row r="668" spans="2:65" s="1" customFormat="1">
      <c r="B668" s="33"/>
      <c r="D668" s="145" t="s">
        <v>154</v>
      </c>
      <c r="F668" s="146" t="s">
        <v>734</v>
      </c>
      <c r="I668" s="147"/>
      <c r="L668" s="33"/>
      <c r="M668" s="148"/>
      <c r="T668" s="54"/>
      <c r="AT668" s="18" t="s">
        <v>154</v>
      </c>
      <c r="AU668" s="18" t="s">
        <v>84</v>
      </c>
    </row>
    <row r="669" spans="2:65" s="1" customFormat="1" ht="16.5" customHeight="1">
      <c r="B669" s="33"/>
      <c r="C669" s="132" t="s">
        <v>735</v>
      </c>
      <c r="D669" s="132" t="s">
        <v>147</v>
      </c>
      <c r="E669" s="133" t="s">
        <v>736</v>
      </c>
      <c r="F669" s="134" t="s">
        <v>737</v>
      </c>
      <c r="G669" s="135" t="s">
        <v>150</v>
      </c>
      <c r="H669" s="136">
        <v>14.618</v>
      </c>
      <c r="I669" s="137"/>
      <c r="J669" s="138">
        <f>ROUND(I669*H669,2)</f>
        <v>0</v>
      </c>
      <c r="K669" s="134" t="s">
        <v>151</v>
      </c>
      <c r="L669" s="33"/>
      <c r="M669" s="139" t="s">
        <v>19</v>
      </c>
      <c r="N669" s="140" t="s">
        <v>46</v>
      </c>
      <c r="P669" s="141">
        <f>O669*H669</f>
        <v>0</v>
      </c>
      <c r="Q669" s="141">
        <v>1.2999999999999999E-4</v>
      </c>
      <c r="R669" s="141">
        <f>Q669*H669</f>
        <v>1.9003399999999999E-3</v>
      </c>
      <c r="S669" s="141">
        <v>0</v>
      </c>
      <c r="T669" s="142">
        <f>S669*H669</f>
        <v>0</v>
      </c>
      <c r="AR669" s="143" t="s">
        <v>229</v>
      </c>
      <c r="AT669" s="143" t="s">
        <v>147</v>
      </c>
      <c r="AU669" s="143" t="s">
        <v>84</v>
      </c>
      <c r="AY669" s="18" t="s">
        <v>144</v>
      </c>
      <c r="BE669" s="144">
        <f>IF(N669="základní",J669,0)</f>
        <v>0</v>
      </c>
      <c r="BF669" s="144">
        <f>IF(N669="snížená",J669,0)</f>
        <v>0</v>
      </c>
      <c r="BG669" s="144">
        <f>IF(N669="zákl. přenesená",J669,0)</f>
        <v>0</v>
      </c>
      <c r="BH669" s="144">
        <f>IF(N669="sníž. přenesená",J669,0)</f>
        <v>0</v>
      </c>
      <c r="BI669" s="144">
        <f>IF(N669="nulová",J669,0)</f>
        <v>0</v>
      </c>
      <c r="BJ669" s="18" t="s">
        <v>82</v>
      </c>
      <c r="BK669" s="144">
        <f>ROUND(I669*H669,2)</f>
        <v>0</v>
      </c>
      <c r="BL669" s="18" t="s">
        <v>229</v>
      </c>
      <c r="BM669" s="143" t="s">
        <v>738</v>
      </c>
    </row>
    <row r="670" spans="2:65" s="1" customFormat="1">
      <c r="B670" s="33"/>
      <c r="D670" s="145" t="s">
        <v>154</v>
      </c>
      <c r="F670" s="146" t="s">
        <v>739</v>
      </c>
      <c r="I670" s="147"/>
      <c r="L670" s="33"/>
      <c r="M670" s="148"/>
      <c r="T670" s="54"/>
      <c r="AT670" s="18" t="s">
        <v>154</v>
      </c>
      <c r="AU670" s="18" t="s">
        <v>84</v>
      </c>
    </row>
    <row r="671" spans="2:65" s="1" customFormat="1" ht="16.5" customHeight="1">
      <c r="B671" s="33"/>
      <c r="C671" s="132" t="s">
        <v>239</v>
      </c>
      <c r="D671" s="132" t="s">
        <v>147</v>
      </c>
      <c r="E671" s="133" t="s">
        <v>740</v>
      </c>
      <c r="F671" s="134" t="s">
        <v>741</v>
      </c>
      <c r="G671" s="135" t="s">
        <v>150</v>
      </c>
      <c r="H671" s="136">
        <v>14.618</v>
      </c>
      <c r="I671" s="137"/>
      <c r="J671" s="138">
        <f>ROUND(I671*H671,2)</f>
        <v>0</v>
      </c>
      <c r="K671" s="134" t="s">
        <v>151</v>
      </c>
      <c r="L671" s="33"/>
      <c r="M671" s="139" t="s">
        <v>19</v>
      </c>
      <c r="N671" s="140" t="s">
        <v>46</v>
      </c>
      <c r="P671" s="141">
        <f>O671*H671</f>
        <v>0</v>
      </c>
      <c r="Q671" s="141">
        <v>1.2999999999999999E-4</v>
      </c>
      <c r="R671" s="141">
        <f>Q671*H671</f>
        <v>1.9003399999999999E-3</v>
      </c>
      <c r="S671" s="141">
        <v>0</v>
      </c>
      <c r="T671" s="142">
        <f>S671*H671</f>
        <v>0</v>
      </c>
      <c r="AR671" s="143" t="s">
        <v>229</v>
      </c>
      <c r="AT671" s="143" t="s">
        <v>147</v>
      </c>
      <c r="AU671" s="143" t="s">
        <v>84</v>
      </c>
      <c r="AY671" s="18" t="s">
        <v>144</v>
      </c>
      <c r="BE671" s="144">
        <f>IF(N671="základní",J671,0)</f>
        <v>0</v>
      </c>
      <c r="BF671" s="144">
        <f>IF(N671="snížená",J671,0)</f>
        <v>0</v>
      </c>
      <c r="BG671" s="144">
        <f>IF(N671="zákl. přenesená",J671,0)</f>
        <v>0</v>
      </c>
      <c r="BH671" s="144">
        <f>IF(N671="sníž. přenesená",J671,0)</f>
        <v>0</v>
      </c>
      <c r="BI671" s="144">
        <f>IF(N671="nulová",J671,0)</f>
        <v>0</v>
      </c>
      <c r="BJ671" s="18" t="s">
        <v>82</v>
      </c>
      <c r="BK671" s="144">
        <f>ROUND(I671*H671,2)</f>
        <v>0</v>
      </c>
      <c r="BL671" s="18" t="s">
        <v>229</v>
      </c>
      <c r="BM671" s="143" t="s">
        <v>742</v>
      </c>
    </row>
    <row r="672" spans="2:65" s="1" customFormat="1">
      <c r="B672" s="33"/>
      <c r="D672" s="145" t="s">
        <v>154</v>
      </c>
      <c r="F672" s="146" t="s">
        <v>743</v>
      </c>
      <c r="I672" s="147"/>
      <c r="L672" s="33"/>
      <c r="M672" s="148"/>
      <c r="T672" s="54"/>
      <c r="AT672" s="18" t="s">
        <v>154</v>
      </c>
      <c r="AU672" s="18" t="s">
        <v>84</v>
      </c>
    </row>
    <row r="673" spans="2:65" s="11" customFormat="1" ht="25.9" customHeight="1">
      <c r="B673" s="120"/>
      <c r="D673" s="121" t="s">
        <v>74</v>
      </c>
      <c r="E673" s="122" t="s">
        <v>744</v>
      </c>
      <c r="F673" s="122" t="s">
        <v>745</v>
      </c>
      <c r="I673" s="123"/>
      <c r="J673" s="124">
        <f>BK673</f>
        <v>0</v>
      </c>
      <c r="L673" s="120"/>
      <c r="M673" s="125"/>
      <c r="P673" s="126">
        <f>SUM(P674:P681)</f>
        <v>0</v>
      </c>
      <c r="R673" s="126">
        <f>SUM(R674:R681)</f>
        <v>0</v>
      </c>
      <c r="T673" s="127">
        <f>SUM(T674:T681)</f>
        <v>0</v>
      </c>
      <c r="AR673" s="121" t="s">
        <v>152</v>
      </c>
      <c r="AT673" s="128" t="s">
        <v>74</v>
      </c>
      <c r="AU673" s="128" t="s">
        <v>75</v>
      </c>
      <c r="AY673" s="121" t="s">
        <v>144</v>
      </c>
      <c r="BK673" s="129">
        <f>SUM(BK674:BK681)</f>
        <v>0</v>
      </c>
    </row>
    <row r="674" spans="2:65" s="1" customFormat="1" ht="16.5" customHeight="1">
      <c r="B674" s="33"/>
      <c r="C674" s="132" t="s">
        <v>746</v>
      </c>
      <c r="D674" s="132" t="s">
        <v>147</v>
      </c>
      <c r="E674" s="133" t="s">
        <v>747</v>
      </c>
      <c r="F674" s="134" t="s">
        <v>748</v>
      </c>
      <c r="G674" s="135" t="s">
        <v>749</v>
      </c>
      <c r="H674" s="136">
        <v>16</v>
      </c>
      <c r="I674" s="137"/>
      <c r="J674" s="138">
        <f>ROUND(I674*H674,2)</f>
        <v>0</v>
      </c>
      <c r="K674" s="134" t="s">
        <v>151</v>
      </c>
      <c r="L674" s="33"/>
      <c r="M674" s="139" t="s">
        <v>19</v>
      </c>
      <c r="N674" s="140" t="s">
        <v>46</v>
      </c>
      <c r="P674" s="141">
        <f>O674*H674</f>
        <v>0</v>
      </c>
      <c r="Q674" s="141">
        <v>0</v>
      </c>
      <c r="R674" s="141">
        <f>Q674*H674</f>
        <v>0</v>
      </c>
      <c r="S674" s="141">
        <v>0</v>
      </c>
      <c r="T674" s="142">
        <f>S674*H674</f>
        <v>0</v>
      </c>
      <c r="AR674" s="143" t="s">
        <v>750</v>
      </c>
      <c r="AT674" s="143" t="s">
        <v>147</v>
      </c>
      <c r="AU674" s="143" t="s">
        <v>82</v>
      </c>
      <c r="AY674" s="18" t="s">
        <v>144</v>
      </c>
      <c r="BE674" s="144">
        <f>IF(N674="základní",J674,0)</f>
        <v>0</v>
      </c>
      <c r="BF674" s="144">
        <f>IF(N674="snížená",J674,0)</f>
        <v>0</v>
      </c>
      <c r="BG674" s="144">
        <f>IF(N674="zákl. přenesená",J674,0)</f>
        <v>0</v>
      </c>
      <c r="BH674" s="144">
        <f>IF(N674="sníž. přenesená",J674,0)</f>
        <v>0</v>
      </c>
      <c r="BI674" s="144">
        <f>IF(N674="nulová",J674,0)</f>
        <v>0</v>
      </c>
      <c r="BJ674" s="18" t="s">
        <v>82</v>
      </c>
      <c r="BK674" s="144">
        <f>ROUND(I674*H674,2)</f>
        <v>0</v>
      </c>
      <c r="BL674" s="18" t="s">
        <v>750</v>
      </c>
      <c r="BM674" s="143" t="s">
        <v>751</v>
      </c>
    </row>
    <row r="675" spans="2:65" s="1" customFormat="1">
      <c r="B675" s="33"/>
      <c r="D675" s="145" t="s">
        <v>154</v>
      </c>
      <c r="F675" s="146" t="s">
        <v>752</v>
      </c>
      <c r="I675" s="147"/>
      <c r="L675" s="33"/>
      <c r="M675" s="148"/>
      <c r="T675" s="54"/>
      <c r="AT675" s="18" t="s">
        <v>154</v>
      </c>
      <c r="AU675" s="18" t="s">
        <v>82</v>
      </c>
    </row>
    <row r="676" spans="2:65" s="12" customFormat="1">
      <c r="B676" s="149"/>
      <c r="D676" s="150" t="s">
        <v>156</v>
      </c>
      <c r="E676" s="151" t="s">
        <v>19</v>
      </c>
      <c r="F676" s="152" t="s">
        <v>753</v>
      </c>
      <c r="H676" s="151" t="s">
        <v>19</v>
      </c>
      <c r="I676" s="153"/>
      <c r="L676" s="149"/>
      <c r="M676" s="154"/>
      <c r="T676" s="155"/>
      <c r="AT676" s="151" t="s">
        <v>156</v>
      </c>
      <c r="AU676" s="151" t="s">
        <v>82</v>
      </c>
      <c r="AV676" s="12" t="s">
        <v>82</v>
      </c>
      <c r="AW676" s="12" t="s">
        <v>35</v>
      </c>
      <c r="AX676" s="12" t="s">
        <v>75</v>
      </c>
      <c r="AY676" s="151" t="s">
        <v>144</v>
      </c>
    </row>
    <row r="677" spans="2:65" s="13" customFormat="1">
      <c r="B677" s="156"/>
      <c r="D677" s="150" t="s">
        <v>156</v>
      </c>
      <c r="E677" s="157" t="s">
        <v>19</v>
      </c>
      <c r="F677" s="158" t="s">
        <v>754</v>
      </c>
      <c r="H677" s="159">
        <v>16</v>
      </c>
      <c r="I677" s="160"/>
      <c r="L677" s="156"/>
      <c r="M677" s="161"/>
      <c r="T677" s="162"/>
      <c r="AT677" s="157" t="s">
        <v>156</v>
      </c>
      <c r="AU677" s="157" t="s">
        <v>82</v>
      </c>
      <c r="AV677" s="13" t="s">
        <v>84</v>
      </c>
      <c r="AW677" s="13" t="s">
        <v>35</v>
      </c>
      <c r="AX677" s="13" t="s">
        <v>82</v>
      </c>
      <c r="AY677" s="157" t="s">
        <v>144</v>
      </c>
    </row>
    <row r="678" spans="2:65" s="1" customFormat="1" ht="16.5" customHeight="1">
      <c r="B678" s="33"/>
      <c r="C678" s="132" t="s">
        <v>755</v>
      </c>
      <c r="D678" s="132" t="s">
        <v>147</v>
      </c>
      <c r="E678" s="133" t="s">
        <v>756</v>
      </c>
      <c r="F678" s="134" t="s">
        <v>757</v>
      </c>
      <c r="G678" s="135" t="s">
        <v>749</v>
      </c>
      <c r="H678" s="136">
        <v>16</v>
      </c>
      <c r="I678" s="137"/>
      <c r="J678" s="138">
        <f>ROUND(I678*H678,2)</f>
        <v>0</v>
      </c>
      <c r="K678" s="134" t="s">
        <v>151</v>
      </c>
      <c r="L678" s="33"/>
      <c r="M678" s="139" t="s">
        <v>19</v>
      </c>
      <c r="N678" s="140" t="s">
        <v>46</v>
      </c>
      <c r="P678" s="141">
        <f>O678*H678</f>
        <v>0</v>
      </c>
      <c r="Q678" s="141">
        <v>0</v>
      </c>
      <c r="R678" s="141">
        <f>Q678*H678</f>
        <v>0</v>
      </c>
      <c r="S678" s="141">
        <v>0</v>
      </c>
      <c r="T678" s="142">
        <f>S678*H678</f>
        <v>0</v>
      </c>
      <c r="AR678" s="143" t="s">
        <v>750</v>
      </c>
      <c r="AT678" s="143" t="s">
        <v>147</v>
      </c>
      <c r="AU678" s="143" t="s">
        <v>82</v>
      </c>
      <c r="AY678" s="18" t="s">
        <v>144</v>
      </c>
      <c r="BE678" s="144">
        <f>IF(N678="základní",J678,0)</f>
        <v>0</v>
      </c>
      <c r="BF678" s="144">
        <f>IF(N678="snížená",J678,0)</f>
        <v>0</v>
      </c>
      <c r="BG678" s="144">
        <f>IF(N678="zákl. přenesená",J678,0)</f>
        <v>0</v>
      </c>
      <c r="BH678" s="144">
        <f>IF(N678="sníž. přenesená",J678,0)</f>
        <v>0</v>
      </c>
      <c r="BI678" s="144">
        <f>IF(N678="nulová",J678,0)</f>
        <v>0</v>
      </c>
      <c r="BJ678" s="18" t="s">
        <v>82</v>
      </c>
      <c r="BK678" s="144">
        <f>ROUND(I678*H678,2)</f>
        <v>0</v>
      </c>
      <c r="BL678" s="18" t="s">
        <v>750</v>
      </c>
      <c r="BM678" s="143" t="s">
        <v>758</v>
      </c>
    </row>
    <row r="679" spans="2:65" s="1" customFormat="1">
      <c r="B679" s="33"/>
      <c r="D679" s="145" t="s">
        <v>154</v>
      </c>
      <c r="F679" s="146" t="s">
        <v>759</v>
      </c>
      <c r="I679" s="147"/>
      <c r="L679" s="33"/>
      <c r="M679" s="148"/>
      <c r="T679" s="54"/>
      <c r="AT679" s="18" t="s">
        <v>154</v>
      </c>
      <c r="AU679" s="18" t="s">
        <v>82</v>
      </c>
    </row>
    <row r="680" spans="2:65" s="12" customFormat="1">
      <c r="B680" s="149"/>
      <c r="D680" s="150" t="s">
        <v>156</v>
      </c>
      <c r="E680" s="151" t="s">
        <v>19</v>
      </c>
      <c r="F680" s="152" t="s">
        <v>760</v>
      </c>
      <c r="H680" s="151" t="s">
        <v>19</v>
      </c>
      <c r="I680" s="153"/>
      <c r="L680" s="149"/>
      <c r="M680" s="154"/>
      <c r="T680" s="155"/>
      <c r="AT680" s="151" t="s">
        <v>156</v>
      </c>
      <c r="AU680" s="151" t="s">
        <v>82</v>
      </c>
      <c r="AV680" s="12" t="s">
        <v>82</v>
      </c>
      <c r="AW680" s="12" t="s">
        <v>35</v>
      </c>
      <c r="AX680" s="12" t="s">
        <v>75</v>
      </c>
      <c r="AY680" s="151" t="s">
        <v>144</v>
      </c>
    </row>
    <row r="681" spans="2:65" s="13" customFormat="1">
      <c r="B681" s="156"/>
      <c r="D681" s="150" t="s">
        <v>156</v>
      </c>
      <c r="E681" s="157" t="s">
        <v>19</v>
      </c>
      <c r="F681" s="158" t="s">
        <v>754</v>
      </c>
      <c r="H681" s="159">
        <v>16</v>
      </c>
      <c r="I681" s="160"/>
      <c r="L681" s="156"/>
      <c r="M681" s="188"/>
      <c r="N681" s="189"/>
      <c r="O681" s="189"/>
      <c r="P681" s="189"/>
      <c r="Q681" s="189"/>
      <c r="R681" s="189"/>
      <c r="S681" s="189"/>
      <c r="T681" s="190"/>
      <c r="AT681" s="157" t="s">
        <v>156</v>
      </c>
      <c r="AU681" s="157" t="s">
        <v>82</v>
      </c>
      <c r="AV681" s="13" t="s">
        <v>84</v>
      </c>
      <c r="AW681" s="13" t="s">
        <v>35</v>
      </c>
      <c r="AX681" s="13" t="s">
        <v>82</v>
      </c>
      <c r="AY681" s="157" t="s">
        <v>144</v>
      </c>
    </row>
    <row r="682" spans="2:65" s="1" customFormat="1" ht="6.95" customHeight="1">
      <c r="B682" s="42"/>
      <c r="C682" s="43"/>
      <c r="D682" s="43"/>
      <c r="E682" s="43"/>
      <c r="F682" s="43"/>
      <c r="G682" s="43"/>
      <c r="H682" s="43"/>
      <c r="I682" s="43"/>
      <c r="J682" s="43"/>
      <c r="K682" s="43"/>
      <c r="L682" s="33"/>
    </row>
  </sheetData>
  <sheetProtection algorithmName="SHA-512" hashValue="dJtG3fqHcLDPm5SIzOp5diZFzejJO112UMmLUWhPE90PEFAbeEsocZyRt/PxpZki42oxGqCWQq0vL+rWOfw/dQ==" saltValue="1hJHkIZQLgisAs+8IqNLlMEBu5o6jb2JrNJvkDxiBeNHNTF3+e0z6di1MjLV3wFBgaSlPruW5iso8ccaoY8u4A==" spinCount="100000" sheet="1" objects="1" scenarios="1" formatColumns="0" formatRows="0" autoFilter="0"/>
  <autoFilter ref="C96:K681" xr:uid="{00000000-0009-0000-0000-000001000000}"/>
  <mergeCells count="12">
    <mergeCell ref="E89:H89"/>
    <mergeCell ref="L2:V2"/>
    <mergeCell ref="E50:H50"/>
    <mergeCell ref="E52:H52"/>
    <mergeCell ref="E54:H54"/>
    <mergeCell ref="E85:H85"/>
    <mergeCell ref="E87:H87"/>
    <mergeCell ref="E7:H7"/>
    <mergeCell ref="E9:H9"/>
    <mergeCell ref="E11:H11"/>
    <mergeCell ref="E20:H20"/>
    <mergeCell ref="E29:H29"/>
  </mergeCells>
  <hyperlinks>
    <hyperlink ref="F101" r:id="rId1" xr:uid="{00000000-0004-0000-0100-000000000000}"/>
    <hyperlink ref="F114" r:id="rId2" xr:uid="{00000000-0004-0000-0100-000001000000}"/>
    <hyperlink ref="F116" r:id="rId3" xr:uid="{00000000-0004-0000-0100-000002000000}"/>
    <hyperlink ref="F120" r:id="rId4" xr:uid="{00000000-0004-0000-0100-000003000000}"/>
    <hyperlink ref="F123" r:id="rId5" xr:uid="{00000000-0004-0000-0100-000004000000}"/>
    <hyperlink ref="F125" r:id="rId6" xr:uid="{00000000-0004-0000-0100-000005000000}"/>
    <hyperlink ref="F128" r:id="rId7" xr:uid="{00000000-0004-0000-0100-000006000000}"/>
    <hyperlink ref="F133" r:id="rId8" xr:uid="{00000000-0004-0000-0100-000007000000}"/>
    <hyperlink ref="F136" r:id="rId9" xr:uid="{00000000-0004-0000-0100-000008000000}"/>
    <hyperlink ref="F138" r:id="rId10" xr:uid="{00000000-0004-0000-0100-000009000000}"/>
    <hyperlink ref="F142" r:id="rId11" xr:uid="{00000000-0004-0000-0100-00000A000000}"/>
    <hyperlink ref="F154" r:id="rId12" xr:uid="{00000000-0004-0000-0100-00000B000000}"/>
    <hyperlink ref="F156" r:id="rId13" xr:uid="{00000000-0004-0000-0100-00000C000000}"/>
    <hyperlink ref="F159" r:id="rId14" xr:uid="{00000000-0004-0000-0100-00000D000000}"/>
    <hyperlink ref="F173" r:id="rId15" xr:uid="{00000000-0004-0000-0100-00000E000000}"/>
    <hyperlink ref="F191" r:id="rId16" xr:uid="{00000000-0004-0000-0100-00000F000000}"/>
    <hyperlink ref="F199" r:id="rId17" xr:uid="{00000000-0004-0000-0100-000010000000}"/>
    <hyperlink ref="F203" r:id="rId18" xr:uid="{00000000-0004-0000-0100-000011000000}"/>
    <hyperlink ref="F205" r:id="rId19" xr:uid="{00000000-0004-0000-0100-000012000000}"/>
    <hyperlink ref="F219" r:id="rId20" xr:uid="{00000000-0004-0000-0100-000013000000}"/>
    <hyperlink ref="F239" r:id="rId21" xr:uid="{00000000-0004-0000-0100-000014000000}"/>
    <hyperlink ref="F241" r:id="rId22" xr:uid="{00000000-0004-0000-0100-000015000000}"/>
    <hyperlink ref="F244" r:id="rId23" xr:uid="{00000000-0004-0000-0100-000016000000}"/>
    <hyperlink ref="F254" r:id="rId24" xr:uid="{00000000-0004-0000-0100-000017000000}"/>
    <hyperlink ref="F258" r:id="rId25" xr:uid="{00000000-0004-0000-0100-000018000000}"/>
    <hyperlink ref="F270" r:id="rId26" xr:uid="{00000000-0004-0000-0100-000019000000}"/>
    <hyperlink ref="F285" r:id="rId27" xr:uid="{00000000-0004-0000-0100-00001A000000}"/>
    <hyperlink ref="F297" r:id="rId28" xr:uid="{00000000-0004-0000-0100-00001B000000}"/>
    <hyperlink ref="F309" r:id="rId29" xr:uid="{00000000-0004-0000-0100-00001C000000}"/>
    <hyperlink ref="F324" r:id="rId30" xr:uid="{00000000-0004-0000-0100-00001D000000}"/>
    <hyperlink ref="F328" r:id="rId31" xr:uid="{00000000-0004-0000-0100-00001E000000}"/>
    <hyperlink ref="F340" r:id="rId32" xr:uid="{00000000-0004-0000-0100-00001F000000}"/>
    <hyperlink ref="F352" r:id="rId33" xr:uid="{00000000-0004-0000-0100-000020000000}"/>
    <hyperlink ref="F362" r:id="rId34" xr:uid="{00000000-0004-0000-0100-000021000000}"/>
    <hyperlink ref="F374" r:id="rId35" xr:uid="{00000000-0004-0000-0100-000022000000}"/>
    <hyperlink ref="F386" r:id="rId36" xr:uid="{00000000-0004-0000-0100-000023000000}"/>
    <hyperlink ref="F398" r:id="rId37" xr:uid="{00000000-0004-0000-0100-000024000000}"/>
    <hyperlink ref="F410" r:id="rId38" xr:uid="{00000000-0004-0000-0100-000025000000}"/>
    <hyperlink ref="F422" r:id="rId39" xr:uid="{00000000-0004-0000-0100-000026000000}"/>
    <hyperlink ref="F434" r:id="rId40" xr:uid="{00000000-0004-0000-0100-000027000000}"/>
    <hyperlink ref="F455" r:id="rId41" xr:uid="{00000000-0004-0000-0100-000028000000}"/>
    <hyperlink ref="F467" r:id="rId42" xr:uid="{00000000-0004-0000-0100-000029000000}"/>
    <hyperlink ref="F480" r:id="rId43" xr:uid="{00000000-0004-0000-0100-00002A000000}"/>
    <hyperlink ref="F493" r:id="rId44" xr:uid="{00000000-0004-0000-0100-00002B000000}"/>
    <hyperlink ref="F505" r:id="rId45" xr:uid="{00000000-0004-0000-0100-00002C000000}"/>
    <hyperlink ref="F517" r:id="rId46" xr:uid="{00000000-0004-0000-0100-00002D000000}"/>
    <hyperlink ref="F528" r:id="rId47" xr:uid="{00000000-0004-0000-0100-00002E000000}"/>
    <hyperlink ref="F542" r:id="rId48" xr:uid="{00000000-0004-0000-0100-00002F000000}"/>
    <hyperlink ref="F561" r:id="rId49" xr:uid="{00000000-0004-0000-0100-000030000000}"/>
    <hyperlink ref="F595" r:id="rId50" xr:uid="{00000000-0004-0000-0100-000031000000}"/>
    <hyperlink ref="F619" r:id="rId51" xr:uid="{00000000-0004-0000-0100-000032000000}"/>
    <hyperlink ref="F621" r:id="rId52" xr:uid="{00000000-0004-0000-0100-000033000000}"/>
    <hyperlink ref="F626" r:id="rId53" xr:uid="{00000000-0004-0000-0100-000034000000}"/>
    <hyperlink ref="F628" r:id="rId54" xr:uid="{00000000-0004-0000-0100-000035000000}"/>
    <hyperlink ref="F631" r:id="rId55" xr:uid="{00000000-0004-0000-0100-000036000000}"/>
    <hyperlink ref="F668" r:id="rId56" xr:uid="{00000000-0004-0000-0100-000037000000}"/>
    <hyperlink ref="F670" r:id="rId57" xr:uid="{00000000-0004-0000-0100-000038000000}"/>
    <hyperlink ref="F672" r:id="rId58" xr:uid="{00000000-0004-0000-0100-000039000000}"/>
    <hyperlink ref="F675" r:id="rId59" xr:uid="{00000000-0004-0000-0100-00003A000000}"/>
    <hyperlink ref="F679" r:id="rId60" xr:uid="{00000000-0004-0000-0100-00003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717"/>
  <sheetViews>
    <sheetView showGridLines="0" tabSelected="1" topLeftCell="A85" workbookViewId="0">
      <selection activeCell="I103" sqref="I10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AT2" s="18" t="s">
        <v>92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84</v>
      </c>
    </row>
    <row r="4" spans="2:46" ht="24.95" customHeight="1">
      <c r="B4" s="21"/>
      <c r="D4" s="22" t="s">
        <v>108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26.25" customHeight="1">
      <c r="B7" s="21"/>
      <c r="E7" s="275" t="str">
        <f>'Rekapitulace stavby'!K6</f>
        <v>KAPLE SV. PANNY MARIE EINSIEDELNSKÉ A PŘÍSTUPOVÉ SCHODIŠTĚ, OSTROV,STAVEBNÍ ÚPRAVY</v>
      </c>
      <c r="F7" s="276"/>
      <c r="G7" s="276"/>
      <c r="H7" s="276"/>
      <c r="L7" s="21"/>
    </row>
    <row r="8" spans="2:46" ht="12" customHeight="1">
      <c r="B8" s="21"/>
      <c r="D8" s="28" t="s">
        <v>109</v>
      </c>
      <c r="L8" s="21"/>
    </row>
    <row r="9" spans="2:46" s="1" customFormat="1" ht="16.5" customHeight="1">
      <c r="B9" s="33"/>
      <c r="E9" s="275" t="s">
        <v>110</v>
      </c>
      <c r="F9" s="274"/>
      <c r="G9" s="274"/>
      <c r="H9" s="274"/>
      <c r="L9" s="33"/>
    </row>
    <row r="10" spans="2:46" s="1" customFormat="1" ht="12" customHeight="1">
      <c r="B10" s="33"/>
      <c r="D10" s="28" t="s">
        <v>111</v>
      </c>
      <c r="L10" s="33"/>
    </row>
    <row r="11" spans="2:46" s="1" customFormat="1" ht="16.5" customHeight="1">
      <c r="B11" s="33"/>
      <c r="E11" s="273" t="s">
        <v>761</v>
      </c>
      <c r="F11" s="274"/>
      <c r="G11" s="274"/>
      <c r="H11" s="274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24. 8. 2024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19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30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277" t="str">
        <f>'Rekapitulace stavby'!E14</f>
        <v>Vyplň údaj</v>
      </c>
      <c r="F20" s="278"/>
      <c r="G20" s="278"/>
      <c r="H20" s="278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32</v>
      </c>
      <c r="I22" s="28" t="s">
        <v>26</v>
      </c>
      <c r="J22" s="26" t="s">
        <v>33</v>
      </c>
      <c r="L22" s="33"/>
    </row>
    <row r="23" spans="2:12" s="1" customFormat="1" ht="18" customHeight="1">
      <c r="B23" s="33"/>
      <c r="E23" s="26" t="s">
        <v>34</v>
      </c>
      <c r="I23" s="28" t="s">
        <v>29</v>
      </c>
      <c r="J23" s="26" t="s">
        <v>19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36</v>
      </c>
      <c r="I25" s="28" t="s">
        <v>26</v>
      </c>
      <c r="J25" s="26" t="s">
        <v>37</v>
      </c>
      <c r="L25" s="33"/>
    </row>
    <row r="26" spans="2:12" s="1" customFormat="1" ht="18" customHeight="1">
      <c r="B26" s="33"/>
      <c r="E26" s="26" t="s">
        <v>38</v>
      </c>
      <c r="I26" s="28" t="s">
        <v>29</v>
      </c>
      <c r="J26" s="26" t="s">
        <v>19</v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39</v>
      </c>
      <c r="L28" s="33"/>
    </row>
    <row r="29" spans="2:12" s="7" customFormat="1" ht="47.25" customHeight="1">
      <c r="B29" s="92"/>
      <c r="E29" s="279" t="s">
        <v>40</v>
      </c>
      <c r="F29" s="279"/>
      <c r="G29" s="279"/>
      <c r="H29" s="279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41</v>
      </c>
      <c r="J32" s="64">
        <f>ROUND(J100,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43</v>
      </c>
      <c r="I34" s="36" t="s">
        <v>42</v>
      </c>
      <c r="J34" s="36" t="s">
        <v>44</v>
      </c>
      <c r="L34" s="33"/>
    </row>
    <row r="35" spans="2:12" s="1" customFormat="1" ht="14.45" customHeight="1">
      <c r="B35" s="33"/>
      <c r="D35" s="53" t="s">
        <v>45</v>
      </c>
      <c r="E35" s="28" t="s">
        <v>46</v>
      </c>
      <c r="F35" s="84">
        <f>ROUND((SUM(BE100:BE716)),  2)</f>
        <v>0</v>
      </c>
      <c r="I35" s="94">
        <v>0.21</v>
      </c>
      <c r="J35" s="84">
        <f>ROUND(((SUM(BE100:BE716))*I35),  2)</f>
        <v>0</v>
      </c>
      <c r="L35" s="33"/>
    </row>
    <row r="36" spans="2:12" s="1" customFormat="1" ht="14.45" customHeight="1">
      <c r="B36" s="33"/>
      <c r="E36" s="28" t="s">
        <v>47</v>
      </c>
      <c r="F36" s="84">
        <f>ROUND((SUM(BF100:BF716)),  2)</f>
        <v>0</v>
      </c>
      <c r="I36" s="94">
        <v>0.12</v>
      </c>
      <c r="J36" s="84">
        <f>ROUND(((SUM(BF100:BF716))*I36),  2)</f>
        <v>0</v>
      </c>
      <c r="L36" s="33"/>
    </row>
    <row r="37" spans="2:12" s="1" customFormat="1" ht="14.45" hidden="1" customHeight="1">
      <c r="B37" s="33"/>
      <c r="E37" s="28" t="s">
        <v>48</v>
      </c>
      <c r="F37" s="84">
        <f>ROUND((SUM(BG100:BG716)),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49</v>
      </c>
      <c r="F38" s="84">
        <f>ROUND((SUM(BH100:BH716)),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50</v>
      </c>
      <c r="F39" s="84">
        <f>ROUND((SUM(BI100:BI716)),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51</v>
      </c>
      <c r="E41" s="55"/>
      <c r="F41" s="55"/>
      <c r="G41" s="97" t="s">
        <v>52</v>
      </c>
      <c r="H41" s="98" t="s">
        <v>53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113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26.25" customHeight="1">
      <c r="B50" s="33"/>
      <c r="E50" s="275" t="str">
        <f>E7</f>
        <v>KAPLE SV. PANNY MARIE EINSIEDELNSKÉ A PŘÍSTUPOVÉ SCHODIŠTĚ, OSTROV,STAVEBNÍ ÚPRAVY</v>
      </c>
      <c r="F50" s="276"/>
      <c r="G50" s="276"/>
      <c r="H50" s="276"/>
      <c r="L50" s="33"/>
    </row>
    <row r="51" spans="2:47" ht="12" customHeight="1">
      <c r="B51" s="21"/>
      <c r="C51" s="28" t="s">
        <v>109</v>
      </c>
      <c r="L51" s="21"/>
    </row>
    <row r="52" spans="2:47" s="1" customFormat="1" ht="16.5" customHeight="1">
      <c r="B52" s="33"/>
      <c r="E52" s="275" t="s">
        <v>110</v>
      </c>
      <c r="F52" s="274"/>
      <c r="G52" s="274"/>
      <c r="H52" s="274"/>
      <c r="L52" s="33"/>
    </row>
    <row r="53" spans="2:47" s="1" customFormat="1" ht="12" customHeight="1">
      <c r="B53" s="33"/>
      <c r="C53" s="28" t="s">
        <v>111</v>
      </c>
      <c r="L53" s="33"/>
    </row>
    <row r="54" spans="2:47" s="1" customFormat="1" ht="16.5" customHeight="1">
      <c r="B54" s="33"/>
      <c r="E54" s="273" t="str">
        <f>E11</f>
        <v>D.1.1_2. - 2. etapa_Oprava fasád objektu</v>
      </c>
      <c r="F54" s="274"/>
      <c r="G54" s="274"/>
      <c r="H54" s="274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Staroměstská, bez č.p., p.č. st.52 a p.č. 80/1 </v>
      </c>
      <c r="I56" s="28" t="s">
        <v>23</v>
      </c>
      <c r="J56" s="50" t="str">
        <f>IF(J14="","",J14)</f>
        <v>24. 8. 2024</v>
      </c>
      <c r="L56" s="33"/>
    </row>
    <row r="57" spans="2:47" s="1" customFormat="1" ht="6.95" customHeight="1">
      <c r="B57" s="33"/>
      <c r="L57" s="33"/>
    </row>
    <row r="58" spans="2:47" s="1" customFormat="1" ht="25.7" customHeight="1">
      <c r="B58" s="33"/>
      <c r="C58" s="28" t="s">
        <v>25</v>
      </c>
      <c r="F58" s="26" t="str">
        <f>E17</f>
        <v>Město Ostrov, Jáchymovská 1, 36301 Ostrov</v>
      </c>
      <c r="I58" s="28" t="s">
        <v>32</v>
      </c>
      <c r="J58" s="31" t="str">
        <f>E23</f>
        <v>ATELIER SOUKUP OPL ŠVEHLA, s. r. o.</v>
      </c>
      <c r="L58" s="33"/>
    </row>
    <row r="59" spans="2:47" s="1" customFormat="1" ht="15.2" customHeight="1">
      <c r="B59" s="33"/>
      <c r="C59" s="28" t="s">
        <v>30</v>
      </c>
      <c r="F59" s="26" t="str">
        <f>IF(E20="","",E20)</f>
        <v>Vyplň údaj</v>
      </c>
      <c r="I59" s="28" t="s">
        <v>36</v>
      </c>
      <c r="J59" s="31" t="str">
        <f>E26</f>
        <v>Eva Vopalecká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114</v>
      </c>
      <c r="D61" s="95"/>
      <c r="E61" s="95"/>
      <c r="F61" s="95"/>
      <c r="G61" s="95"/>
      <c r="H61" s="95"/>
      <c r="I61" s="95"/>
      <c r="J61" s="102" t="s">
        <v>115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73</v>
      </c>
      <c r="J63" s="64">
        <f>J100</f>
        <v>0</v>
      </c>
      <c r="L63" s="33"/>
      <c r="AU63" s="18" t="s">
        <v>116</v>
      </c>
    </row>
    <row r="64" spans="2:47" s="8" customFormat="1" ht="24.95" customHeight="1">
      <c r="B64" s="104"/>
      <c r="D64" s="105" t="s">
        <v>117</v>
      </c>
      <c r="E64" s="106"/>
      <c r="F64" s="106"/>
      <c r="G64" s="106"/>
      <c r="H64" s="106"/>
      <c r="I64" s="106"/>
      <c r="J64" s="107">
        <f>J101</f>
        <v>0</v>
      </c>
      <c r="L64" s="104"/>
    </row>
    <row r="65" spans="2:12" s="9" customFormat="1" ht="19.899999999999999" customHeight="1">
      <c r="B65" s="108"/>
      <c r="D65" s="109" t="s">
        <v>118</v>
      </c>
      <c r="E65" s="110"/>
      <c r="F65" s="110"/>
      <c r="G65" s="110"/>
      <c r="H65" s="110"/>
      <c r="I65" s="110"/>
      <c r="J65" s="111">
        <f>J102</f>
        <v>0</v>
      </c>
      <c r="L65" s="108"/>
    </row>
    <row r="66" spans="2:12" s="9" customFormat="1" ht="19.899999999999999" customHeight="1">
      <c r="B66" s="108"/>
      <c r="D66" s="109" t="s">
        <v>762</v>
      </c>
      <c r="E66" s="110"/>
      <c r="F66" s="110"/>
      <c r="G66" s="110"/>
      <c r="H66" s="110"/>
      <c r="I66" s="110"/>
      <c r="J66" s="111">
        <f>J282</f>
        <v>0</v>
      </c>
      <c r="L66" s="108"/>
    </row>
    <row r="67" spans="2:12" s="9" customFormat="1" ht="19.899999999999999" customHeight="1">
      <c r="B67" s="108"/>
      <c r="D67" s="109" t="s">
        <v>119</v>
      </c>
      <c r="E67" s="110"/>
      <c r="F67" s="110"/>
      <c r="G67" s="110"/>
      <c r="H67" s="110"/>
      <c r="I67" s="110"/>
      <c r="J67" s="111">
        <f>J407</f>
        <v>0</v>
      </c>
      <c r="L67" s="108"/>
    </row>
    <row r="68" spans="2:12" s="9" customFormat="1" ht="19.899999999999999" customHeight="1">
      <c r="B68" s="108"/>
      <c r="D68" s="109" t="s">
        <v>120</v>
      </c>
      <c r="E68" s="110"/>
      <c r="F68" s="110"/>
      <c r="G68" s="110"/>
      <c r="H68" s="110"/>
      <c r="I68" s="110"/>
      <c r="J68" s="111">
        <f>J424</f>
        <v>0</v>
      </c>
      <c r="L68" s="108"/>
    </row>
    <row r="69" spans="2:12" s="8" customFormat="1" ht="24.95" customHeight="1">
      <c r="B69" s="104"/>
      <c r="D69" s="105" t="s">
        <v>121</v>
      </c>
      <c r="E69" s="106"/>
      <c r="F69" s="106"/>
      <c r="G69" s="106"/>
      <c r="H69" s="106"/>
      <c r="I69" s="106"/>
      <c r="J69" s="107">
        <f>J429</f>
        <v>0</v>
      </c>
      <c r="L69" s="104"/>
    </row>
    <row r="70" spans="2:12" s="9" customFormat="1" ht="19.899999999999999" customHeight="1">
      <c r="B70" s="108"/>
      <c r="D70" s="109" t="s">
        <v>763</v>
      </c>
      <c r="E70" s="110"/>
      <c r="F70" s="110"/>
      <c r="G70" s="110"/>
      <c r="H70" s="110"/>
      <c r="I70" s="110"/>
      <c r="J70" s="111">
        <f>J430</f>
        <v>0</v>
      </c>
      <c r="L70" s="108"/>
    </row>
    <row r="71" spans="2:12" s="9" customFormat="1" ht="19.899999999999999" customHeight="1">
      <c r="B71" s="108"/>
      <c r="D71" s="109" t="s">
        <v>126</v>
      </c>
      <c r="E71" s="110"/>
      <c r="F71" s="110"/>
      <c r="G71" s="110"/>
      <c r="H71" s="110"/>
      <c r="I71" s="110"/>
      <c r="J71" s="111">
        <f>J473</f>
        <v>0</v>
      </c>
      <c r="L71" s="108"/>
    </row>
    <row r="72" spans="2:12" s="9" customFormat="1" ht="19.899999999999999" customHeight="1">
      <c r="B72" s="108"/>
      <c r="D72" s="109" t="s">
        <v>764</v>
      </c>
      <c r="E72" s="110"/>
      <c r="F72" s="110"/>
      <c r="G72" s="110"/>
      <c r="H72" s="110"/>
      <c r="I72" s="110"/>
      <c r="J72" s="111">
        <f>J480</f>
        <v>0</v>
      </c>
      <c r="L72" s="108"/>
    </row>
    <row r="73" spans="2:12" s="9" customFormat="1" ht="19.899999999999999" customHeight="1">
      <c r="B73" s="108"/>
      <c r="D73" s="109" t="s">
        <v>765</v>
      </c>
      <c r="E73" s="110"/>
      <c r="F73" s="110"/>
      <c r="G73" s="110"/>
      <c r="H73" s="110"/>
      <c r="I73" s="110"/>
      <c r="J73" s="111">
        <f>J493</f>
        <v>0</v>
      </c>
      <c r="L73" s="108"/>
    </row>
    <row r="74" spans="2:12" s="9" customFormat="1" ht="19.899999999999999" customHeight="1">
      <c r="B74" s="108"/>
      <c r="D74" s="109" t="s">
        <v>127</v>
      </c>
      <c r="E74" s="110"/>
      <c r="F74" s="110"/>
      <c r="G74" s="110"/>
      <c r="H74" s="110"/>
      <c r="I74" s="110"/>
      <c r="J74" s="111">
        <f>J572</f>
        <v>0</v>
      </c>
      <c r="L74" s="108"/>
    </row>
    <row r="75" spans="2:12" s="9" customFormat="1" ht="19.899999999999999" customHeight="1">
      <c r="B75" s="108"/>
      <c r="D75" s="109" t="s">
        <v>766</v>
      </c>
      <c r="E75" s="110"/>
      <c r="F75" s="110"/>
      <c r="G75" s="110"/>
      <c r="H75" s="110"/>
      <c r="I75" s="110"/>
      <c r="J75" s="111">
        <f>J696</f>
        <v>0</v>
      </c>
      <c r="L75" s="108"/>
    </row>
    <row r="76" spans="2:12" s="8" customFormat="1" ht="24.95" customHeight="1">
      <c r="B76" s="104"/>
      <c r="D76" s="105" t="s">
        <v>128</v>
      </c>
      <c r="E76" s="106"/>
      <c r="F76" s="106"/>
      <c r="G76" s="106"/>
      <c r="H76" s="106"/>
      <c r="I76" s="106"/>
      <c r="J76" s="107">
        <f>J703</f>
        <v>0</v>
      </c>
      <c r="L76" s="104"/>
    </row>
    <row r="77" spans="2:12" s="8" customFormat="1" ht="24.95" customHeight="1">
      <c r="B77" s="104"/>
      <c r="D77" s="105" t="s">
        <v>767</v>
      </c>
      <c r="E77" s="106"/>
      <c r="F77" s="106"/>
      <c r="G77" s="106"/>
      <c r="H77" s="106"/>
      <c r="I77" s="106"/>
      <c r="J77" s="107">
        <f>J712</f>
        <v>0</v>
      </c>
      <c r="L77" s="104"/>
    </row>
    <row r="78" spans="2:12" s="9" customFormat="1" ht="19.899999999999999" customHeight="1">
      <c r="B78" s="108"/>
      <c r="D78" s="109" t="s">
        <v>768</v>
      </c>
      <c r="E78" s="110"/>
      <c r="F78" s="110"/>
      <c r="G78" s="110"/>
      <c r="H78" s="110"/>
      <c r="I78" s="110"/>
      <c r="J78" s="111">
        <f>J713</f>
        <v>0</v>
      </c>
      <c r="L78" s="108"/>
    </row>
    <row r="79" spans="2:12" s="1" customFormat="1" ht="21.75" customHeight="1">
      <c r="B79" s="33"/>
      <c r="L79" s="33"/>
    </row>
    <row r="80" spans="2:12" s="1" customFormat="1" ht="6.95" customHeight="1"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33"/>
    </row>
    <row r="84" spans="2:12" s="1" customFormat="1" ht="6.95" customHeight="1">
      <c r="B84" s="44"/>
      <c r="C84" s="45"/>
      <c r="D84" s="45"/>
      <c r="E84" s="45"/>
      <c r="F84" s="45"/>
      <c r="G84" s="45"/>
      <c r="H84" s="45"/>
      <c r="I84" s="45"/>
      <c r="J84" s="45"/>
      <c r="K84" s="45"/>
      <c r="L84" s="33"/>
    </row>
    <row r="85" spans="2:12" s="1" customFormat="1" ht="24.95" customHeight="1">
      <c r="B85" s="33"/>
      <c r="C85" s="22" t="s">
        <v>129</v>
      </c>
      <c r="L85" s="33"/>
    </row>
    <row r="86" spans="2:12" s="1" customFormat="1" ht="6.95" customHeight="1">
      <c r="B86" s="33"/>
      <c r="L86" s="33"/>
    </row>
    <row r="87" spans="2:12" s="1" customFormat="1" ht="12" customHeight="1">
      <c r="B87" s="33"/>
      <c r="C87" s="28" t="s">
        <v>16</v>
      </c>
      <c r="L87" s="33"/>
    </row>
    <row r="88" spans="2:12" s="1" customFormat="1" ht="26.25" customHeight="1">
      <c r="B88" s="33"/>
      <c r="E88" s="275" t="str">
        <f>E7</f>
        <v>KAPLE SV. PANNY MARIE EINSIEDELNSKÉ A PŘÍSTUPOVÉ SCHODIŠTĚ, OSTROV,STAVEBNÍ ÚPRAVY</v>
      </c>
      <c r="F88" s="276"/>
      <c r="G88" s="276"/>
      <c r="H88" s="276"/>
      <c r="L88" s="33"/>
    </row>
    <row r="89" spans="2:12" ht="12" customHeight="1">
      <c r="B89" s="21"/>
      <c r="C89" s="28" t="s">
        <v>109</v>
      </c>
      <c r="L89" s="21"/>
    </row>
    <row r="90" spans="2:12" s="1" customFormat="1" ht="16.5" customHeight="1">
      <c r="B90" s="33"/>
      <c r="E90" s="275" t="s">
        <v>110</v>
      </c>
      <c r="F90" s="274"/>
      <c r="G90" s="274"/>
      <c r="H90" s="274"/>
      <c r="L90" s="33"/>
    </row>
    <row r="91" spans="2:12" s="1" customFormat="1" ht="12" customHeight="1">
      <c r="B91" s="33"/>
      <c r="C91" s="28" t="s">
        <v>111</v>
      </c>
      <c r="L91" s="33"/>
    </row>
    <row r="92" spans="2:12" s="1" customFormat="1" ht="16.5" customHeight="1">
      <c r="B92" s="33"/>
      <c r="E92" s="273" t="str">
        <f>E11</f>
        <v>D.1.1_2. - 2. etapa_Oprava fasád objektu</v>
      </c>
      <c r="F92" s="274"/>
      <c r="G92" s="274"/>
      <c r="H92" s="274"/>
      <c r="L92" s="33"/>
    </row>
    <row r="93" spans="2:12" s="1" customFormat="1" ht="6.95" customHeight="1">
      <c r="B93" s="33"/>
      <c r="L93" s="33"/>
    </row>
    <row r="94" spans="2:12" s="1" customFormat="1" ht="12" customHeight="1">
      <c r="B94" s="33"/>
      <c r="C94" s="28" t="s">
        <v>21</v>
      </c>
      <c r="F94" s="26" t="str">
        <f>F14</f>
        <v xml:space="preserve">Staroměstská, bez č.p., p.č. st.52 a p.č. 80/1 </v>
      </c>
      <c r="I94" s="28" t="s">
        <v>23</v>
      </c>
      <c r="J94" s="50" t="str">
        <f>IF(J14="","",J14)</f>
        <v>24. 8. 2024</v>
      </c>
      <c r="L94" s="33"/>
    </row>
    <row r="95" spans="2:12" s="1" customFormat="1" ht="6.95" customHeight="1">
      <c r="B95" s="33"/>
      <c r="L95" s="33"/>
    </row>
    <row r="96" spans="2:12" s="1" customFormat="1" ht="25.7" customHeight="1">
      <c r="B96" s="33"/>
      <c r="C96" s="28" t="s">
        <v>25</v>
      </c>
      <c r="F96" s="26" t="str">
        <f>E17</f>
        <v>Město Ostrov, Jáchymovská 1, 36301 Ostrov</v>
      </c>
      <c r="I96" s="28" t="s">
        <v>32</v>
      </c>
      <c r="J96" s="31" t="str">
        <f>E23</f>
        <v>ATELIER SOUKUP OPL ŠVEHLA, s. r. o.</v>
      </c>
      <c r="L96" s="33"/>
    </row>
    <row r="97" spans="2:65" s="1" customFormat="1" ht="15.2" customHeight="1">
      <c r="B97" s="33"/>
      <c r="C97" s="28" t="s">
        <v>30</v>
      </c>
      <c r="F97" s="26" t="str">
        <f>IF(E20="","",E20)</f>
        <v>Vyplň údaj</v>
      </c>
      <c r="I97" s="28" t="s">
        <v>36</v>
      </c>
      <c r="J97" s="31" t="str">
        <f>E26</f>
        <v>Eva Vopalecká</v>
      </c>
      <c r="L97" s="33"/>
    </row>
    <row r="98" spans="2:65" s="1" customFormat="1" ht="10.35" customHeight="1">
      <c r="B98" s="33"/>
      <c r="L98" s="33"/>
    </row>
    <row r="99" spans="2:65" s="10" customFormat="1" ht="29.25" customHeight="1">
      <c r="B99" s="112"/>
      <c r="C99" s="113" t="s">
        <v>130</v>
      </c>
      <c r="D99" s="114" t="s">
        <v>60</v>
      </c>
      <c r="E99" s="114" t="s">
        <v>56</v>
      </c>
      <c r="F99" s="114" t="s">
        <v>57</v>
      </c>
      <c r="G99" s="114" t="s">
        <v>131</v>
      </c>
      <c r="H99" s="114" t="s">
        <v>132</v>
      </c>
      <c r="I99" s="114" t="s">
        <v>133</v>
      </c>
      <c r="J99" s="114" t="s">
        <v>115</v>
      </c>
      <c r="K99" s="115" t="s">
        <v>134</v>
      </c>
      <c r="L99" s="112"/>
      <c r="M99" s="57" t="s">
        <v>19</v>
      </c>
      <c r="N99" s="58" t="s">
        <v>45</v>
      </c>
      <c r="O99" s="58" t="s">
        <v>135</v>
      </c>
      <c r="P99" s="58" t="s">
        <v>136</v>
      </c>
      <c r="Q99" s="58" t="s">
        <v>137</v>
      </c>
      <c r="R99" s="58" t="s">
        <v>138</v>
      </c>
      <c r="S99" s="58" t="s">
        <v>139</v>
      </c>
      <c r="T99" s="59" t="s">
        <v>140</v>
      </c>
    </row>
    <row r="100" spans="2:65" s="1" customFormat="1" ht="22.9" customHeight="1">
      <c r="B100" s="33"/>
      <c r="C100" s="62" t="s">
        <v>141</v>
      </c>
      <c r="J100" s="116">
        <f>BK100</f>
        <v>0</v>
      </c>
      <c r="L100" s="33"/>
      <c r="M100" s="60"/>
      <c r="N100" s="51"/>
      <c r="O100" s="51"/>
      <c r="P100" s="117">
        <f>P101+P429+P703+P712</f>
        <v>0</v>
      </c>
      <c r="Q100" s="51"/>
      <c r="R100" s="117">
        <f>R101+R429+R703+R712</f>
        <v>23.655412399999996</v>
      </c>
      <c r="S100" s="51"/>
      <c r="T100" s="118">
        <f>T101+T429+T703+T712</f>
        <v>9.2099869999999981</v>
      </c>
      <c r="AT100" s="18" t="s">
        <v>74</v>
      </c>
      <c r="AU100" s="18" t="s">
        <v>116</v>
      </c>
      <c r="BK100" s="119">
        <f>BK101+BK429+BK703+BK712</f>
        <v>0</v>
      </c>
    </row>
    <row r="101" spans="2:65" s="11" customFormat="1" ht="25.9" customHeight="1">
      <c r="B101" s="120"/>
      <c r="D101" s="121" t="s">
        <v>74</v>
      </c>
      <c r="E101" s="122" t="s">
        <v>142</v>
      </c>
      <c r="F101" s="122" t="s">
        <v>143</v>
      </c>
      <c r="I101" s="123"/>
      <c r="J101" s="124">
        <f>BK101</f>
        <v>0</v>
      </c>
      <c r="L101" s="120"/>
      <c r="M101" s="125"/>
      <c r="P101" s="126">
        <f>P102+P282+P407+P424</f>
        <v>0</v>
      </c>
      <c r="R101" s="126">
        <f>R102+R282+R407+R424</f>
        <v>12.780927399999999</v>
      </c>
      <c r="T101" s="127">
        <f>T102+T282+T407+T424</f>
        <v>9.2099869999999981</v>
      </c>
      <c r="AR101" s="121" t="s">
        <v>82</v>
      </c>
      <c r="AT101" s="128" t="s">
        <v>74</v>
      </c>
      <c r="AU101" s="128" t="s">
        <v>75</v>
      </c>
      <c r="AY101" s="121" t="s">
        <v>144</v>
      </c>
      <c r="BK101" s="129">
        <f>BK102+BK282+BK407+BK424</f>
        <v>0</v>
      </c>
    </row>
    <row r="102" spans="2:65" s="11" customFormat="1" ht="22.9" customHeight="1">
      <c r="B102" s="120"/>
      <c r="D102" s="121" t="s">
        <v>74</v>
      </c>
      <c r="E102" s="130" t="s">
        <v>145</v>
      </c>
      <c r="F102" s="130" t="s">
        <v>146</v>
      </c>
      <c r="I102" s="123"/>
      <c r="J102" s="131">
        <f>BK102</f>
        <v>0</v>
      </c>
      <c r="L102" s="120"/>
      <c r="M102" s="125"/>
      <c r="P102" s="126">
        <f>SUM(P103:P281)</f>
        <v>0</v>
      </c>
      <c r="R102" s="126">
        <f>SUM(R103:R281)</f>
        <v>10.606047999999999</v>
      </c>
      <c r="T102" s="127">
        <f>SUM(T103:T281)</f>
        <v>5.64E-3</v>
      </c>
      <c r="AR102" s="121" t="s">
        <v>82</v>
      </c>
      <c r="AT102" s="128" t="s">
        <v>74</v>
      </c>
      <c r="AU102" s="128" t="s">
        <v>82</v>
      </c>
      <c r="AY102" s="121" t="s">
        <v>144</v>
      </c>
      <c r="BK102" s="129">
        <f>SUM(BK103:BK281)</f>
        <v>0</v>
      </c>
    </row>
    <row r="103" spans="2:65" s="1" customFormat="1" ht="21.75" customHeight="1">
      <c r="B103" s="33"/>
      <c r="C103" s="132" t="s">
        <v>82</v>
      </c>
      <c r="D103" s="132" t="s">
        <v>147</v>
      </c>
      <c r="E103" s="133" t="s">
        <v>769</v>
      </c>
      <c r="F103" s="134" t="s">
        <v>770</v>
      </c>
      <c r="G103" s="135" t="s">
        <v>150</v>
      </c>
      <c r="H103" s="136">
        <v>65.894999999999996</v>
      </c>
      <c r="I103" s="137"/>
      <c r="J103" s="138">
        <f>ROUND(I103*H103,2)</f>
        <v>0</v>
      </c>
      <c r="K103" s="134" t="s">
        <v>151</v>
      </c>
      <c r="L103" s="33"/>
      <c r="M103" s="139" t="s">
        <v>19</v>
      </c>
      <c r="N103" s="140" t="s">
        <v>46</v>
      </c>
      <c r="P103" s="141">
        <f>O103*H103</f>
        <v>0</v>
      </c>
      <c r="Q103" s="141">
        <v>6.4999999999999997E-3</v>
      </c>
      <c r="R103" s="141">
        <f>Q103*H103</f>
        <v>0.42831749999999996</v>
      </c>
      <c r="S103" s="141">
        <v>0</v>
      </c>
      <c r="T103" s="142">
        <f>S103*H103</f>
        <v>0</v>
      </c>
      <c r="AR103" s="143" t="s">
        <v>152</v>
      </c>
      <c r="AT103" s="143" t="s">
        <v>147</v>
      </c>
      <c r="AU103" s="143" t="s">
        <v>84</v>
      </c>
      <c r="AY103" s="18" t="s">
        <v>144</v>
      </c>
      <c r="BE103" s="144">
        <f>IF(N103="základní",J103,0)</f>
        <v>0</v>
      </c>
      <c r="BF103" s="144">
        <f>IF(N103="snížená",J103,0)</f>
        <v>0</v>
      </c>
      <c r="BG103" s="144">
        <f>IF(N103="zákl. přenesená",J103,0)</f>
        <v>0</v>
      </c>
      <c r="BH103" s="144">
        <f>IF(N103="sníž. přenesená",J103,0)</f>
        <v>0</v>
      </c>
      <c r="BI103" s="144">
        <f>IF(N103="nulová",J103,0)</f>
        <v>0</v>
      </c>
      <c r="BJ103" s="18" t="s">
        <v>82</v>
      </c>
      <c r="BK103" s="144">
        <f>ROUND(I103*H103,2)</f>
        <v>0</v>
      </c>
      <c r="BL103" s="18" t="s">
        <v>152</v>
      </c>
      <c r="BM103" s="143" t="s">
        <v>771</v>
      </c>
    </row>
    <row r="104" spans="2:65" s="1" customFormat="1">
      <c r="B104" s="33"/>
      <c r="D104" s="145" t="s">
        <v>154</v>
      </c>
      <c r="F104" s="146" t="s">
        <v>772</v>
      </c>
      <c r="I104" s="147"/>
      <c r="L104" s="33"/>
      <c r="M104" s="148"/>
      <c r="T104" s="54"/>
      <c r="AT104" s="18" t="s">
        <v>154</v>
      </c>
      <c r="AU104" s="18" t="s">
        <v>84</v>
      </c>
    </row>
    <row r="105" spans="2:65" s="1" customFormat="1" ht="16.5" customHeight="1">
      <c r="B105" s="33"/>
      <c r="C105" s="132" t="s">
        <v>84</v>
      </c>
      <c r="D105" s="132" t="s">
        <v>147</v>
      </c>
      <c r="E105" s="133" t="s">
        <v>773</v>
      </c>
      <c r="F105" s="134" t="s">
        <v>774</v>
      </c>
      <c r="G105" s="135" t="s">
        <v>150</v>
      </c>
      <c r="H105" s="136">
        <v>15.6</v>
      </c>
      <c r="I105" s="137"/>
      <c r="J105" s="138">
        <f>ROUND(I105*H105,2)</f>
        <v>0</v>
      </c>
      <c r="K105" s="134" t="s">
        <v>151</v>
      </c>
      <c r="L105" s="33"/>
      <c r="M105" s="139" t="s">
        <v>19</v>
      </c>
      <c r="N105" s="140" t="s">
        <v>46</v>
      </c>
      <c r="P105" s="141">
        <f>O105*H105</f>
        <v>0</v>
      </c>
      <c r="Q105" s="141">
        <v>4.0499999999999998E-3</v>
      </c>
      <c r="R105" s="141">
        <f>Q105*H105</f>
        <v>6.318E-2</v>
      </c>
      <c r="S105" s="141">
        <v>0</v>
      </c>
      <c r="T105" s="142">
        <f>S105*H105</f>
        <v>0</v>
      </c>
      <c r="AR105" s="143" t="s">
        <v>152</v>
      </c>
      <c r="AT105" s="143" t="s">
        <v>147</v>
      </c>
      <c r="AU105" s="143" t="s">
        <v>84</v>
      </c>
      <c r="AY105" s="18" t="s">
        <v>144</v>
      </c>
      <c r="BE105" s="144">
        <f>IF(N105="základní",J105,0)</f>
        <v>0</v>
      </c>
      <c r="BF105" s="144">
        <f>IF(N105="snížená",J105,0)</f>
        <v>0</v>
      </c>
      <c r="BG105" s="144">
        <f>IF(N105="zákl. přenesená",J105,0)</f>
        <v>0</v>
      </c>
      <c r="BH105" s="144">
        <f>IF(N105="sníž. přenesená",J105,0)</f>
        <v>0</v>
      </c>
      <c r="BI105" s="144">
        <f>IF(N105="nulová",J105,0)</f>
        <v>0</v>
      </c>
      <c r="BJ105" s="18" t="s">
        <v>82</v>
      </c>
      <c r="BK105" s="144">
        <f>ROUND(I105*H105,2)</f>
        <v>0</v>
      </c>
      <c r="BL105" s="18" t="s">
        <v>152</v>
      </c>
      <c r="BM105" s="143" t="s">
        <v>775</v>
      </c>
    </row>
    <row r="106" spans="2:65" s="1" customFormat="1">
      <c r="B106" s="33"/>
      <c r="D106" s="145" t="s">
        <v>154</v>
      </c>
      <c r="F106" s="146" t="s">
        <v>776</v>
      </c>
      <c r="I106" s="147"/>
      <c r="L106" s="33"/>
      <c r="M106" s="148"/>
      <c r="T106" s="54"/>
      <c r="AT106" s="18" t="s">
        <v>154</v>
      </c>
      <c r="AU106" s="18" t="s">
        <v>84</v>
      </c>
    </row>
    <row r="107" spans="2:65" s="12" customFormat="1">
      <c r="B107" s="149"/>
      <c r="D107" s="150" t="s">
        <v>156</v>
      </c>
      <c r="E107" s="151" t="s">
        <v>19</v>
      </c>
      <c r="F107" s="152" t="s">
        <v>777</v>
      </c>
      <c r="H107" s="151" t="s">
        <v>19</v>
      </c>
      <c r="I107" s="153"/>
      <c r="L107" s="149"/>
      <c r="M107" s="154"/>
      <c r="T107" s="155"/>
      <c r="AT107" s="151" t="s">
        <v>156</v>
      </c>
      <c r="AU107" s="151" t="s">
        <v>84</v>
      </c>
      <c r="AV107" s="12" t="s">
        <v>82</v>
      </c>
      <c r="AW107" s="12" t="s">
        <v>35</v>
      </c>
      <c r="AX107" s="12" t="s">
        <v>75</v>
      </c>
      <c r="AY107" s="151" t="s">
        <v>144</v>
      </c>
    </row>
    <row r="108" spans="2:65" s="12" customFormat="1">
      <c r="B108" s="149"/>
      <c r="D108" s="150" t="s">
        <v>156</v>
      </c>
      <c r="E108" s="151" t="s">
        <v>19</v>
      </c>
      <c r="F108" s="152" t="s">
        <v>778</v>
      </c>
      <c r="H108" s="151" t="s">
        <v>19</v>
      </c>
      <c r="I108" s="153"/>
      <c r="L108" s="149"/>
      <c r="M108" s="154"/>
      <c r="T108" s="155"/>
      <c r="AT108" s="151" t="s">
        <v>156</v>
      </c>
      <c r="AU108" s="151" t="s">
        <v>84</v>
      </c>
      <c r="AV108" s="12" t="s">
        <v>82</v>
      </c>
      <c r="AW108" s="12" t="s">
        <v>35</v>
      </c>
      <c r="AX108" s="12" t="s">
        <v>75</v>
      </c>
      <c r="AY108" s="151" t="s">
        <v>144</v>
      </c>
    </row>
    <row r="109" spans="2:65" s="12" customFormat="1">
      <c r="B109" s="149"/>
      <c r="D109" s="150" t="s">
        <v>156</v>
      </c>
      <c r="E109" s="151" t="s">
        <v>19</v>
      </c>
      <c r="F109" s="152" t="s">
        <v>779</v>
      </c>
      <c r="H109" s="151" t="s">
        <v>19</v>
      </c>
      <c r="I109" s="153"/>
      <c r="L109" s="149"/>
      <c r="M109" s="154"/>
      <c r="T109" s="155"/>
      <c r="AT109" s="151" t="s">
        <v>156</v>
      </c>
      <c r="AU109" s="151" t="s">
        <v>84</v>
      </c>
      <c r="AV109" s="12" t="s">
        <v>82</v>
      </c>
      <c r="AW109" s="12" t="s">
        <v>35</v>
      </c>
      <c r="AX109" s="12" t="s">
        <v>75</v>
      </c>
      <c r="AY109" s="151" t="s">
        <v>144</v>
      </c>
    </row>
    <row r="110" spans="2:65" s="12" customFormat="1">
      <c r="B110" s="149"/>
      <c r="D110" s="150" t="s">
        <v>156</v>
      </c>
      <c r="E110" s="151" t="s">
        <v>19</v>
      </c>
      <c r="F110" s="152" t="s">
        <v>780</v>
      </c>
      <c r="H110" s="151" t="s">
        <v>19</v>
      </c>
      <c r="I110" s="153"/>
      <c r="L110" s="149"/>
      <c r="M110" s="154"/>
      <c r="T110" s="155"/>
      <c r="AT110" s="151" t="s">
        <v>156</v>
      </c>
      <c r="AU110" s="151" t="s">
        <v>84</v>
      </c>
      <c r="AV110" s="12" t="s">
        <v>82</v>
      </c>
      <c r="AW110" s="12" t="s">
        <v>35</v>
      </c>
      <c r="AX110" s="12" t="s">
        <v>75</v>
      </c>
      <c r="AY110" s="151" t="s">
        <v>144</v>
      </c>
    </row>
    <row r="111" spans="2:65" s="12" customFormat="1">
      <c r="B111" s="149"/>
      <c r="D111" s="150" t="s">
        <v>156</v>
      </c>
      <c r="E111" s="151" t="s">
        <v>19</v>
      </c>
      <c r="F111" s="152" t="s">
        <v>781</v>
      </c>
      <c r="H111" s="151" t="s">
        <v>19</v>
      </c>
      <c r="I111" s="153"/>
      <c r="L111" s="149"/>
      <c r="M111" s="154"/>
      <c r="T111" s="155"/>
      <c r="AT111" s="151" t="s">
        <v>156</v>
      </c>
      <c r="AU111" s="151" t="s">
        <v>84</v>
      </c>
      <c r="AV111" s="12" t="s">
        <v>82</v>
      </c>
      <c r="AW111" s="12" t="s">
        <v>35</v>
      </c>
      <c r="AX111" s="12" t="s">
        <v>75</v>
      </c>
      <c r="AY111" s="151" t="s">
        <v>144</v>
      </c>
    </row>
    <row r="112" spans="2:65" s="12" customFormat="1">
      <c r="B112" s="149"/>
      <c r="D112" s="150" t="s">
        <v>156</v>
      </c>
      <c r="E112" s="151" t="s">
        <v>19</v>
      </c>
      <c r="F112" s="152" t="s">
        <v>782</v>
      </c>
      <c r="H112" s="151" t="s">
        <v>19</v>
      </c>
      <c r="I112" s="153"/>
      <c r="L112" s="149"/>
      <c r="M112" s="154"/>
      <c r="T112" s="155"/>
      <c r="AT112" s="151" t="s">
        <v>156</v>
      </c>
      <c r="AU112" s="151" t="s">
        <v>84</v>
      </c>
      <c r="AV112" s="12" t="s">
        <v>82</v>
      </c>
      <c r="AW112" s="12" t="s">
        <v>35</v>
      </c>
      <c r="AX112" s="12" t="s">
        <v>75</v>
      </c>
      <c r="AY112" s="151" t="s">
        <v>144</v>
      </c>
    </row>
    <row r="113" spans="2:65" s="12" customFormat="1">
      <c r="B113" s="149"/>
      <c r="D113" s="150" t="s">
        <v>156</v>
      </c>
      <c r="E113" s="151" t="s">
        <v>19</v>
      </c>
      <c r="F113" s="152" t="s">
        <v>783</v>
      </c>
      <c r="H113" s="151" t="s">
        <v>19</v>
      </c>
      <c r="I113" s="153"/>
      <c r="L113" s="149"/>
      <c r="M113" s="154"/>
      <c r="T113" s="155"/>
      <c r="AT113" s="151" t="s">
        <v>156</v>
      </c>
      <c r="AU113" s="151" t="s">
        <v>84</v>
      </c>
      <c r="AV113" s="12" t="s">
        <v>82</v>
      </c>
      <c r="AW113" s="12" t="s">
        <v>35</v>
      </c>
      <c r="AX113" s="12" t="s">
        <v>75</v>
      </c>
      <c r="AY113" s="151" t="s">
        <v>144</v>
      </c>
    </row>
    <row r="114" spans="2:65" s="12" customFormat="1">
      <c r="B114" s="149"/>
      <c r="D114" s="150" t="s">
        <v>156</v>
      </c>
      <c r="E114" s="151" t="s">
        <v>19</v>
      </c>
      <c r="F114" s="152" t="s">
        <v>784</v>
      </c>
      <c r="H114" s="151" t="s">
        <v>19</v>
      </c>
      <c r="I114" s="153"/>
      <c r="L114" s="149"/>
      <c r="M114" s="154"/>
      <c r="T114" s="155"/>
      <c r="AT114" s="151" t="s">
        <v>156</v>
      </c>
      <c r="AU114" s="151" t="s">
        <v>84</v>
      </c>
      <c r="AV114" s="12" t="s">
        <v>82</v>
      </c>
      <c r="AW114" s="12" t="s">
        <v>35</v>
      </c>
      <c r="AX114" s="12" t="s">
        <v>75</v>
      </c>
      <c r="AY114" s="151" t="s">
        <v>144</v>
      </c>
    </row>
    <row r="115" spans="2:65" s="13" customFormat="1">
      <c r="B115" s="156"/>
      <c r="D115" s="150" t="s">
        <v>156</v>
      </c>
      <c r="E115" s="157" t="s">
        <v>19</v>
      </c>
      <c r="F115" s="158" t="s">
        <v>785</v>
      </c>
      <c r="H115" s="159">
        <v>8</v>
      </c>
      <c r="I115" s="160"/>
      <c r="L115" s="156"/>
      <c r="M115" s="161"/>
      <c r="T115" s="162"/>
      <c r="AT115" s="157" t="s">
        <v>156</v>
      </c>
      <c r="AU115" s="157" t="s">
        <v>84</v>
      </c>
      <c r="AV115" s="13" t="s">
        <v>84</v>
      </c>
      <c r="AW115" s="13" t="s">
        <v>35</v>
      </c>
      <c r="AX115" s="13" t="s">
        <v>75</v>
      </c>
      <c r="AY115" s="157" t="s">
        <v>144</v>
      </c>
    </row>
    <row r="116" spans="2:65" s="13" customFormat="1">
      <c r="B116" s="156"/>
      <c r="D116" s="150" t="s">
        <v>156</v>
      </c>
      <c r="E116" s="157" t="s">
        <v>19</v>
      </c>
      <c r="F116" s="158" t="s">
        <v>786</v>
      </c>
      <c r="H116" s="159">
        <v>1</v>
      </c>
      <c r="I116" s="160"/>
      <c r="L116" s="156"/>
      <c r="M116" s="161"/>
      <c r="T116" s="162"/>
      <c r="AT116" s="157" t="s">
        <v>156</v>
      </c>
      <c r="AU116" s="157" t="s">
        <v>84</v>
      </c>
      <c r="AV116" s="13" t="s">
        <v>84</v>
      </c>
      <c r="AW116" s="13" t="s">
        <v>35</v>
      </c>
      <c r="AX116" s="13" t="s">
        <v>75</v>
      </c>
      <c r="AY116" s="157" t="s">
        <v>144</v>
      </c>
    </row>
    <row r="117" spans="2:65" s="13" customFormat="1">
      <c r="B117" s="156"/>
      <c r="D117" s="150" t="s">
        <v>156</v>
      </c>
      <c r="E117" s="157" t="s">
        <v>19</v>
      </c>
      <c r="F117" s="158" t="s">
        <v>307</v>
      </c>
      <c r="H117" s="159">
        <v>4</v>
      </c>
      <c r="I117" s="160"/>
      <c r="L117" s="156"/>
      <c r="M117" s="161"/>
      <c r="T117" s="162"/>
      <c r="AT117" s="157" t="s">
        <v>156</v>
      </c>
      <c r="AU117" s="157" t="s">
        <v>84</v>
      </c>
      <c r="AV117" s="13" t="s">
        <v>84</v>
      </c>
      <c r="AW117" s="13" t="s">
        <v>35</v>
      </c>
      <c r="AX117" s="13" t="s">
        <v>75</v>
      </c>
      <c r="AY117" s="157" t="s">
        <v>144</v>
      </c>
    </row>
    <row r="118" spans="2:65" s="14" customFormat="1">
      <c r="B118" s="163"/>
      <c r="D118" s="150" t="s">
        <v>156</v>
      </c>
      <c r="E118" s="164" t="s">
        <v>19</v>
      </c>
      <c r="F118" s="165" t="s">
        <v>204</v>
      </c>
      <c r="H118" s="166">
        <v>13</v>
      </c>
      <c r="I118" s="167"/>
      <c r="L118" s="163"/>
      <c r="M118" s="168"/>
      <c r="T118" s="169"/>
      <c r="AT118" s="164" t="s">
        <v>156</v>
      </c>
      <c r="AU118" s="164" t="s">
        <v>84</v>
      </c>
      <c r="AV118" s="14" t="s">
        <v>152</v>
      </c>
      <c r="AW118" s="14" t="s">
        <v>35</v>
      </c>
      <c r="AX118" s="14" t="s">
        <v>75</v>
      </c>
      <c r="AY118" s="164" t="s">
        <v>144</v>
      </c>
    </row>
    <row r="119" spans="2:65" s="12" customFormat="1">
      <c r="B119" s="149"/>
      <c r="D119" s="150" t="s">
        <v>156</v>
      </c>
      <c r="E119" s="151" t="s">
        <v>19</v>
      </c>
      <c r="F119" s="152" t="s">
        <v>787</v>
      </c>
      <c r="H119" s="151" t="s">
        <v>19</v>
      </c>
      <c r="I119" s="153"/>
      <c r="L119" s="149"/>
      <c r="M119" s="154"/>
      <c r="T119" s="155"/>
      <c r="AT119" s="151" t="s">
        <v>156</v>
      </c>
      <c r="AU119" s="151" t="s">
        <v>84</v>
      </c>
      <c r="AV119" s="12" t="s">
        <v>82</v>
      </c>
      <c r="AW119" s="12" t="s">
        <v>35</v>
      </c>
      <c r="AX119" s="12" t="s">
        <v>75</v>
      </c>
      <c r="AY119" s="151" t="s">
        <v>144</v>
      </c>
    </row>
    <row r="120" spans="2:65" s="13" customFormat="1">
      <c r="B120" s="156"/>
      <c r="D120" s="150" t="s">
        <v>156</v>
      </c>
      <c r="E120" s="157" t="s">
        <v>19</v>
      </c>
      <c r="F120" s="158" t="s">
        <v>788</v>
      </c>
      <c r="H120" s="159">
        <v>15.6</v>
      </c>
      <c r="I120" s="160"/>
      <c r="L120" s="156"/>
      <c r="M120" s="161"/>
      <c r="T120" s="162"/>
      <c r="AT120" s="157" t="s">
        <v>156</v>
      </c>
      <c r="AU120" s="157" t="s">
        <v>84</v>
      </c>
      <c r="AV120" s="13" t="s">
        <v>84</v>
      </c>
      <c r="AW120" s="13" t="s">
        <v>35</v>
      </c>
      <c r="AX120" s="13" t="s">
        <v>82</v>
      </c>
      <c r="AY120" s="157" t="s">
        <v>144</v>
      </c>
    </row>
    <row r="121" spans="2:65" s="1" customFormat="1" ht="16.5" customHeight="1">
      <c r="B121" s="33"/>
      <c r="C121" s="132" t="s">
        <v>174</v>
      </c>
      <c r="D121" s="132" t="s">
        <v>147</v>
      </c>
      <c r="E121" s="133" t="s">
        <v>789</v>
      </c>
      <c r="F121" s="134" t="s">
        <v>790</v>
      </c>
      <c r="G121" s="135" t="s">
        <v>150</v>
      </c>
      <c r="H121" s="136">
        <v>65.894999999999996</v>
      </c>
      <c r="I121" s="137"/>
      <c r="J121" s="138">
        <f>ROUND(I121*H121,2)</f>
        <v>0</v>
      </c>
      <c r="K121" s="134" t="s">
        <v>151</v>
      </c>
      <c r="L121" s="33"/>
      <c r="M121" s="139" t="s">
        <v>19</v>
      </c>
      <c r="N121" s="140" t="s">
        <v>46</v>
      </c>
      <c r="P121" s="141">
        <f>O121*H121</f>
        <v>0</v>
      </c>
      <c r="Q121" s="141">
        <v>1.67E-2</v>
      </c>
      <c r="R121" s="141">
        <f>Q121*H121</f>
        <v>1.1004464999999999</v>
      </c>
      <c r="S121" s="141">
        <v>0</v>
      </c>
      <c r="T121" s="142">
        <f>S121*H121</f>
        <v>0</v>
      </c>
      <c r="AR121" s="143" t="s">
        <v>152</v>
      </c>
      <c r="AT121" s="143" t="s">
        <v>147</v>
      </c>
      <c r="AU121" s="143" t="s">
        <v>84</v>
      </c>
      <c r="AY121" s="18" t="s">
        <v>144</v>
      </c>
      <c r="BE121" s="144">
        <f>IF(N121="základní",J121,0)</f>
        <v>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8" t="s">
        <v>82</v>
      </c>
      <c r="BK121" s="144">
        <f>ROUND(I121*H121,2)</f>
        <v>0</v>
      </c>
      <c r="BL121" s="18" t="s">
        <v>152</v>
      </c>
      <c r="BM121" s="143" t="s">
        <v>791</v>
      </c>
    </row>
    <row r="122" spans="2:65" s="1" customFormat="1">
      <c r="B122" s="33"/>
      <c r="D122" s="145" t="s">
        <v>154</v>
      </c>
      <c r="F122" s="146" t="s">
        <v>792</v>
      </c>
      <c r="I122" s="147"/>
      <c r="L122" s="33"/>
      <c r="M122" s="148"/>
      <c r="T122" s="54"/>
      <c r="AT122" s="18" t="s">
        <v>154</v>
      </c>
      <c r="AU122" s="18" t="s">
        <v>84</v>
      </c>
    </row>
    <row r="123" spans="2:65" s="12" customFormat="1">
      <c r="B123" s="149"/>
      <c r="D123" s="150" t="s">
        <v>156</v>
      </c>
      <c r="E123" s="151" t="s">
        <v>19</v>
      </c>
      <c r="F123" s="152" t="s">
        <v>787</v>
      </c>
      <c r="H123" s="151" t="s">
        <v>19</v>
      </c>
      <c r="I123" s="153"/>
      <c r="L123" s="149"/>
      <c r="M123" s="154"/>
      <c r="T123" s="155"/>
      <c r="AT123" s="151" t="s">
        <v>156</v>
      </c>
      <c r="AU123" s="151" t="s">
        <v>84</v>
      </c>
      <c r="AV123" s="12" t="s">
        <v>82</v>
      </c>
      <c r="AW123" s="12" t="s">
        <v>35</v>
      </c>
      <c r="AX123" s="12" t="s">
        <v>75</v>
      </c>
      <c r="AY123" s="151" t="s">
        <v>144</v>
      </c>
    </row>
    <row r="124" spans="2:65" s="13" customFormat="1">
      <c r="B124" s="156"/>
      <c r="D124" s="150" t="s">
        <v>156</v>
      </c>
      <c r="E124" s="157" t="s">
        <v>19</v>
      </c>
      <c r="F124" s="158" t="s">
        <v>793</v>
      </c>
      <c r="H124" s="159">
        <v>4.125</v>
      </c>
      <c r="I124" s="160"/>
      <c r="L124" s="156"/>
      <c r="M124" s="161"/>
      <c r="T124" s="162"/>
      <c r="AT124" s="157" t="s">
        <v>156</v>
      </c>
      <c r="AU124" s="157" t="s">
        <v>84</v>
      </c>
      <c r="AV124" s="13" t="s">
        <v>84</v>
      </c>
      <c r="AW124" s="13" t="s">
        <v>35</v>
      </c>
      <c r="AX124" s="13" t="s">
        <v>75</v>
      </c>
      <c r="AY124" s="157" t="s">
        <v>144</v>
      </c>
    </row>
    <row r="125" spans="2:65" s="13" customFormat="1">
      <c r="B125" s="156"/>
      <c r="D125" s="150" t="s">
        <v>156</v>
      </c>
      <c r="E125" s="157" t="s">
        <v>19</v>
      </c>
      <c r="F125" s="158" t="s">
        <v>794</v>
      </c>
      <c r="H125" s="159">
        <v>33</v>
      </c>
      <c r="I125" s="160"/>
      <c r="L125" s="156"/>
      <c r="M125" s="161"/>
      <c r="T125" s="162"/>
      <c r="AT125" s="157" t="s">
        <v>156</v>
      </c>
      <c r="AU125" s="157" t="s">
        <v>84</v>
      </c>
      <c r="AV125" s="13" t="s">
        <v>84</v>
      </c>
      <c r="AW125" s="13" t="s">
        <v>35</v>
      </c>
      <c r="AX125" s="13" t="s">
        <v>75</v>
      </c>
      <c r="AY125" s="157" t="s">
        <v>144</v>
      </c>
    </row>
    <row r="126" spans="2:65" s="13" customFormat="1">
      <c r="B126" s="156"/>
      <c r="D126" s="150" t="s">
        <v>156</v>
      </c>
      <c r="E126" s="157" t="s">
        <v>19</v>
      </c>
      <c r="F126" s="158" t="s">
        <v>795</v>
      </c>
      <c r="H126" s="159">
        <v>21.6</v>
      </c>
      <c r="I126" s="160"/>
      <c r="L126" s="156"/>
      <c r="M126" s="161"/>
      <c r="T126" s="162"/>
      <c r="AT126" s="157" t="s">
        <v>156</v>
      </c>
      <c r="AU126" s="157" t="s">
        <v>84</v>
      </c>
      <c r="AV126" s="13" t="s">
        <v>84</v>
      </c>
      <c r="AW126" s="13" t="s">
        <v>35</v>
      </c>
      <c r="AX126" s="13" t="s">
        <v>75</v>
      </c>
      <c r="AY126" s="157" t="s">
        <v>144</v>
      </c>
    </row>
    <row r="127" spans="2:65" s="13" customFormat="1">
      <c r="B127" s="156"/>
      <c r="D127" s="150" t="s">
        <v>156</v>
      </c>
      <c r="E127" s="157" t="s">
        <v>19</v>
      </c>
      <c r="F127" s="158" t="s">
        <v>796</v>
      </c>
      <c r="H127" s="159">
        <v>1.32</v>
      </c>
      <c r="I127" s="160"/>
      <c r="L127" s="156"/>
      <c r="M127" s="161"/>
      <c r="T127" s="162"/>
      <c r="AT127" s="157" t="s">
        <v>156</v>
      </c>
      <c r="AU127" s="157" t="s">
        <v>84</v>
      </c>
      <c r="AV127" s="13" t="s">
        <v>84</v>
      </c>
      <c r="AW127" s="13" t="s">
        <v>35</v>
      </c>
      <c r="AX127" s="13" t="s">
        <v>75</v>
      </c>
      <c r="AY127" s="157" t="s">
        <v>144</v>
      </c>
    </row>
    <row r="128" spans="2:65" s="13" customFormat="1">
      <c r="B128" s="156"/>
      <c r="D128" s="150" t="s">
        <v>156</v>
      </c>
      <c r="E128" s="157" t="s">
        <v>19</v>
      </c>
      <c r="F128" s="158" t="s">
        <v>797</v>
      </c>
      <c r="H128" s="159">
        <v>5.85</v>
      </c>
      <c r="I128" s="160"/>
      <c r="L128" s="156"/>
      <c r="M128" s="161"/>
      <c r="T128" s="162"/>
      <c r="AT128" s="157" t="s">
        <v>156</v>
      </c>
      <c r="AU128" s="157" t="s">
        <v>84</v>
      </c>
      <c r="AV128" s="13" t="s">
        <v>84</v>
      </c>
      <c r="AW128" s="13" t="s">
        <v>35</v>
      </c>
      <c r="AX128" s="13" t="s">
        <v>75</v>
      </c>
      <c r="AY128" s="157" t="s">
        <v>144</v>
      </c>
    </row>
    <row r="129" spans="2:65" s="14" customFormat="1">
      <c r="B129" s="163"/>
      <c r="D129" s="150" t="s">
        <v>156</v>
      </c>
      <c r="E129" s="164" t="s">
        <v>19</v>
      </c>
      <c r="F129" s="165" t="s">
        <v>204</v>
      </c>
      <c r="H129" s="166">
        <v>65.894999999999996</v>
      </c>
      <c r="I129" s="167"/>
      <c r="L129" s="163"/>
      <c r="M129" s="168"/>
      <c r="T129" s="169"/>
      <c r="AT129" s="164" t="s">
        <v>156</v>
      </c>
      <c r="AU129" s="164" t="s">
        <v>84</v>
      </c>
      <c r="AV129" s="14" t="s">
        <v>152</v>
      </c>
      <c r="AW129" s="14" t="s">
        <v>35</v>
      </c>
      <c r="AX129" s="14" t="s">
        <v>82</v>
      </c>
      <c r="AY129" s="164" t="s">
        <v>144</v>
      </c>
    </row>
    <row r="130" spans="2:65" s="1" customFormat="1" ht="24.2" customHeight="1">
      <c r="B130" s="33"/>
      <c r="C130" s="132" t="s">
        <v>152</v>
      </c>
      <c r="D130" s="132" t="s">
        <v>147</v>
      </c>
      <c r="E130" s="133" t="s">
        <v>798</v>
      </c>
      <c r="F130" s="134" t="s">
        <v>799</v>
      </c>
      <c r="G130" s="135" t="s">
        <v>150</v>
      </c>
      <c r="H130" s="136">
        <v>131.79</v>
      </c>
      <c r="I130" s="137"/>
      <c r="J130" s="138">
        <f>ROUND(I130*H130,2)</f>
        <v>0</v>
      </c>
      <c r="K130" s="134" t="s">
        <v>151</v>
      </c>
      <c r="L130" s="33"/>
      <c r="M130" s="139" t="s">
        <v>19</v>
      </c>
      <c r="N130" s="140" t="s">
        <v>46</v>
      </c>
      <c r="P130" s="141">
        <f>O130*H130</f>
        <v>0</v>
      </c>
      <c r="Q130" s="141">
        <v>8.3000000000000001E-3</v>
      </c>
      <c r="R130" s="141">
        <f>Q130*H130</f>
        <v>1.0938569999999999</v>
      </c>
      <c r="S130" s="141">
        <v>0</v>
      </c>
      <c r="T130" s="142">
        <f>S130*H130</f>
        <v>0</v>
      </c>
      <c r="AR130" s="143" t="s">
        <v>152</v>
      </c>
      <c r="AT130" s="143" t="s">
        <v>147</v>
      </c>
      <c r="AU130" s="143" t="s">
        <v>84</v>
      </c>
      <c r="AY130" s="18" t="s">
        <v>144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8" t="s">
        <v>82</v>
      </c>
      <c r="BK130" s="144">
        <f>ROUND(I130*H130,2)</f>
        <v>0</v>
      </c>
      <c r="BL130" s="18" t="s">
        <v>152</v>
      </c>
      <c r="BM130" s="143" t="s">
        <v>800</v>
      </c>
    </row>
    <row r="131" spans="2:65" s="1" customFormat="1">
      <c r="B131" s="33"/>
      <c r="D131" s="145" t="s">
        <v>154</v>
      </c>
      <c r="F131" s="146" t="s">
        <v>801</v>
      </c>
      <c r="I131" s="147"/>
      <c r="L131" s="33"/>
      <c r="M131" s="148"/>
      <c r="T131" s="54"/>
      <c r="AT131" s="18" t="s">
        <v>154</v>
      </c>
      <c r="AU131" s="18" t="s">
        <v>84</v>
      </c>
    </row>
    <row r="132" spans="2:65" s="13" customFormat="1">
      <c r="B132" s="156"/>
      <c r="D132" s="150" t="s">
        <v>156</v>
      </c>
      <c r="F132" s="158" t="s">
        <v>802</v>
      </c>
      <c r="H132" s="159">
        <v>131.79</v>
      </c>
      <c r="I132" s="160"/>
      <c r="L132" s="156"/>
      <c r="M132" s="161"/>
      <c r="T132" s="162"/>
      <c r="AT132" s="157" t="s">
        <v>156</v>
      </c>
      <c r="AU132" s="157" t="s">
        <v>84</v>
      </c>
      <c r="AV132" s="13" t="s">
        <v>84</v>
      </c>
      <c r="AW132" s="13" t="s">
        <v>4</v>
      </c>
      <c r="AX132" s="13" t="s">
        <v>82</v>
      </c>
      <c r="AY132" s="157" t="s">
        <v>144</v>
      </c>
    </row>
    <row r="133" spans="2:65" s="1" customFormat="1" ht="16.5" customHeight="1">
      <c r="B133" s="33"/>
      <c r="C133" s="132" t="s">
        <v>187</v>
      </c>
      <c r="D133" s="132" t="s">
        <v>147</v>
      </c>
      <c r="E133" s="133" t="s">
        <v>803</v>
      </c>
      <c r="F133" s="134" t="s">
        <v>804</v>
      </c>
      <c r="G133" s="135" t="s">
        <v>150</v>
      </c>
      <c r="H133" s="136">
        <v>15.6</v>
      </c>
      <c r="I133" s="137"/>
      <c r="J133" s="138">
        <f>ROUND(I133*H133,2)</f>
        <v>0</v>
      </c>
      <c r="K133" s="134" t="s">
        <v>151</v>
      </c>
      <c r="L133" s="33"/>
      <c r="M133" s="139" t="s">
        <v>19</v>
      </c>
      <c r="N133" s="140" t="s">
        <v>46</v>
      </c>
      <c r="P133" s="141">
        <f>O133*H133</f>
        <v>0</v>
      </c>
      <c r="Q133" s="141">
        <v>1.208E-2</v>
      </c>
      <c r="R133" s="141">
        <f>Q133*H133</f>
        <v>0.188448</v>
      </c>
      <c r="S133" s="141">
        <v>0</v>
      </c>
      <c r="T133" s="142">
        <f>S133*H133</f>
        <v>0</v>
      </c>
      <c r="AR133" s="143" t="s">
        <v>152</v>
      </c>
      <c r="AT133" s="143" t="s">
        <v>147</v>
      </c>
      <c r="AU133" s="143" t="s">
        <v>84</v>
      </c>
      <c r="AY133" s="18" t="s">
        <v>144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8" t="s">
        <v>82</v>
      </c>
      <c r="BK133" s="144">
        <f>ROUND(I133*H133,2)</f>
        <v>0</v>
      </c>
      <c r="BL133" s="18" t="s">
        <v>152</v>
      </c>
      <c r="BM133" s="143" t="s">
        <v>805</v>
      </c>
    </row>
    <row r="134" spans="2:65" s="1" customFormat="1">
      <c r="B134" s="33"/>
      <c r="D134" s="145" t="s">
        <v>154</v>
      </c>
      <c r="F134" s="146" t="s">
        <v>806</v>
      </c>
      <c r="I134" s="147"/>
      <c r="L134" s="33"/>
      <c r="M134" s="148"/>
      <c r="T134" s="54"/>
      <c r="AT134" s="18" t="s">
        <v>154</v>
      </c>
      <c r="AU134" s="18" t="s">
        <v>84</v>
      </c>
    </row>
    <row r="135" spans="2:65" s="12" customFormat="1">
      <c r="B135" s="149"/>
      <c r="D135" s="150" t="s">
        <v>156</v>
      </c>
      <c r="E135" s="151" t="s">
        <v>19</v>
      </c>
      <c r="F135" s="152" t="s">
        <v>807</v>
      </c>
      <c r="H135" s="151" t="s">
        <v>19</v>
      </c>
      <c r="I135" s="153"/>
      <c r="L135" s="149"/>
      <c r="M135" s="154"/>
      <c r="T135" s="155"/>
      <c r="AT135" s="151" t="s">
        <v>156</v>
      </c>
      <c r="AU135" s="151" t="s">
        <v>84</v>
      </c>
      <c r="AV135" s="12" t="s">
        <v>82</v>
      </c>
      <c r="AW135" s="12" t="s">
        <v>35</v>
      </c>
      <c r="AX135" s="12" t="s">
        <v>75</v>
      </c>
      <c r="AY135" s="151" t="s">
        <v>144</v>
      </c>
    </row>
    <row r="136" spans="2:65" s="12" customFormat="1">
      <c r="B136" s="149"/>
      <c r="D136" s="150" t="s">
        <v>156</v>
      </c>
      <c r="E136" s="151" t="s">
        <v>19</v>
      </c>
      <c r="F136" s="152" t="s">
        <v>808</v>
      </c>
      <c r="H136" s="151" t="s">
        <v>19</v>
      </c>
      <c r="I136" s="153"/>
      <c r="L136" s="149"/>
      <c r="M136" s="154"/>
      <c r="T136" s="155"/>
      <c r="AT136" s="151" t="s">
        <v>156</v>
      </c>
      <c r="AU136" s="151" t="s">
        <v>84</v>
      </c>
      <c r="AV136" s="12" t="s">
        <v>82</v>
      </c>
      <c r="AW136" s="12" t="s">
        <v>35</v>
      </c>
      <c r="AX136" s="12" t="s">
        <v>75</v>
      </c>
      <c r="AY136" s="151" t="s">
        <v>144</v>
      </c>
    </row>
    <row r="137" spans="2:65" s="12" customFormat="1">
      <c r="B137" s="149"/>
      <c r="D137" s="150" t="s">
        <v>156</v>
      </c>
      <c r="E137" s="151" t="s">
        <v>19</v>
      </c>
      <c r="F137" s="152" t="s">
        <v>778</v>
      </c>
      <c r="H137" s="151" t="s">
        <v>19</v>
      </c>
      <c r="I137" s="153"/>
      <c r="L137" s="149"/>
      <c r="M137" s="154"/>
      <c r="T137" s="155"/>
      <c r="AT137" s="151" t="s">
        <v>156</v>
      </c>
      <c r="AU137" s="151" t="s">
        <v>84</v>
      </c>
      <c r="AV137" s="12" t="s">
        <v>82</v>
      </c>
      <c r="AW137" s="12" t="s">
        <v>35</v>
      </c>
      <c r="AX137" s="12" t="s">
        <v>75</v>
      </c>
      <c r="AY137" s="151" t="s">
        <v>144</v>
      </c>
    </row>
    <row r="138" spans="2:65" s="12" customFormat="1">
      <c r="B138" s="149"/>
      <c r="D138" s="150" t="s">
        <v>156</v>
      </c>
      <c r="E138" s="151" t="s">
        <v>19</v>
      </c>
      <c r="F138" s="152" t="s">
        <v>779</v>
      </c>
      <c r="H138" s="151" t="s">
        <v>19</v>
      </c>
      <c r="I138" s="153"/>
      <c r="L138" s="149"/>
      <c r="M138" s="154"/>
      <c r="T138" s="155"/>
      <c r="AT138" s="151" t="s">
        <v>156</v>
      </c>
      <c r="AU138" s="151" t="s">
        <v>84</v>
      </c>
      <c r="AV138" s="12" t="s">
        <v>82</v>
      </c>
      <c r="AW138" s="12" t="s">
        <v>35</v>
      </c>
      <c r="AX138" s="12" t="s">
        <v>75</v>
      </c>
      <c r="AY138" s="151" t="s">
        <v>144</v>
      </c>
    </row>
    <row r="139" spans="2:65" s="12" customFormat="1">
      <c r="B139" s="149"/>
      <c r="D139" s="150" t="s">
        <v>156</v>
      </c>
      <c r="E139" s="151" t="s">
        <v>19</v>
      </c>
      <c r="F139" s="152" t="s">
        <v>780</v>
      </c>
      <c r="H139" s="151" t="s">
        <v>19</v>
      </c>
      <c r="I139" s="153"/>
      <c r="L139" s="149"/>
      <c r="M139" s="154"/>
      <c r="T139" s="155"/>
      <c r="AT139" s="151" t="s">
        <v>156</v>
      </c>
      <c r="AU139" s="151" t="s">
        <v>84</v>
      </c>
      <c r="AV139" s="12" t="s">
        <v>82</v>
      </c>
      <c r="AW139" s="12" t="s">
        <v>35</v>
      </c>
      <c r="AX139" s="12" t="s">
        <v>75</v>
      </c>
      <c r="AY139" s="151" t="s">
        <v>144</v>
      </c>
    </row>
    <row r="140" spans="2:65" s="12" customFormat="1">
      <c r="B140" s="149"/>
      <c r="D140" s="150" t="s">
        <v>156</v>
      </c>
      <c r="E140" s="151" t="s">
        <v>19</v>
      </c>
      <c r="F140" s="152" t="s">
        <v>781</v>
      </c>
      <c r="H140" s="151" t="s">
        <v>19</v>
      </c>
      <c r="I140" s="153"/>
      <c r="L140" s="149"/>
      <c r="M140" s="154"/>
      <c r="T140" s="155"/>
      <c r="AT140" s="151" t="s">
        <v>156</v>
      </c>
      <c r="AU140" s="151" t="s">
        <v>84</v>
      </c>
      <c r="AV140" s="12" t="s">
        <v>82</v>
      </c>
      <c r="AW140" s="12" t="s">
        <v>35</v>
      </c>
      <c r="AX140" s="12" t="s">
        <v>75</v>
      </c>
      <c r="AY140" s="151" t="s">
        <v>144</v>
      </c>
    </row>
    <row r="141" spans="2:65" s="12" customFormat="1">
      <c r="B141" s="149"/>
      <c r="D141" s="150" t="s">
        <v>156</v>
      </c>
      <c r="E141" s="151" t="s">
        <v>19</v>
      </c>
      <c r="F141" s="152" t="s">
        <v>782</v>
      </c>
      <c r="H141" s="151" t="s">
        <v>19</v>
      </c>
      <c r="I141" s="153"/>
      <c r="L141" s="149"/>
      <c r="M141" s="154"/>
      <c r="T141" s="155"/>
      <c r="AT141" s="151" t="s">
        <v>156</v>
      </c>
      <c r="AU141" s="151" t="s">
        <v>84</v>
      </c>
      <c r="AV141" s="12" t="s">
        <v>82</v>
      </c>
      <c r="AW141" s="12" t="s">
        <v>35</v>
      </c>
      <c r="AX141" s="12" t="s">
        <v>75</v>
      </c>
      <c r="AY141" s="151" t="s">
        <v>144</v>
      </c>
    </row>
    <row r="142" spans="2:65" s="12" customFormat="1">
      <c r="B142" s="149"/>
      <c r="D142" s="150" t="s">
        <v>156</v>
      </c>
      <c r="E142" s="151" t="s">
        <v>19</v>
      </c>
      <c r="F142" s="152" t="s">
        <v>783</v>
      </c>
      <c r="H142" s="151" t="s">
        <v>19</v>
      </c>
      <c r="I142" s="153"/>
      <c r="L142" s="149"/>
      <c r="M142" s="154"/>
      <c r="T142" s="155"/>
      <c r="AT142" s="151" t="s">
        <v>156</v>
      </c>
      <c r="AU142" s="151" t="s">
        <v>84</v>
      </c>
      <c r="AV142" s="12" t="s">
        <v>82</v>
      </c>
      <c r="AW142" s="12" t="s">
        <v>35</v>
      </c>
      <c r="AX142" s="12" t="s">
        <v>75</v>
      </c>
      <c r="AY142" s="151" t="s">
        <v>144</v>
      </c>
    </row>
    <row r="143" spans="2:65" s="12" customFormat="1">
      <c r="B143" s="149"/>
      <c r="D143" s="150" t="s">
        <v>156</v>
      </c>
      <c r="E143" s="151" t="s">
        <v>19</v>
      </c>
      <c r="F143" s="152" t="s">
        <v>784</v>
      </c>
      <c r="H143" s="151" t="s">
        <v>19</v>
      </c>
      <c r="I143" s="153"/>
      <c r="L143" s="149"/>
      <c r="M143" s="154"/>
      <c r="T143" s="155"/>
      <c r="AT143" s="151" t="s">
        <v>156</v>
      </c>
      <c r="AU143" s="151" t="s">
        <v>84</v>
      </c>
      <c r="AV143" s="12" t="s">
        <v>82</v>
      </c>
      <c r="AW143" s="12" t="s">
        <v>35</v>
      </c>
      <c r="AX143" s="12" t="s">
        <v>75</v>
      </c>
      <c r="AY143" s="151" t="s">
        <v>144</v>
      </c>
    </row>
    <row r="144" spans="2:65" s="13" customFormat="1">
      <c r="B144" s="156"/>
      <c r="D144" s="150" t="s">
        <v>156</v>
      </c>
      <c r="E144" s="157" t="s">
        <v>19</v>
      </c>
      <c r="F144" s="158" t="s">
        <v>785</v>
      </c>
      <c r="H144" s="159">
        <v>8</v>
      </c>
      <c r="I144" s="160"/>
      <c r="L144" s="156"/>
      <c r="M144" s="161"/>
      <c r="T144" s="162"/>
      <c r="AT144" s="157" t="s">
        <v>156</v>
      </c>
      <c r="AU144" s="157" t="s">
        <v>84</v>
      </c>
      <c r="AV144" s="13" t="s">
        <v>84</v>
      </c>
      <c r="AW144" s="13" t="s">
        <v>35</v>
      </c>
      <c r="AX144" s="13" t="s">
        <v>75</v>
      </c>
      <c r="AY144" s="157" t="s">
        <v>144</v>
      </c>
    </row>
    <row r="145" spans="2:65" s="13" customFormat="1">
      <c r="B145" s="156"/>
      <c r="D145" s="150" t="s">
        <v>156</v>
      </c>
      <c r="E145" s="157" t="s">
        <v>19</v>
      </c>
      <c r="F145" s="158" t="s">
        <v>786</v>
      </c>
      <c r="H145" s="159">
        <v>1</v>
      </c>
      <c r="I145" s="160"/>
      <c r="L145" s="156"/>
      <c r="M145" s="161"/>
      <c r="T145" s="162"/>
      <c r="AT145" s="157" t="s">
        <v>156</v>
      </c>
      <c r="AU145" s="157" t="s">
        <v>84</v>
      </c>
      <c r="AV145" s="13" t="s">
        <v>84</v>
      </c>
      <c r="AW145" s="13" t="s">
        <v>35</v>
      </c>
      <c r="AX145" s="13" t="s">
        <v>75</v>
      </c>
      <c r="AY145" s="157" t="s">
        <v>144</v>
      </c>
    </row>
    <row r="146" spans="2:65" s="13" customFormat="1">
      <c r="B146" s="156"/>
      <c r="D146" s="150" t="s">
        <v>156</v>
      </c>
      <c r="E146" s="157" t="s">
        <v>19</v>
      </c>
      <c r="F146" s="158" t="s">
        <v>307</v>
      </c>
      <c r="H146" s="159">
        <v>4</v>
      </c>
      <c r="I146" s="160"/>
      <c r="L146" s="156"/>
      <c r="M146" s="161"/>
      <c r="T146" s="162"/>
      <c r="AT146" s="157" t="s">
        <v>156</v>
      </c>
      <c r="AU146" s="157" t="s">
        <v>84</v>
      </c>
      <c r="AV146" s="13" t="s">
        <v>84</v>
      </c>
      <c r="AW146" s="13" t="s">
        <v>35</v>
      </c>
      <c r="AX146" s="13" t="s">
        <v>75</v>
      </c>
      <c r="AY146" s="157" t="s">
        <v>144</v>
      </c>
    </row>
    <row r="147" spans="2:65" s="14" customFormat="1">
      <c r="B147" s="163"/>
      <c r="D147" s="150" t="s">
        <v>156</v>
      </c>
      <c r="E147" s="164" t="s">
        <v>19</v>
      </c>
      <c r="F147" s="165" t="s">
        <v>204</v>
      </c>
      <c r="H147" s="166">
        <v>13</v>
      </c>
      <c r="I147" s="167"/>
      <c r="L147" s="163"/>
      <c r="M147" s="168"/>
      <c r="T147" s="169"/>
      <c r="AT147" s="164" t="s">
        <v>156</v>
      </c>
      <c r="AU147" s="164" t="s">
        <v>84</v>
      </c>
      <c r="AV147" s="14" t="s">
        <v>152</v>
      </c>
      <c r="AW147" s="14" t="s">
        <v>35</v>
      </c>
      <c r="AX147" s="14" t="s">
        <v>75</v>
      </c>
      <c r="AY147" s="164" t="s">
        <v>144</v>
      </c>
    </row>
    <row r="148" spans="2:65" s="12" customFormat="1">
      <c r="B148" s="149"/>
      <c r="D148" s="150" t="s">
        <v>156</v>
      </c>
      <c r="E148" s="151" t="s">
        <v>19</v>
      </c>
      <c r="F148" s="152" t="s">
        <v>787</v>
      </c>
      <c r="H148" s="151" t="s">
        <v>19</v>
      </c>
      <c r="I148" s="153"/>
      <c r="L148" s="149"/>
      <c r="M148" s="154"/>
      <c r="T148" s="155"/>
      <c r="AT148" s="151" t="s">
        <v>156</v>
      </c>
      <c r="AU148" s="151" t="s">
        <v>84</v>
      </c>
      <c r="AV148" s="12" t="s">
        <v>82</v>
      </c>
      <c r="AW148" s="12" t="s">
        <v>35</v>
      </c>
      <c r="AX148" s="12" t="s">
        <v>75</v>
      </c>
      <c r="AY148" s="151" t="s">
        <v>144</v>
      </c>
    </row>
    <row r="149" spans="2:65" s="13" customFormat="1">
      <c r="B149" s="156"/>
      <c r="D149" s="150" t="s">
        <v>156</v>
      </c>
      <c r="E149" s="157" t="s">
        <v>19</v>
      </c>
      <c r="F149" s="158" t="s">
        <v>788</v>
      </c>
      <c r="H149" s="159">
        <v>15.6</v>
      </c>
      <c r="I149" s="160"/>
      <c r="L149" s="156"/>
      <c r="M149" s="161"/>
      <c r="T149" s="162"/>
      <c r="AT149" s="157" t="s">
        <v>156</v>
      </c>
      <c r="AU149" s="157" t="s">
        <v>84</v>
      </c>
      <c r="AV149" s="13" t="s">
        <v>84</v>
      </c>
      <c r="AW149" s="13" t="s">
        <v>35</v>
      </c>
      <c r="AX149" s="13" t="s">
        <v>82</v>
      </c>
      <c r="AY149" s="157" t="s">
        <v>144</v>
      </c>
    </row>
    <row r="150" spans="2:65" s="1" customFormat="1" ht="33" customHeight="1">
      <c r="B150" s="33"/>
      <c r="C150" s="132" t="s">
        <v>145</v>
      </c>
      <c r="D150" s="132" t="s">
        <v>147</v>
      </c>
      <c r="E150" s="133" t="s">
        <v>809</v>
      </c>
      <c r="F150" s="134" t="s">
        <v>810</v>
      </c>
      <c r="G150" s="135" t="s">
        <v>150</v>
      </c>
      <c r="H150" s="136">
        <v>31.2</v>
      </c>
      <c r="I150" s="137"/>
      <c r="J150" s="138">
        <f>ROUND(I150*H150,2)</f>
        <v>0</v>
      </c>
      <c r="K150" s="134" t="s">
        <v>151</v>
      </c>
      <c r="L150" s="33"/>
      <c r="M150" s="139" t="s">
        <v>19</v>
      </c>
      <c r="N150" s="140" t="s">
        <v>46</v>
      </c>
      <c r="P150" s="141">
        <f>O150*H150</f>
        <v>0</v>
      </c>
      <c r="Q150" s="141">
        <v>6.0400000000000002E-3</v>
      </c>
      <c r="R150" s="141">
        <f>Q150*H150</f>
        <v>0.188448</v>
      </c>
      <c r="S150" s="141">
        <v>0</v>
      </c>
      <c r="T150" s="142">
        <f>S150*H150</f>
        <v>0</v>
      </c>
      <c r="AR150" s="143" t="s">
        <v>152</v>
      </c>
      <c r="AT150" s="143" t="s">
        <v>147</v>
      </c>
      <c r="AU150" s="143" t="s">
        <v>84</v>
      </c>
      <c r="AY150" s="18" t="s">
        <v>144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8" t="s">
        <v>82</v>
      </c>
      <c r="BK150" s="144">
        <f>ROUND(I150*H150,2)</f>
        <v>0</v>
      </c>
      <c r="BL150" s="18" t="s">
        <v>152</v>
      </c>
      <c r="BM150" s="143" t="s">
        <v>811</v>
      </c>
    </row>
    <row r="151" spans="2:65" s="1" customFormat="1">
      <c r="B151" s="33"/>
      <c r="D151" s="145" t="s">
        <v>154</v>
      </c>
      <c r="F151" s="146" t="s">
        <v>812</v>
      </c>
      <c r="I151" s="147"/>
      <c r="L151" s="33"/>
      <c r="M151" s="148"/>
      <c r="T151" s="54"/>
      <c r="AT151" s="18" t="s">
        <v>154</v>
      </c>
      <c r="AU151" s="18" t="s">
        <v>84</v>
      </c>
    </row>
    <row r="152" spans="2:65" s="13" customFormat="1">
      <c r="B152" s="156"/>
      <c r="D152" s="150" t="s">
        <v>156</v>
      </c>
      <c r="F152" s="158" t="s">
        <v>813</v>
      </c>
      <c r="H152" s="159">
        <v>31.2</v>
      </c>
      <c r="I152" s="160"/>
      <c r="L152" s="156"/>
      <c r="M152" s="161"/>
      <c r="T152" s="162"/>
      <c r="AT152" s="157" t="s">
        <v>156</v>
      </c>
      <c r="AU152" s="157" t="s">
        <v>84</v>
      </c>
      <c r="AV152" s="13" t="s">
        <v>84</v>
      </c>
      <c r="AW152" s="13" t="s">
        <v>4</v>
      </c>
      <c r="AX152" s="13" t="s">
        <v>82</v>
      </c>
      <c r="AY152" s="157" t="s">
        <v>144</v>
      </c>
    </row>
    <row r="153" spans="2:65" s="1" customFormat="1" ht="24.2" customHeight="1">
      <c r="B153" s="33"/>
      <c r="C153" s="132" t="s">
        <v>197</v>
      </c>
      <c r="D153" s="132" t="s">
        <v>147</v>
      </c>
      <c r="E153" s="133" t="s">
        <v>814</v>
      </c>
      <c r="F153" s="134" t="s">
        <v>815</v>
      </c>
      <c r="G153" s="135" t="s">
        <v>150</v>
      </c>
      <c r="H153" s="136">
        <v>7.5</v>
      </c>
      <c r="I153" s="137"/>
      <c r="J153" s="138">
        <f>ROUND(I153*H153,2)</f>
        <v>0</v>
      </c>
      <c r="K153" s="134" t="s">
        <v>151</v>
      </c>
      <c r="L153" s="33"/>
      <c r="M153" s="139" t="s">
        <v>19</v>
      </c>
      <c r="N153" s="140" t="s">
        <v>46</v>
      </c>
      <c r="P153" s="141">
        <f>O153*H153</f>
        <v>0</v>
      </c>
      <c r="Q153" s="141">
        <v>3.6089999999999997E-2</v>
      </c>
      <c r="R153" s="141">
        <f>Q153*H153</f>
        <v>0.270675</v>
      </c>
      <c r="S153" s="141">
        <v>0</v>
      </c>
      <c r="T153" s="142">
        <f>S153*H153</f>
        <v>0</v>
      </c>
      <c r="AR153" s="143" t="s">
        <v>152</v>
      </c>
      <c r="AT153" s="143" t="s">
        <v>147</v>
      </c>
      <c r="AU153" s="143" t="s">
        <v>84</v>
      </c>
      <c r="AY153" s="18" t="s">
        <v>144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8" t="s">
        <v>82</v>
      </c>
      <c r="BK153" s="144">
        <f>ROUND(I153*H153,2)</f>
        <v>0</v>
      </c>
      <c r="BL153" s="18" t="s">
        <v>152</v>
      </c>
      <c r="BM153" s="143" t="s">
        <v>816</v>
      </c>
    </row>
    <row r="154" spans="2:65" s="1" customFormat="1">
      <c r="B154" s="33"/>
      <c r="D154" s="145" t="s">
        <v>154</v>
      </c>
      <c r="F154" s="146" t="s">
        <v>817</v>
      </c>
      <c r="I154" s="147"/>
      <c r="L154" s="33"/>
      <c r="M154" s="148"/>
      <c r="T154" s="54"/>
      <c r="AT154" s="18" t="s">
        <v>154</v>
      </c>
      <c r="AU154" s="18" t="s">
        <v>84</v>
      </c>
    </row>
    <row r="155" spans="2:65" s="12" customFormat="1">
      <c r="B155" s="149"/>
      <c r="D155" s="150" t="s">
        <v>156</v>
      </c>
      <c r="E155" s="151" t="s">
        <v>19</v>
      </c>
      <c r="F155" s="152" t="s">
        <v>818</v>
      </c>
      <c r="H155" s="151" t="s">
        <v>19</v>
      </c>
      <c r="I155" s="153"/>
      <c r="L155" s="149"/>
      <c r="M155" s="154"/>
      <c r="T155" s="155"/>
      <c r="AT155" s="151" t="s">
        <v>156</v>
      </c>
      <c r="AU155" s="151" t="s">
        <v>84</v>
      </c>
      <c r="AV155" s="12" t="s">
        <v>82</v>
      </c>
      <c r="AW155" s="12" t="s">
        <v>35</v>
      </c>
      <c r="AX155" s="12" t="s">
        <v>75</v>
      </c>
      <c r="AY155" s="151" t="s">
        <v>144</v>
      </c>
    </row>
    <row r="156" spans="2:65" s="12" customFormat="1">
      <c r="B156" s="149"/>
      <c r="D156" s="150" t="s">
        <v>156</v>
      </c>
      <c r="E156" s="151" t="s">
        <v>19</v>
      </c>
      <c r="F156" s="152" t="s">
        <v>779</v>
      </c>
      <c r="H156" s="151" t="s">
        <v>19</v>
      </c>
      <c r="I156" s="153"/>
      <c r="L156" s="149"/>
      <c r="M156" s="154"/>
      <c r="T156" s="155"/>
      <c r="AT156" s="151" t="s">
        <v>156</v>
      </c>
      <c r="AU156" s="151" t="s">
        <v>84</v>
      </c>
      <c r="AV156" s="12" t="s">
        <v>82</v>
      </c>
      <c r="AW156" s="12" t="s">
        <v>35</v>
      </c>
      <c r="AX156" s="12" t="s">
        <v>75</v>
      </c>
      <c r="AY156" s="151" t="s">
        <v>144</v>
      </c>
    </row>
    <row r="157" spans="2:65" s="12" customFormat="1">
      <c r="B157" s="149"/>
      <c r="D157" s="150" t="s">
        <v>156</v>
      </c>
      <c r="E157" s="151" t="s">
        <v>19</v>
      </c>
      <c r="F157" s="152" t="s">
        <v>819</v>
      </c>
      <c r="H157" s="151" t="s">
        <v>19</v>
      </c>
      <c r="I157" s="153"/>
      <c r="L157" s="149"/>
      <c r="M157" s="154"/>
      <c r="T157" s="155"/>
      <c r="AT157" s="151" t="s">
        <v>156</v>
      </c>
      <c r="AU157" s="151" t="s">
        <v>84</v>
      </c>
      <c r="AV157" s="12" t="s">
        <v>82</v>
      </c>
      <c r="AW157" s="12" t="s">
        <v>35</v>
      </c>
      <c r="AX157" s="12" t="s">
        <v>75</v>
      </c>
      <c r="AY157" s="151" t="s">
        <v>144</v>
      </c>
    </row>
    <row r="158" spans="2:65" s="12" customFormat="1">
      <c r="B158" s="149"/>
      <c r="D158" s="150" t="s">
        <v>156</v>
      </c>
      <c r="E158" s="151" t="s">
        <v>19</v>
      </c>
      <c r="F158" s="152" t="s">
        <v>783</v>
      </c>
      <c r="H158" s="151" t="s">
        <v>19</v>
      </c>
      <c r="I158" s="153"/>
      <c r="L158" s="149"/>
      <c r="M158" s="154"/>
      <c r="T158" s="155"/>
      <c r="AT158" s="151" t="s">
        <v>156</v>
      </c>
      <c r="AU158" s="151" t="s">
        <v>84</v>
      </c>
      <c r="AV158" s="12" t="s">
        <v>82</v>
      </c>
      <c r="AW158" s="12" t="s">
        <v>35</v>
      </c>
      <c r="AX158" s="12" t="s">
        <v>75</v>
      </c>
      <c r="AY158" s="151" t="s">
        <v>144</v>
      </c>
    </row>
    <row r="159" spans="2:65" s="12" customFormat="1">
      <c r="B159" s="149"/>
      <c r="D159" s="150" t="s">
        <v>156</v>
      </c>
      <c r="E159" s="151" t="s">
        <v>19</v>
      </c>
      <c r="F159" s="152" t="s">
        <v>820</v>
      </c>
      <c r="H159" s="151" t="s">
        <v>19</v>
      </c>
      <c r="I159" s="153"/>
      <c r="L159" s="149"/>
      <c r="M159" s="154"/>
      <c r="T159" s="155"/>
      <c r="AT159" s="151" t="s">
        <v>156</v>
      </c>
      <c r="AU159" s="151" t="s">
        <v>84</v>
      </c>
      <c r="AV159" s="12" t="s">
        <v>82</v>
      </c>
      <c r="AW159" s="12" t="s">
        <v>35</v>
      </c>
      <c r="AX159" s="12" t="s">
        <v>75</v>
      </c>
      <c r="AY159" s="151" t="s">
        <v>144</v>
      </c>
    </row>
    <row r="160" spans="2:65" s="12" customFormat="1">
      <c r="B160" s="149"/>
      <c r="D160" s="150" t="s">
        <v>156</v>
      </c>
      <c r="E160" s="151" t="s">
        <v>19</v>
      </c>
      <c r="F160" s="152" t="s">
        <v>821</v>
      </c>
      <c r="H160" s="151" t="s">
        <v>19</v>
      </c>
      <c r="I160" s="153"/>
      <c r="L160" s="149"/>
      <c r="M160" s="154"/>
      <c r="T160" s="155"/>
      <c r="AT160" s="151" t="s">
        <v>156</v>
      </c>
      <c r="AU160" s="151" t="s">
        <v>84</v>
      </c>
      <c r="AV160" s="12" t="s">
        <v>82</v>
      </c>
      <c r="AW160" s="12" t="s">
        <v>35</v>
      </c>
      <c r="AX160" s="12" t="s">
        <v>75</v>
      </c>
      <c r="AY160" s="151" t="s">
        <v>144</v>
      </c>
    </row>
    <row r="161" spans="2:65" s="13" customFormat="1">
      <c r="B161" s="156"/>
      <c r="D161" s="150" t="s">
        <v>156</v>
      </c>
      <c r="E161" s="157" t="s">
        <v>19</v>
      </c>
      <c r="F161" s="158" t="s">
        <v>174</v>
      </c>
      <c r="H161" s="159">
        <v>3</v>
      </c>
      <c r="I161" s="160"/>
      <c r="L161" s="156"/>
      <c r="M161" s="161"/>
      <c r="T161" s="162"/>
      <c r="AT161" s="157" t="s">
        <v>156</v>
      </c>
      <c r="AU161" s="157" t="s">
        <v>84</v>
      </c>
      <c r="AV161" s="13" t="s">
        <v>84</v>
      </c>
      <c r="AW161" s="13" t="s">
        <v>35</v>
      </c>
      <c r="AX161" s="13" t="s">
        <v>75</v>
      </c>
      <c r="AY161" s="157" t="s">
        <v>144</v>
      </c>
    </row>
    <row r="162" spans="2:65" s="12" customFormat="1">
      <c r="B162" s="149"/>
      <c r="D162" s="150" t="s">
        <v>156</v>
      </c>
      <c r="E162" s="151" t="s">
        <v>19</v>
      </c>
      <c r="F162" s="152" t="s">
        <v>822</v>
      </c>
      <c r="H162" s="151" t="s">
        <v>19</v>
      </c>
      <c r="I162" s="153"/>
      <c r="L162" s="149"/>
      <c r="M162" s="154"/>
      <c r="T162" s="155"/>
      <c r="AT162" s="151" t="s">
        <v>156</v>
      </c>
      <c r="AU162" s="151" t="s">
        <v>84</v>
      </c>
      <c r="AV162" s="12" t="s">
        <v>82</v>
      </c>
      <c r="AW162" s="12" t="s">
        <v>35</v>
      </c>
      <c r="AX162" s="12" t="s">
        <v>75</v>
      </c>
      <c r="AY162" s="151" t="s">
        <v>144</v>
      </c>
    </row>
    <row r="163" spans="2:65" s="13" customFormat="1">
      <c r="B163" s="156"/>
      <c r="D163" s="150" t="s">
        <v>156</v>
      </c>
      <c r="E163" s="157" t="s">
        <v>19</v>
      </c>
      <c r="F163" s="158" t="s">
        <v>823</v>
      </c>
      <c r="H163" s="159">
        <v>1.5</v>
      </c>
      <c r="I163" s="160"/>
      <c r="L163" s="156"/>
      <c r="M163" s="161"/>
      <c r="T163" s="162"/>
      <c r="AT163" s="157" t="s">
        <v>156</v>
      </c>
      <c r="AU163" s="157" t="s">
        <v>84</v>
      </c>
      <c r="AV163" s="13" t="s">
        <v>84</v>
      </c>
      <c r="AW163" s="13" t="s">
        <v>35</v>
      </c>
      <c r="AX163" s="13" t="s">
        <v>75</v>
      </c>
      <c r="AY163" s="157" t="s">
        <v>144</v>
      </c>
    </row>
    <row r="164" spans="2:65" s="12" customFormat="1">
      <c r="B164" s="149"/>
      <c r="D164" s="150" t="s">
        <v>156</v>
      </c>
      <c r="E164" s="151" t="s">
        <v>19</v>
      </c>
      <c r="F164" s="152" t="s">
        <v>824</v>
      </c>
      <c r="H164" s="151" t="s">
        <v>19</v>
      </c>
      <c r="I164" s="153"/>
      <c r="L164" s="149"/>
      <c r="M164" s="154"/>
      <c r="T164" s="155"/>
      <c r="AT164" s="151" t="s">
        <v>156</v>
      </c>
      <c r="AU164" s="151" t="s">
        <v>84</v>
      </c>
      <c r="AV164" s="12" t="s">
        <v>82</v>
      </c>
      <c r="AW164" s="12" t="s">
        <v>35</v>
      </c>
      <c r="AX164" s="12" t="s">
        <v>75</v>
      </c>
      <c r="AY164" s="151" t="s">
        <v>144</v>
      </c>
    </row>
    <row r="165" spans="2:65" s="13" customFormat="1">
      <c r="B165" s="156"/>
      <c r="D165" s="150" t="s">
        <v>156</v>
      </c>
      <c r="E165" s="157" t="s">
        <v>19</v>
      </c>
      <c r="F165" s="158" t="s">
        <v>174</v>
      </c>
      <c r="H165" s="159">
        <v>3</v>
      </c>
      <c r="I165" s="160"/>
      <c r="L165" s="156"/>
      <c r="M165" s="161"/>
      <c r="T165" s="162"/>
      <c r="AT165" s="157" t="s">
        <v>156</v>
      </c>
      <c r="AU165" s="157" t="s">
        <v>84</v>
      </c>
      <c r="AV165" s="13" t="s">
        <v>84</v>
      </c>
      <c r="AW165" s="13" t="s">
        <v>35</v>
      </c>
      <c r="AX165" s="13" t="s">
        <v>75</v>
      </c>
      <c r="AY165" s="157" t="s">
        <v>144</v>
      </c>
    </row>
    <row r="166" spans="2:65" s="14" customFormat="1">
      <c r="B166" s="163"/>
      <c r="D166" s="150" t="s">
        <v>156</v>
      </c>
      <c r="E166" s="164" t="s">
        <v>19</v>
      </c>
      <c r="F166" s="165" t="s">
        <v>204</v>
      </c>
      <c r="H166" s="166">
        <v>7.5</v>
      </c>
      <c r="I166" s="167"/>
      <c r="L166" s="163"/>
      <c r="M166" s="168"/>
      <c r="T166" s="169"/>
      <c r="AT166" s="164" t="s">
        <v>156</v>
      </c>
      <c r="AU166" s="164" t="s">
        <v>84</v>
      </c>
      <c r="AV166" s="14" t="s">
        <v>152</v>
      </c>
      <c r="AW166" s="14" t="s">
        <v>35</v>
      </c>
      <c r="AX166" s="14" t="s">
        <v>82</v>
      </c>
      <c r="AY166" s="164" t="s">
        <v>144</v>
      </c>
    </row>
    <row r="167" spans="2:65" s="1" customFormat="1" ht="24.2" customHeight="1">
      <c r="B167" s="33"/>
      <c r="C167" s="132" t="s">
        <v>205</v>
      </c>
      <c r="D167" s="132" t="s">
        <v>147</v>
      </c>
      <c r="E167" s="133" t="s">
        <v>825</v>
      </c>
      <c r="F167" s="134" t="s">
        <v>826</v>
      </c>
      <c r="G167" s="135" t="s">
        <v>150</v>
      </c>
      <c r="H167" s="136">
        <v>30</v>
      </c>
      <c r="I167" s="137"/>
      <c r="J167" s="138">
        <f>ROUND(I167*H167,2)</f>
        <v>0</v>
      </c>
      <c r="K167" s="134" t="s">
        <v>151</v>
      </c>
      <c r="L167" s="33"/>
      <c r="M167" s="139" t="s">
        <v>19</v>
      </c>
      <c r="N167" s="140" t="s">
        <v>46</v>
      </c>
      <c r="P167" s="141">
        <f>O167*H167</f>
        <v>0</v>
      </c>
      <c r="Q167" s="141">
        <v>6.6059999999999994E-2</v>
      </c>
      <c r="R167" s="141">
        <f>Q167*H167</f>
        <v>1.9817999999999998</v>
      </c>
      <c r="S167" s="141">
        <v>0</v>
      </c>
      <c r="T167" s="142">
        <f>S167*H167</f>
        <v>0</v>
      </c>
      <c r="AR167" s="143" t="s">
        <v>152</v>
      </c>
      <c r="AT167" s="143" t="s">
        <v>147</v>
      </c>
      <c r="AU167" s="143" t="s">
        <v>84</v>
      </c>
      <c r="AY167" s="18" t="s">
        <v>144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8" t="s">
        <v>82</v>
      </c>
      <c r="BK167" s="144">
        <f>ROUND(I167*H167,2)</f>
        <v>0</v>
      </c>
      <c r="BL167" s="18" t="s">
        <v>152</v>
      </c>
      <c r="BM167" s="143" t="s">
        <v>827</v>
      </c>
    </row>
    <row r="168" spans="2:65" s="1" customFormat="1">
      <c r="B168" s="33"/>
      <c r="D168" s="145" t="s">
        <v>154</v>
      </c>
      <c r="F168" s="146" t="s">
        <v>828</v>
      </c>
      <c r="I168" s="147"/>
      <c r="L168" s="33"/>
      <c r="M168" s="148"/>
      <c r="T168" s="54"/>
      <c r="AT168" s="18" t="s">
        <v>154</v>
      </c>
      <c r="AU168" s="18" t="s">
        <v>84</v>
      </c>
    </row>
    <row r="169" spans="2:65" s="12" customFormat="1">
      <c r="B169" s="149"/>
      <c r="D169" s="150" t="s">
        <v>156</v>
      </c>
      <c r="E169" s="151" t="s">
        <v>19</v>
      </c>
      <c r="F169" s="152" t="s">
        <v>778</v>
      </c>
      <c r="H169" s="151" t="s">
        <v>19</v>
      </c>
      <c r="I169" s="153"/>
      <c r="L169" s="149"/>
      <c r="M169" s="154"/>
      <c r="T169" s="155"/>
      <c r="AT169" s="151" t="s">
        <v>156</v>
      </c>
      <c r="AU169" s="151" t="s">
        <v>84</v>
      </c>
      <c r="AV169" s="12" t="s">
        <v>82</v>
      </c>
      <c r="AW169" s="12" t="s">
        <v>35</v>
      </c>
      <c r="AX169" s="12" t="s">
        <v>75</v>
      </c>
      <c r="AY169" s="151" t="s">
        <v>144</v>
      </c>
    </row>
    <row r="170" spans="2:65" s="12" customFormat="1">
      <c r="B170" s="149"/>
      <c r="D170" s="150" t="s">
        <v>156</v>
      </c>
      <c r="E170" s="151" t="s">
        <v>19</v>
      </c>
      <c r="F170" s="152" t="s">
        <v>779</v>
      </c>
      <c r="H170" s="151" t="s">
        <v>19</v>
      </c>
      <c r="I170" s="153"/>
      <c r="L170" s="149"/>
      <c r="M170" s="154"/>
      <c r="T170" s="155"/>
      <c r="AT170" s="151" t="s">
        <v>156</v>
      </c>
      <c r="AU170" s="151" t="s">
        <v>84</v>
      </c>
      <c r="AV170" s="12" t="s">
        <v>82</v>
      </c>
      <c r="AW170" s="12" t="s">
        <v>35</v>
      </c>
      <c r="AX170" s="12" t="s">
        <v>75</v>
      </c>
      <c r="AY170" s="151" t="s">
        <v>144</v>
      </c>
    </row>
    <row r="171" spans="2:65" s="12" customFormat="1">
      <c r="B171" s="149"/>
      <c r="D171" s="150" t="s">
        <v>156</v>
      </c>
      <c r="E171" s="151" t="s">
        <v>19</v>
      </c>
      <c r="F171" s="152" t="s">
        <v>780</v>
      </c>
      <c r="H171" s="151" t="s">
        <v>19</v>
      </c>
      <c r="I171" s="153"/>
      <c r="L171" s="149"/>
      <c r="M171" s="154"/>
      <c r="T171" s="155"/>
      <c r="AT171" s="151" t="s">
        <v>156</v>
      </c>
      <c r="AU171" s="151" t="s">
        <v>84</v>
      </c>
      <c r="AV171" s="12" t="s">
        <v>82</v>
      </c>
      <c r="AW171" s="12" t="s">
        <v>35</v>
      </c>
      <c r="AX171" s="12" t="s">
        <v>75</v>
      </c>
      <c r="AY171" s="151" t="s">
        <v>144</v>
      </c>
    </row>
    <row r="172" spans="2:65" s="12" customFormat="1">
      <c r="B172" s="149"/>
      <c r="D172" s="150" t="s">
        <v>156</v>
      </c>
      <c r="E172" s="151" t="s">
        <v>19</v>
      </c>
      <c r="F172" s="152" t="s">
        <v>781</v>
      </c>
      <c r="H172" s="151" t="s">
        <v>19</v>
      </c>
      <c r="I172" s="153"/>
      <c r="L172" s="149"/>
      <c r="M172" s="154"/>
      <c r="T172" s="155"/>
      <c r="AT172" s="151" t="s">
        <v>156</v>
      </c>
      <c r="AU172" s="151" t="s">
        <v>84</v>
      </c>
      <c r="AV172" s="12" t="s">
        <v>82</v>
      </c>
      <c r="AW172" s="12" t="s">
        <v>35</v>
      </c>
      <c r="AX172" s="12" t="s">
        <v>75</v>
      </c>
      <c r="AY172" s="151" t="s">
        <v>144</v>
      </c>
    </row>
    <row r="173" spans="2:65" s="12" customFormat="1">
      <c r="B173" s="149"/>
      <c r="D173" s="150" t="s">
        <v>156</v>
      </c>
      <c r="E173" s="151" t="s">
        <v>19</v>
      </c>
      <c r="F173" s="152" t="s">
        <v>782</v>
      </c>
      <c r="H173" s="151" t="s">
        <v>19</v>
      </c>
      <c r="I173" s="153"/>
      <c r="L173" s="149"/>
      <c r="M173" s="154"/>
      <c r="T173" s="155"/>
      <c r="AT173" s="151" t="s">
        <v>156</v>
      </c>
      <c r="AU173" s="151" t="s">
        <v>84</v>
      </c>
      <c r="AV173" s="12" t="s">
        <v>82</v>
      </c>
      <c r="AW173" s="12" t="s">
        <v>35</v>
      </c>
      <c r="AX173" s="12" t="s">
        <v>75</v>
      </c>
      <c r="AY173" s="151" t="s">
        <v>144</v>
      </c>
    </row>
    <row r="174" spans="2:65" s="12" customFormat="1">
      <c r="B174" s="149"/>
      <c r="D174" s="150" t="s">
        <v>156</v>
      </c>
      <c r="E174" s="151" t="s">
        <v>19</v>
      </c>
      <c r="F174" s="152" t="s">
        <v>783</v>
      </c>
      <c r="H174" s="151" t="s">
        <v>19</v>
      </c>
      <c r="I174" s="153"/>
      <c r="L174" s="149"/>
      <c r="M174" s="154"/>
      <c r="T174" s="155"/>
      <c r="AT174" s="151" t="s">
        <v>156</v>
      </c>
      <c r="AU174" s="151" t="s">
        <v>84</v>
      </c>
      <c r="AV174" s="12" t="s">
        <v>82</v>
      </c>
      <c r="AW174" s="12" t="s">
        <v>35</v>
      </c>
      <c r="AX174" s="12" t="s">
        <v>75</v>
      </c>
      <c r="AY174" s="151" t="s">
        <v>144</v>
      </c>
    </row>
    <row r="175" spans="2:65" s="12" customFormat="1">
      <c r="B175" s="149"/>
      <c r="D175" s="150" t="s">
        <v>156</v>
      </c>
      <c r="E175" s="151" t="s">
        <v>19</v>
      </c>
      <c r="F175" s="152" t="s">
        <v>820</v>
      </c>
      <c r="H175" s="151" t="s">
        <v>19</v>
      </c>
      <c r="I175" s="153"/>
      <c r="L175" s="149"/>
      <c r="M175" s="154"/>
      <c r="T175" s="155"/>
      <c r="AT175" s="151" t="s">
        <v>156</v>
      </c>
      <c r="AU175" s="151" t="s">
        <v>84</v>
      </c>
      <c r="AV175" s="12" t="s">
        <v>82</v>
      </c>
      <c r="AW175" s="12" t="s">
        <v>35</v>
      </c>
      <c r="AX175" s="12" t="s">
        <v>75</v>
      </c>
      <c r="AY175" s="151" t="s">
        <v>144</v>
      </c>
    </row>
    <row r="176" spans="2:65" s="12" customFormat="1">
      <c r="B176" s="149"/>
      <c r="D176" s="150" t="s">
        <v>156</v>
      </c>
      <c r="E176" s="151" t="s">
        <v>19</v>
      </c>
      <c r="F176" s="152" t="s">
        <v>821</v>
      </c>
      <c r="H176" s="151" t="s">
        <v>19</v>
      </c>
      <c r="I176" s="153"/>
      <c r="L176" s="149"/>
      <c r="M176" s="154"/>
      <c r="T176" s="155"/>
      <c r="AT176" s="151" t="s">
        <v>156</v>
      </c>
      <c r="AU176" s="151" t="s">
        <v>84</v>
      </c>
      <c r="AV176" s="12" t="s">
        <v>82</v>
      </c>
      <c r="AW176" s="12" t="s">
        <v>35</v>
      </c>
      <c r="AX176" s="12" t="s">
        <v>75</v>
      </c>
      <c r="AY176" s="151" t="s">
        <v>144</v>
      </c>
    </row>
    <row r="177" spans="2:65" s="13" customFormat="1">
      <c r="B177" s="156"/>
      <c r="D177" s="150" t="s">
        <v>156</v>
      </c>
      <c r="E177" s="157" t="s">
        <v>19</v>
      </c>
      <c r="F177" s="158" t="s">
        <v>8</v>
      </c>
      <c r="H177" s="159">
        <v>12</v>
      </c>
      <c r="I177" s="160"/>
      <c r="L177" s="156"/>
      <c r="M177" s="161"/>
      <c r="T177" s="162"/>
      <c r="AT177" s="157" t="s">
        <v>156</v>
      </c>
      <c r="AU177" s="157" t="s">
        <v>84</v>
      </c>
      <c r="AV177" s="13" t="s">
        <v>84</v>
      </c>
      <c r="AW177" s="13" t="s">
        <v>35</v>
      </c>
      <c r="AX177" s="13" t="s">
        <v>75</v>
      </c>
      <c r="AY177" s="157" t="s">
        <v>144</v>
      </c>
    </row>
    <row r="178" spans="2:65" s="12" customFormat="1">
      <c r="B178" s="149"/>
      <c r="D178" s="150" t="s">
        <v>156</v>
      </c>
      <c r="E178" s="151" t="s">
        <v>19</v>
      </c>
      <c r="F178" s="152" t="s">
        <v>822</v>
      </c>
      <c r="H178" s="151" t="s">
        <v>19</v>
      </c>
      <c r="I178" s="153"/>
      <c r="L178" s="149"/>
      <c r="M178" s="154"/>
      <c r="T178" s="155"/>
      <c r="AT178" s="151" t="s">
        <v>156</v>
      </c>
      <c r="AU178" s="151" t="s">
        <v>84</v>
      </c>
      <c r="AV178" s="12" t="s">
        <v>82</v>
      </c>
      <c r="AW178" s="12" t="s">
        <v>35</v>
      </c>
      <c r="AX178" s="12" t="s">
        <v>75</v>
      </c>
      <c r="AY178" s="151" t="s">
        <v>144</v>
      </c>
    </row>
    <row r="179" spans="2:65" s="13" customFormat="1">
      <c r="B179" s="156"/>
      <c r="D179" s="150" t="s">
        <v>156</v>
      </c>
      <c r="E179" s="157" t="s">
        <v>19</v>
      </c>
      <c r="F179" s="158" t="s">
        <v>145</v>
      </c>
      <c r="H179" s="159">
        <v>6</v>
      </c>
      <c r="I179" s="160"/>
      <c r="L179" s="156"/>
      <c r="M179" s="161"/>
      <c r="T179" s="162"/>
      <c r="AT179" s="157" t="s">
        <v>156</v>
      </c>
      <c r="AU179" s="157" t="s">
        <v>84</v>
      </c>
      <c r="AV179" s="13" t="s">
        <v>84</v>
      </c>
      <c r="AW179" s="13" t="s">
        <v>35</v>
      </c>
      <c r="AX179" s="13" t="s">
        <v>75</v>
      </c>
      <c r="AY179" s="157" t="s">
        <v>144</v>
      </c>
    </row>
    <row r="180" spans="2:65" s="12" customFormat="1">
      <c r="B180" s="149"/>
      <c r="D180" s="150" t="s">
        <v>156</v>
      </c>
      <c r="E180" s="151" t="s">
        <v>19</v>
      </c>
      <c r="F180" s="152" t="s">
        <v>824</v>
      </c>
      <c r="H180" s="151" t="s">
        <v>19</v>
      </c>
      <c r="I180" s="153"/>
      <c r="L180" s="149"/>
      <c r="M180" s="154"/>
      <c r="T180" s="155"/>
      <c r="AT180" s="151" t="s">
        <v>156</v>
      </c>
      <c r="AU180" s="151" t="s">
        <v>84</v>
      </c>
      <c r="AV180" s="12" t="s">
        <v>82</v>
      </c>
      <c r="AW180" s="12" t="s">
        <v>35</v>
      </c>
      <c r="AX180" s="12" t="s">
        <v>75</v>
      </c>
      <c r="AY180" s="151" t="s">
        <v>144</v>
      </c>
    </row>
    <row r="181" spans="2:65" s="13" customFormat="1">
      <c r="B181" s="156"/>
      <c r="D181" s="150" t="s">
        <v>156</v>
      </c>
      <c r="E181" s="157" t="s">
        <v>19</v>
      </c>
      <c r="F181" s="158" t="s">
        <v>8</v>
      </c>
      <c r="H181" s="159">
        <v>12</v>
      </c>
      <c r="I181" s="160"/>
      <c r="L181" s="156"/>
      <c r="M181" s="161"/>
      <c r="T181" s="162"/>
      <c r="AT181" s="157" t="s">
        <v>156</v>
      </c>
      <c r="AU181" s="157" t="s">
        <v>84</v>
      </c>
      <c r="AV181" s="13" t="s">
        <v>84</v>
      </c>
      <c r="AW181" s="13" t="s">
        <v>35</v>
      </c>
      <c r="AX181" s="13" t="s">
        <v>75</v>
      </c>
      <c r="AY181" s="157" t="s">
        <v>144</v>
      </c>
    </row>
    <row r="182" spans="2:65" s="14" customFormat="1">
      <c r="B182" s="163"/>
      <c r="D182" s="150" t="s">
        <v>156</v>
      </c>
      <c r="E182" s="164" t="s">
        <v>19</v>
      </c>
      <c r="F182" s="165" t="s">
        <v>204</v>
      </c>
      <c r="H182" s="166">
        <v>30</v>
      </c>
      <c r="I182" s="167"/>
      <c r="L182" s="163"/>
      <c r="M182" s="168"/>
      <c r="T182" s="169"/>
      <c r="AT182" s="164" t="s">
        <v>156</v>
      </c>
      <c r="AU182" s="164" t="s">
        <v>84</v>
      </c>
      <c r="AV182" s="14" t="s">
        <v>152</v>
      </c>
      <c r="AW182" s="14" t="s">
        <v>35</v>
      </c>
      <c r="AX182" s="14" t="s">
        <v>82</v>
      </c>
      <c r="AY182" s="164" t="s">
        <v>144</v>
      </c>
    </row>
    <row r="183" spans="2:65" s="1" customFormat="1" ht="24.2" customHeight="1">
      <c r="B183" s="33"/>
      <c r="C183" s="132" t="s">
        <v>212</v>
      </c>
      <c r="D183" s="132" t="s">
        <v>147</v>
      </c>
      <c r="E183" s="133" t="s">
        <v>829</v>
      </c>
      <c r="F183" s="134" t="s">
        <v>830</v>
      </c>
      <c r="G183" s="135" t="s">
        <v>150</v>
      </c>
      <c r="H183" s="136">
        <v>180</v>
      </c>
      <c r="I183" s="137"/>
      <c r="J183" s="138">
        <f>ROUND(I183*H183,2)</f>
        <v>0</v>
      </c>
      <c r="K183" s="134" t="s">
        <v>151</v>
      </c>
      <c r="L183" s="33"/>
      <c r="M183" s="139" t="s">
        <v>19</v>
      </c>
      <c r="N183" s="140" t="s">
        <v>46</v>
      </c>
      <c r="P183" s="141">
        <f>O183*H183</f>
        <v>0</v>
      </c>
      <c r="Q183" s="141">
        <v>1.295E-2</v>
      </c>
      <c r="R183" s="141">
        <f>Q183*H183</f>
        <v>2.331</v>
      </c>
      <c r="S183" s="141">
        <v>0</v>
      </c>
      <c r="T183" s="142">
        <f>S183*H183</f>
        <v>0</v>
      </c>
      <c r="AR183" s="143" t="s">
        <v>152</v>
      </c>
      <c r="AT183" s="143" t="s">
        <v>147</v>
      </c>
      <c r="AU183" s="143" t="s">
        <v>84</v>
      </c>
      <c r="AY183" s="18" t="s">
        <v>144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8" t="s">
        <v>82</v>
      </c>
      <c r="BK183" s="144">
        <f>ROUND(I183*H183,2)</f>
        <v>0</v>
      </c>
      <c r="BL183" s="18" t="s">
        <v>152</v>
      </c>
      <c r="BM183" s="143" t="s">
        <v>831</v>
      </c>
    </row>
    <row r="184" spans="2:65" s="1" customFormat="1">
      <c r="B184" s="33"/>
      <c r="D184" s="145" t="s">
        <v>154</v>
      </c>
      <c r="F184" s="146" t="s">
        <v>832</v>
      </c>
      <c r="I184" s="147"/>
      <c r="L184" s="33"/>
      <c r="M184" s="148"/>
      <c r="T184" s="54"/>
      <c r="AT184" s="18" t="s">
        <v>154</v>
      </c>
      <c r="AU184" s="18" t="s">
        <v>84</v>
      </c>
    </row>
    <row r="185" spans="2:65" s="12" customFormat="1">
      <c r="B185" s="149"/>
      <c r="D185" s="150" t="s">
        <v>156</v>
      </c>
      <c r="E185" s="151" t="s">
        <v>19</v>
      </c>
      <c r="F185" s="152" t="s">
        <v>833</v>
      </c>
      <c r="H185" s="151" t="s">
        <v>19</v>
      </c>
      <c r="I185" s="153"/>
      <c r="L185" s="149"/>
      <c r="M185" s="154"/>
      <c r="T185" s="155"/>
      <c r="AT185" s="151" t="s">
        <v>156</v>
      </c>
      <c r="AU185" s="151" t="s">
        <v>84</v>
      </c>
      <c r="AV185" s="12" t="s">
        <v>82</v>
      </c>
      <c r="AW185" s="12" t="s">
        <v>35</v>
      </c>
      <c r="AX185" s="12" t="s">
        <v>75</v>
      </c>
      <c r="AY185" s="151" t="s">
        <v>144</v>
      </c>
    </row>
    <row r="186" spans="2:65" s="12" customFormat="1">
      <c r="B186" s="149"/>
      <c r="D186" s="150" t="s">
        <v>156</v>
      </c>
      <c r="E186" s="151" t="s">
        <v>19</v>
      </c>
      <c r="F186" s="152" t="s">
        <v>779</v>
      </c>
      <c r="H186" s="151" t="s">
        <v>19</v>
      </c>
      <c r="I186" s="153"/>
      <c r="L186" s="149"/>
      <c r="M186" s="154"/>
      <c r="T186" s="155"/>
      <c r="AT186" s="151" t="s">
        <v>156</v>
      </c>
      <c r="AU186" s="151" t="s">
        <v>84</v>
      </c>
      <c r="AV186" s="12" t="s">
        <v>82</v>
      </c>
      <c r="AW186" s="12" t="s">
        <v>35</v>
      </c>
      <c r="AX186" s="12" t="s">
        <v>75</v>
      </c>
      <c r="AY186" s="151" t="s">
        <v>144</v>
      </c>
    </row>
    <row r="187" spans="2:65" s="12" customFormat="1">
      <c r="B187" s="149"/>
      <c r="D187" s="150" t="s">
        <v>156</v>
      </c>
      <c r="E187" s="151" t="s">
        <v>19</v>
      </c>
      <c r="F187" s="152" t="s">
        <v>834</v>
      </c>
      <c r="H187" s="151" t="s">
        <v>19</v>
      </c>
      <c r="I187" s="153"/>
      <c r="L187" s="149"/>
      <c r="M187" s="154"/>
      <c r="T187" s="155"/>
      <c r="AT187" s="151" t="s">
        <v>156</v>
      </c>
      <c r="AU187" s="151" t="s">
        <v>84</v>
      </c>
      <c r="AV187" s="12" t="s">
        <v>82</v>
      </c>
      <c r="AW187" s="12" t="s">
        <v>35</v>
      </c>
      <c r="AX187" s="12" t="s">
        <v>75</v>
      </c>
      <c r="AY187" s="151" t="s">
        <v>144</v>
      </c>
    </row>
    <row r="188" spans="2:65" s="12" customFormat="1">
      <c r="B188" s="149"/>
      <c r="D188" s="150" t="s">
        <v>156</v>
      </c>
      <c r="E188" s="151" t="s">
        <v>19</v>
      </c>
      <c r="F188" s="152" t="s">
        <v>783</v>
      </c>
      <c r="H188" s="151" t="s">
        <v>19</v>
      </c>
      <c r="I188" s="153"/>
      <c r="L188" s="149"/>
      <c r="M188" s="154"/>
      <c r="T188" s="155"/>
      <c r="AT188" s="151" t="s">
        <v>156</v>
      </c>
      <c r="AU188" s="151" t="s">
        <v>84</v>
      </c>
      <c r="AV188" s="12" t="s">
        <v>82</v>
      </c>
      <c r="AW188" s="12" t="s">
        <v>35</v>
      </c>
      <c r="AX188" s="12" t="s">
        <v>75</v>
      </c>
      <c r="AY188" s="151" t="s">
        <v>144</v>
      </c>
    </row>
    <row r="189" spans="2:65" s="12" customFormat="1">
      <c r="B189" s="149"/>
      <c r="D189" s="150" t="s">
        <v>156</v>
      </c>
      <c r="E189" s="151" t="s">
        <v>19</v>
      </c>
      <c r="F189" s="152" t="s">
        <v>784</v>
      </c>
      <c r="H189" s="151" t="s">
        <v>19</v>
      </c>
      <c r="I189" s="153"/>
      <c r="L189" s="149"/>
      <c r="M189" s="154"/>
      <c r="T189" s="155"/>
      <c r="AT189" s="151" t="s">
        <v>156</v>
      </c>
      <c r="AU189" s="151" t="s">
        <v>84</v>
      </c>
      <c r="AV189" s="12" t="s">
        <v>82</v>
      </c>
      <c r="AW189" s="12" t="s">
        <v>35</v>
      </c>
      <c r="AX189" s="12" t="s">
        <v>75</v>
      </c>
      <c r="AY189" s="151" t="s">
        <v>144</v>
      </c>
    </row>
    <row r="190" spans="2:65" s="12" customFormat="1">
      <c r="B190" s="149"/>
      <c r="D190" s="150" t="s">
        <v>156</v>
      </c>
      <c r="E190" s="151" t="s">
        <v>19</v>
      </c>
      <c r="F190" s="152" t="s">
        <v>835</v>
      </c>
      <c r="H190" s="151" t="s">
        <v>19</v>
      </c>
      <c r="I190" s="153"/>
      <c r="L190" s="149"/>
      <c r="M190" s="154"/>
      <c r="T190" s="155"/>
      <c r="AT190" s="151" t="s">
        <v>156</v>
      </c>
      <c r="AU190" s="151" t="s">
        <v>84</v>
      </c>
      <c r="AV190" s="12" t="s">
        <v>82</v>
      </c>
      <c r="AW190" s="12" t="s">
        <v>35</v>
      </c>
      <c r="AX190" s="12" t="s">
        <v>75</v>
      </c>
      <c r="AY190" s="151" t="s">
        <v>144</v>
      </c>
    </row>
    <row r="191" spans="2:65" s="12" customFormat="1">
      <c r="B191" s="149"/>
      <c r="D191" s="150" t="s">
        <v>156</v>
      </c>
      <c r="E191" s="151" t="s">
        <v>19</v>
      </c>
      <c r="F191" s="152" t="s">
        <v>821</v>
      </c>
      <c r="H191" s="151" t="s">
        <v>19</v>
      </c>
      <c r="I191" s="153"/>
      <c r="L191" s="149"/>
      <c r="M191" s="154"/>
      <c r="T191" s="155"/>
      <c r="AT191" s="151" t="s">
        <v>156</v>
      </c>
      <c r="AU191" s="151" t="s">
        <v>84</v>
      </c>
      <c r="AV191" s="12" t="s">
        <v>82</v>
      </c>
      <c r="AW191" s="12" t="s">
        <v>35</v>
      </c>
      <c r="AX191" s="12" t="s">
        <v>75</v>
      </c>
      <c r="AY191" s="151" t="s">
        <v>144</v>
      </c>
    </row>
    <row r="192" spans="2:65" s="13" customFormat="1">
      <c r="B192" s="156"/>
      <c r="D192" s="150" t="s">
        <v>156</v>
      </c>
      <c r="E192" s="157" t="s">
        <v>19</v>
      </c>
      <c r="F192" s="158" t="s">
        <v>700</v>
      </c>
      <c r="H192" s="159">
        <v>65</v>
      </c>
      <c r="I192" s="160"/>
      <c r="L192" s="156"/>
      <c r="M192" s="161"/>
      <c r="T192" s="162"/>
      <c r="AT192" s="157" t="s">
        <v>156</v>
      </c>
      <c r="AU192" s="157" t="s">
        <v>84</v>
      </c>
      <c r="AV192" s="13" t="s">
        <v>84</v>
      </c>
      <c r="AW192" s="13" t="s">
        <v>35</v>
      </c>
      <c r="AX192" s="13" t="s">
        <v>75</v>
      </c>
      <c r="AY192" s="157" t="s">
        <v>144</v>
      </c>
    </row>
    <row r="193" spans="2:65" s="12" customFormat="1">
      <c r="B193" s="149"/>
      <c r="D193" s="150" t="s">
        <v>156</v>
      </c>
      <c r="E193" s="151" t="s">
        <v>19</v>
      </c>
      <c r="F193" s="152" t="s">
        <v>822</v>
      </c>
      <c r="H193" s="151" t="s">
        <v>19</v>
      </c>
      <c r="I193" s="153"/>
      <c r="L193" s="149"/>
      <c r="M193" s="154"/>
      <c r="T193" s="155"/>
      <c r="AT193" s="151" t="s">
        <v>156</v>
      </c>
      <c r="AU193" s="151" t="s">
        <v>84</v>
      </c>
      <c r="AV193" s="12" t="s">
        <v>82</v>
      </c>
      <c r="AW193" s="12" t="s">
        <v>35</v>
      </c>
      <c r="AX193" s="12" t="s">
        <v>75</v>
      </c>
      <c r="AY193" s="151" t="s">
        <v>144</v>
      </c>
    </row>
    <row r="194" spans="2:65" s="13" customFormat="1">
      <c r="B194" s="156"/>
      <c r="D194" s="150" t="s">
        <v>156</v>
      </c>
      <c r="E194" s="157" t="s">
        <v>19</v>
      </c>
      <c r="F194" s="158" t="s">
        <v>558</v>
      </c>
      <c r="H194" s="159">
        <v>50</v>
      </c>
      <c r="I194" s="160"/>
      <c r="L194" s="156"/>
      <c r="M194" s="161"/>
      <c r="T194" s="162"/>
      <c r="AT194" s="157" t="s">
        <v>156</v>
      </c>
      <c r="AU194" s="157" t="s">
        <v>84</v>
      </c>
      <c r="AV194" s="13" t="s">
        <v>84</v>
      </c>
      <c r="AW194" s="13" t="s">
        <v>35</v>
      </c>
      <c r="AX194" s="13" t="s">
        <v>75</v>
      </c>
      <c r="AY194" s="157" t="s">
        <v>144</v>
      </c>
    </row>
    <row r="195" spans="2:65" s="12" customFormat="1">
      <c r="B195" s="149"/>
      <c r="D195" s="150" t="s">
        <v>156</v>
      </c>
      <c r="E195" s="151" t="s">
        <v>19</v>
      </c>
      <c r="F195" s="152" t="s">
        <v>824</v>
      </c>
      <c r="H195" s="151" t="s">
        <v>19</v>
      </c>
      <c r="I195" s="153"/>
      <c r="L195" s="149"/>
      <c r="M195" s="154"/>
      <c r="T195" s="155"/>
      <c r="AT195" s="151" t="s">
        <v>156</v>
      </c>
      <c r="AU195" s="151" t="s">
        <v>84</v>
      </c>
      <c r="AV195" s="12" t="s">
        <v>82</v>
      </c>
      <c r="AW195" s="12" t="s">
        <v>35</v>
      </c>
      <c r="AX195" s="12" t="s">
        <v>75</v>
      </c>
      <c r="AY195" s="151" t="s">
        <v>144</v>
      </c>
    </row>
    <row r="196" spans="2:65" s="13" customFormat="1">
      <c r="B196" s="156"/>
      <c r="D196" s="150" t="s">
        <v>156</v>
      </c>
      <c r="E196" s="157" t="s">
        <v>19</v>
      </c>
      <c r="F196" s="158" t="s">
        <v>700</v>
      </c>
      <c r="H196" s="159">
        <v>65</v>
      </c>
      <c r="I196" s="160"/>
      <c r="L196" s="156"/>
      <c r="M196" s="161"/>
      <c r="T196" s="162"/>
      <c r="AT196" s="157" t="s">
        <v>156</v>
      </c>
      <c r="AU196" s="157" t="s">
        <v>84</v>
      </c>
      <c r="AV196" s="13" t="s">
        <v>84</v>
      </c>
      <c r="AW196" s="13" t="s">
        <v>35</v>
      </c>
      <c r="AX196" s="13" t="s">
        <v>75</v>
      </c>
      <c r="AY196" s="157" t="s">
        <v>144</v>
      </c>
    </row>
    <row r="197" spans="2:65" s="14" customFormat="1">
      <c r="B197" s="163"/>
      <c r="D197" s="150" t="s">
        <v>156</v>
      </c>
      <c r="E197" s="164" t="s">
        <v>19</v>
      </c>
      <c r="F197" s="165" t="s">
        <v>204</v>
      </c>
      <c r="H197" s="166">
        <v>180</v>
      </c>
      <c r="I197" s="167"/>
      <c r="L197" s="163"/>
      <c r="M197" s="168"/>
      <c r="T197" s="169"/>
      <c r="AT197" s="164" t="s">
        <v>156</v>
      </c>
      <c r="AU197" s="164" t="s">
        <v>84</v>
      </c>
      <c r="AV197" s="14" t="s">
        <v>152</v>
      </c>
      <c r="AW197" s="14" t="s">
        <v>35</v>
      </c>
      <c r="AX197" s="14" t="s">
        <v>82</v>
      </c>
      <c r="AY197" s="164" t="s">
        <v>144</v>
      </c>
    </row>
    <row r="198" spans="2:65" s="1" customFormat="1" ht="24.2" customHeight="1">
      <c r="B198" s="33"/>
      <c r="C198" s="132" t="s">
        <v>217</v>
      </c>
      <c r="D198" s="132" t="s">
        <v>147</v>
      </c>
      <c r="E198" s="133" t="s">
        <v>836</v>
      </c>
      <c r="F198" s="134" t="s">
        <v>837</v>
      </c>
      <c r="G198" s="135" t="s">
        <v>150</v>
      </c>
      <c r="H198" s="136">
        <v>26.2</v>
      </c>
      <c r="I198" s="137"/>
      <c r="J198" s="138">
        <f>ROUND(I198*H198,2)</f>
        <v>0</v>
      </c>
      <c r="K198" s="134" t="s">
        <v>151</v>
      </c>
      <c r="L198" s="33"/>
      <c r="M198" s="139" t="s">
        <v>19</v>
      </c>
      <c r="N198" s="140" t="s">
        <v>46</v>
      </c>
      <c r="P198" s="141">
        <f>O198*H198</f>
        <v>0</v>
      </c>
      <c r="Q198" s="141">
        <v>3.8679999999999999E-2</v>
      </c>
      <c r="R198" s="141">
        <f>Q198*H198</f>
        <v>1.0134159999999999</v>
      </c>
      <c r="S198" s="141">
        <v>0</v>
      </c>
      <c r="T198" s="142">
        <f>S198*H198</f>
        <v>0</v>
      </c>
      <c r="AR198" s="143" t="s">
        <v>152</v>
      </c>
      <c r="AT198" s="143" t="s">
        <v>147</v>
      </c>
      <c r="AU198" s="143" t="s">
        <v>84</v>
      </c>
      <c r="AY198" s="18" t="s">
        <v>144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8" t="s">
        <v>82</v>
      </c>
      <c r="BK198" s="144">
        <f>ROUND(I198*H198,2)</f>
        <v>0</v>
      </c>
      <c r="BL198" s="18" t="s">
        <v>152</v>
      </c>
      <c r="BM198" s="143" t="s">
        <v>838</v>
      </c>
    </row>
    <row r="199" spans="2:65" s="1" customFormat="1">
      <c r="B199" s="33"/>
      <c r="D199" s="145" t="s">
        <v>154</v>
      </c>
      <c r="F199" s="146" t="s">
        <v>839</v>
      </c>
      <c r="I199" s="147"/>
      <c r="L199" s="33"/>
      <c r="M199" s="148"/>
      <c r="T199" s="54"/>
      <c r="AT199" s="18" t="s">
        <v>154</v>
      </c>
      <c r="AU199" s="18" t="s">
        <v>84</v>
      </c>
    </row>
    <row r="200" spans="2:65" s="12" customFormat="1">
      <c r="B200" s="149"/>
      <c r="D200" s="150" t="s">
        <v>156</v>
      </c>
      <c r="E200" s="151" t="s">
        <v>19</v>
      </c>
      <c r="F200" s="152" t="s">
        <v>818</v>
      </c>
      <c r="H200" s="151" t="s">
        <v>19</v>
      </c>
      <c r="I200" s="153"/>
      <c r="L200" s="149"/>
      <c r="M200" s="154"/>
      <c r="T200" s="155"/>
      <c r="AT200" s="151" t="s">
        <v>156</v>
      </c>
      <c r="AU200" s="151" t="s">
        <v>84</v>
      </c>
      <c r="AV200" s="12" t="s">
        <v>82</v>
      </c>
      <c r="AW200" s="12" t="s">
        <v>35</v>
      </c>
      <c r="AX200" s="12" t="s">
        <v>75</v>
      </c>
      <c r="AY200" s="151" t="s">
        <v>144</v>
      </c>
    </row>
    <row r="201" spans="2:65" s="12" customFormat="1">
      <c r="B201" s="149"/>
      <c r="D201" s="150" t="s">
        <v>156</v>
      </c>
      <c r="E201" s="151" t="s">
        <v>19</v>
      </c>
      <c r="F201" s="152" t="s">
        <v>779</v>
      </c>
      <c r="H201" s="151" t="s">
        <v>19</v>
      </c>
      <c r="I201" s="153"/>
      <c r="L201" s="149"/>
      <c r="M201" s="154"/>
      <c r="T201" s="155"/>
      <c r="AT201" s="151" t="s">
        <v>156</v>
      </c>
      <c r="AU201" s="151" t="s">
        <v>84</v>
      </c>
      <c r="AV201" s="12" t="s">
        <v>82</v>
      </c>
      <c r="AW201" s="12" t="s">
        <v>35</v>
      </c>
      <c r="AX201" s="12" t="s">
        <v>75</v>
      </c>
      <c r="AY201" s="151" t="s">
        <v>144</v>
      </c>
    </row>
    <row r="202" spans="2:65" s="12" customFormat="1">
      <c r="B202" s="149"/>
      <c r="D202" s="150" t="s">
        <v>156</v>
      </c>
      <c r="E202" s="151" t="s">
        <v>19</v>
      </c>
      <c r="F202" s="152" t="s">
        <v>819</v>
      </c>
      <c r="H202" s="151" t="s">
        <v>19</v>
      </c>
      <c r="I202" s="153"/>
      <c r="L202" s="149"/>
      <c r="M202" s="154"/>
      <c r="T202" s="155"/>
      <c r="AT202" s="151" t="s">
        <v>156</v>
      </c>
      <c r="AU202" s="151" t="s">
        <v>84</v>
      </c>
      <c r="AV202" s="12" t="s">
        <v>82</v>
      </c>
      <c r="AW202" s="12" t="s">
        <v>35</v>
      </c>
      <c r="AX202" s="12" t="s">
        <v>75</v>
      </c>
      <c r="AY202" s="151" t="s">
        <v>144</v>
      </c>
    </row>
    <row r="203" spans="2:65" s="12" customFormat="1">
      <c r="B203" s="149"/>
      <c r="D203" s="150" t="s">
        <v>156</v>
      </c>
      <c r="E203" s="151" t="s">
        <v>19</v>
      </c>
      <c r="F203" s="152" t="s">
        <v>783</v>
      </c>
      <c r="H203" s="151" t="s">
        <v>19</v>
      </c>
      <c r="I203" s="153"/>
      <c r="L203" s="149"/>
      <c r="M203" s="154"/>
      <c r="T203" s="155"/>
      <c r="AT203" s="151" t="s">
        <v>156</v>
      </c>
      <c r="AU203" s="151" t="s">
        <v>84</v>
      </c>
      <c r="AV203" s="12" t="s">
        <v>82</v>
      </c>
      <c r="AW203" s="12" t="s">
        <v>35</v>
      </c>
      <c r="AX203" s="12" t="s">
        <v>75</v>
      </c>
      <c r="AY203" s="151" t="s">
        <v>144</v>
      </c>
    </row>
    <row r="204" spans="2:65" s="12" customFormat="1">
      <c r="B204" s="149"/>
      <c r="D204" s="150" t="s">
        <v>156</v>
      </c>
      <c r="E204" s="151" t="s">
        <v>19</v>
      </c>
      <c r="F204" s="152" t="s">
        <v>784</v>
      </c>
      <c r="H204" s="151" t="s">
        <v>19</v>
      </c>
      <c r="I204" s="153"/>
      <c r="L204" s="149"/>
      <c r="M204" s="154"/>
      <c r="T204" s="155"/>
      <c r="AT204" s="151" t="s">
        <v>156</v>
      </c>
      <c r="AU204" s="151" t="s">
        <v>84</v>
      </c>
      <c r="AV204" s="12" t="s">
        <v>82</v>
      </c>
      <c r="AW204" s="12" t="s">
        <v>35</v>
      </c>
      <c r="AX204" s="12" t="s">
        <v>75</v>
      </c>
      <c r="AY204" s="151" t="s">
        <v>144</v>
      </c>
    </row>
    <row r="205" spans="2:65" s="13" customFormat="1">
      <c r="B205" s="156"/>
      <c r="D205" s="150" t="s">
        <v>156</v>
      </c>
      <c r="E205" s="157" t="s">
        <v>19</v>
      </c>
      <c r="F205" s="158" t="s">
        <v>840</v>
      </c>
      <c r="H205" s="159">
        <v>1.2</v>
      </c>
      <c r="I205" s="160"/>
      <c r="L205" s="156"/>
      <c r="M205" s="161"/>
      <c r="T205" s="162"/>
      <c r="AT205" s="157" t="s">
        <v>156</v>
      </c>
      <c r="AU205" s="157" t="s">
        <v>84</v>
      </c>
      <c r="AV205" s="13" t="s">
        <v>84</v>
      </c>
      <c r="AW205" s="13" t="s">
        <v>35</v>
      </c>
      <c r="AX205" s="13" t="s">
        <v>75</v>
      </c>
      <c r="AY205" s="157" t="s">
        <v>144</v>
      </c>
    </row>
    <row r="206" spans="2:65" s="13" customFormat="1">
      <c r="B206" s="156"/>
      <c r="D206" s="150" t="s">
        <v>156</v>
      </c>
      <c r="E206" s="157" t="s">
        <v>19</v>
      </c>
      <c r="F206" s="158" t="s">
        <v>841</v>
      </c>
      <c r="H206" s="159">
        <v>0.4</v>
      </c>
      <c r="I206" s="160"/>
      <c r="L206" s="156"/>
      <c r="M206" s="161"/>
      <c r="T206" s="162"/>
      <c r="AT206" s="157" t="s">
        <v>156</v>
      </c>
      <c r="AU206" s="157" t="s">
        <v>84</v>
      </c>
      <c r="AV206" s="13" t="s">
        <v>84</v>
      </c>
      <c r="AW206" s="13" t="s">
        <v>35</v>
      </c>
      <c r="AX206" s="13" t="s">
        <v>75</v>
      </c>
      <c r="AY206" s="157" t="s">
        <v>144</v>
      </c>
    </row>
    <row r="207" spans="2:65" s="13" customFormat="1">
      <c r="B207" s="156"/>
      <c r="D207" s="150" t="s">
        <v>156</v>
      </c>
      <c r="E207" s="157" t="s">
        <v>19</v>
      </c>
      <c r="F207" s="158" t="s">
        <v>842</v>
      </c>
      <c r="H207" s="159">
        <v>0.6</v>
      </c>
      <c r="I207" s="160"/>
      <c r="L207" s="156"/>
      <c r="M207" s="161"/>
      <c r="T207" s="162"/>
      <c r="AT207" s="157" t="s">
        <v>156</v>
      </c>
      <c r="AU207" s="157" t="s">
        <v>84</v>
      </c>
      <c r="AV207" s="13" t="s">
        <v>84</v>
      </c>
      <c r="AW207" s="13" t="s">
        <v>35</v>
      </c>
      <c r="AX207" s="13" t="s">
        <v>75</v>
      </c>
      <c r="AY207" s="157" t="s">
        <v>144</v>
      </c>
    </row>
    <row r="208" spans="2:65" s="15" customFormat="1">
      <c r="B208" s="170"/>
      <c r="D208" s="150" t="s">
        <v>156</v>
      </c>
      <c r="E208" s="171" t="s">
        <v>19</v>
      </c>
      <c r="F208" s="172" t="s">
        <v>278</v>
      </c>
      <c r="H208" s="173">
        <v>2.2000000000000002</v>
      </c>
      <c r="I208" s="174"/>
      <c r="L208" s="170"/>
      <c r="M208" s="175"/>
      <c r="T208" s="176"/>
      <c r="AT208" s="171" t="s">
        <v>156</v>
      </c>
      <c r="AU208" s="171" t="s">
        <v>84</v>
      </c>
      <c r="AV208" s="15" t="s">
        <v>174</v>
      </c>
      <c r="AW208" s="15" t="s">
        <v>35</v>
      </c>
      <c r="AX208" s="15" t="s">
        <v>75</v>
      </c>
      <c r="AY208" s="171" t="s">
        <v>144</v>
      </c>
    </row>
    <row r="209" spans="2:65" s="12" customFormat="1">
      <c r="B209" s="149"/>
      <c r="D209" s="150" t="s">
        <v>156</v>
      </c>
      <c r="E209" s="151" t="s">
        <v>19</v>
      </c>
      <c r="F209" s="152" t="s">
        <v>843</v>
      </c>
      <c r="H209" s="151" t="s">
        <v>19</v>
      </c>
      <c r="I209" s="153"/>
      <c r="L209" s="149"/>
      <c r="M209" s="154"/>
      <c r="T209" s="155"/>
      <c r="AT209" s="151" t="s">
        <v>156</v>
      </c>
      <c r="AU209" s="151" t="s">
        <v>84</v>
      </c>
      <c r="AV209" s="12" t="s">
        <v>82</v>
      </c>
      <c r="AW209" s="12" t="s">
        <v>35</v>
      </c>
      <c r="AX209" s="12" t="s">
        <v>75</v>
      </c>
      <c r="AY209" s="151" t="s">
        <v>144</v>
      </c>
    </row>
    <row r="210" spans="2:65" s="12" customFormat="1">
      <c r="B210" s="149"/>
      <c r="D210" s="150" t="s">
        <v>156</v>
      </c>
      <c r="E210" s="151" t="s">
        <v>19</v>
      </c>
      <c r="F210" s="152" t="s">
        <v>779</v>
      </c>
      <c r="H210" s="151" t="s">
        <v>19</v>
      </c>
      <c r="I210" s="153"/>
      <c r="L210" s="149"/>
      <c r="M210" s="154"/>
      <c r="T210" s="155"/>
      <c r="AT210" s="151" t="s">
        <v>156</v>
      </c>
      <c r="AU210" s="151" t="s">
        <v>84</v>
      </c>
      <c r="AV210" s="12" t="s">
        <v>82</v>
      </c>
      <c r="AW210" s="12" t="s">
        <v>35</v>
      </c>
      <c r="AX210" s="12" t="s">
        <v>75</v>
      </c>
      <c r="AY210" s="151" t="s">
        <v>144</v>
      </c>
    </row>
    <row r="211" spans="2:65" s="12" customFormat="1">
      <c r="B211" s="149"/>
      <c r="D211" s="150" t="s">
        <v>156</v>
      </c>
      <c r="E211" s="151" t="s">
        <v>19</v>
      </c>
      <c r="F211" s="152" t="s">
        <v>819</v>
      </c>
      <c r="H211" s="151" t="s">
        <v>19</v>
      </c>
      <c r="I211" s="153"/>
      <c r="L211" s="149"/>
      <c r="M211" s="154"/>
      <c r="T211" s="155"/>
      <c r="AT211" s="151" t="s">
        <v>156</v>
      </c>
      <c r="AU211" s="151" t="s">
        <v>84</v>
      </c>
      <c r="AV211" s="12" t="s">
        <v>82</v>
      </c>
      <c r="AW211" s="12" t="s">
        <v>35</v>
      </c>
      <c r="AX211" s="12" t="s">
        <v>75</v>
      </c>
      <c r="AY211" s="151" t="s">
        <v>144</v>
      </c>
    </row>
    <row r="212" spans="2:65" s="12" customFormat="1">
      <c r="B212" s="149"/>
      <c r="D212" s="150" t="s">
        <v>156</v>
      </c>
      <c r="E212" s="151" t="s">
        <v>19</v>
      </c>
      <c r="F212" s="152" t="s">
        <v>783</v>
      </c>
      <c r="H212" s="151" t="s">
        <v>19</v>
      </c>
      <c r="I212" s="153"/>
      <c r="L212" s="149"/>
      <c r="M212" s="154"/>
      <c r="T212" s="155"/>
      <c r="AT212" s="151" t="s">
        <v>156</v>
      </c>
      <c r="AU212" s="151" t="s">
        <v>84</v>
      </c>
      <c r="AV212" s="12" t="s">
        <v>82</v>
      </c>
      <c r="AW212" s="12" t="s">
        <v>35</v>
      </c>
      <c r="AX212" s="12" t="s">
        <v>75</v>
      </c>
      <c r="AY212" s="151" t="s">
        <v>144</v>
      </c>
    </row>
    <row r="213" spans="2:65" s="12" customFormat="1">
      <c r="B213" s="149"/>
      <c r="D213" s="150" t="s">
        <v>156</v>
      </c>
      <c r="E213" s="151" t="s">
        <v>19</v>
      </c>
      <c r="F213" s="152" t="s">
        <v>821</v>
      </c>
      <c r="H213" s="151" t="s">
        <v>19</v>
      </c>
      <c r="I213" s="153"/>
      <c r="L213" s="149"/>
      <c r="M213" s="154"/>
      <c r="T213" s="155"/>
      <c r="AT213" s="151" t="s">
        <v>156</v>
      </c>
      <c r="AU213" s="151" t="s">
        <v>84</v>
      </c>
      <c r="AV213" s="12" t="s">
        <v>82</v>
      </c>
      <c r="AW213" s="12" t="s">
        <v>35</v>
      </c>
      <c r="AX213" s="12" t="s">
        <v>75</v>
      </c>
      <c r="AY213" s="151" t="s">
        <v>144</v>
      </c>
    </row>
    <row r="214" spans="2:65" s="13" customFormat="1">
      <c r="B214" s="156"/>
      <c r="D214" s="150" t="s">
        <v>156</v>
      </c>
      <c r="E214" s="157" t="s">
        <v>19</v>
      </c>
      <c r="F214" s="158" t="s">
        <v>212</v>
      </c>
      <c r="H214" s="159">
        <v>9</v>
      </c>
      <c r="I214" s="160"/>
      <c r="L214" s="156"/>
      <c r="M214" s="161"/>
      <c r="T214" s="162"/>
      <c r="AT214" s="157" t="s">
        <v>156</v>
      </c>
      <c r="AU214" s="157" t="s">
        <v>84</v>
      </c>
      <c r="AV214" s="13" t="s">
        <v>84</v>
      </c>
      <c r="AW214" s="13" t="s">
        <v>35</v>
      </c>
      <c r="AX214" s="13" t="s">
        <v>75</v>
      </c>
      <c r="AY214" s="157" t="s">
        <v>144</v>
      </c>
    </row>
    <row r="215" spans="2:65" s="12" customFormat="1">
      <c r="B215" s="149"/>
      <c r="D215" s="150" t="s">
        <v>156</v>
      </c>
      <c r="E215" s="151" t="s">
        <v>19</v>
      </c>
      <c r="F215" s="152" t="s">
        <v>822</v>
      </c>
      <c r="H215" s="151" t="s">
        <v>19</v>
      </c>
      <c r="I215" s="153"/>
      <c r="L215" s="149"/>
      <c r="M215" s="154"/>
      <c r="T215" s="155"/>
      <c r="AT215" s="151" t="s">
        <v>156</v>
      </c>
      <c r="AU215" s="151" t="s">
        <v>84</v>
      </c>
      <c r="AV215" s="12" t="s">
        <v>82</v>
      </c>
      <c r="AW215" s="12" t="s">
        <v>35</v>
      </c>
      <c r="AX215" s="12" t="s">
        <v>75</v>
      </c>
      <c r="AY215" s="151" t="s">
        <v>144</v>
      </c>
    </row>
    <row r="216" spans="2:65" s="13" customFormat="1">
      <c r="B216" s="156"/>
      <c r="D216" s="150" t="s">
        <v>156</v>
      </c>
      <c r="E216" s="157" t="s">
        <v>19</v>
      </c>
      <c r="F216" s="158" t="s">
        <v>145</v>
      </c>
      <c r="H216" s="159">
        <v>6</v>
      </c>
      <c r="I216" s="160"/>
      <c r="L216" s="156"/>
      <c r="M216" s="161"/>
      <c r="T216" s="162"/>
      <c r="AT216" s="157" t="s">
        <v>156</v>
      </c>
      <c r="AU216" s="157" t="s">
        <v>84</v>
      </c>
      <c r="AV216" s="13" t="s">
        <v>84</v>
      </c>
      <c r="AW216" s="13" t="s">
        <v>35</v>
      </c>
      <c r="AX216" s="13" t="s">
        <v>75</v>
      </c>
      <c r="AY216" s="157" t="s">
        <v>144</v>
      </c>
    </row>
    <row r="217" spans="2:65" s="12" customFormat="1">
      <c r="B217" s="149"/>
      <c r="D217" s="150" t="s">
        <v>156</v>
      </c>
      <c r="E217" s="151" t="s">
        <v>19</v>
      </c>
      <c r="F217" s="152" t="s">
        <v>824</v>
      </c>
      <c r="H217" s="151" t="s">
        <v>19</v>
      </c>
      <c r="I217" s="153"/>
      <c r="L217" s="149"/>
      <c r="M217" s="154"/>
      <c r="T217" s="155"/>
      <c r="AT217" s="151" t="s">
        <v>156</v>
      </c>
      <c r="AU217" s="151" t="s">
        <v>84</v>
      </c>
      <c r="AV217" s="12" t="s">
        <v>82</v>
      </c>
      <c r="AW217" s="12" t="s">
        <v>35</v>
      </c>
      <c r="AX217" s="12" t="s">
        <v>75</v>
      </c>
      <c r="AY217" s="151" t="s">
        <v>144</v>
      </c>
    </row>
    <row r="218" spans="2:65" s="13" customFormat="1">
      <c r="B218" s="156"/>
      <c r="D218" s="150" t="s">
        <v>156</v>
      </c>
      <c r="E218" s="157" t="s">
        <v>19</v>
      </c>
      <c r="F218" s="158" t="s">
        <v>212</v>
      </c>
      <c r="H218" s="159">
        <v>9</v>
      </c>
      <c r="I218" s="160"/>
      <c r="L218" s="156"/>
      <c r="M218" s="161"/>
      <c r="T218" s="162"/>
      <c r="AT218" s="157" t="s">
        <v>156</v>
      </c>
      <c r="AU218" s="157" t="s">
        <v>84</v>
      </c>
      <c r="AV218" s="13" t="s">
        <v>84</v>
      </c>
      <c r="AW218" s="13" t="s">
        <v>35</v>
      </c>
      <c r="AX218" s="13" t="s">
        <v>75</v>
      </c>
      <c r="AY218" s="157" t="s">
        <v>144</v>
      </c>
    </row>
    <row r="219" spans="2:65" s="15" customFormat="1">
      <c r="B219" s="170"/>
      <c r="D219" s="150" t="s">
        <v>156</v>
      </c>
      <c r="E219" s="171" t="s">
        <v>19</v>
      </c>
      <c r="F219" s="172" t="s">
        <v>278</v>
      </c>
      <c r="H219" s="173">
        <v>24</v>
      </c>
      <c r="I219" s="174"/>
      <c r="L219" s="170"/>
      <c r="M219" s="175"/>
      <c r="T219" s="176"/>
      <c r="AT219" s="171" t="s">
        <v>156</v>
      </c>
      <c r="AU219" s="171" t="s">
        <v>84</v>
      </c>
      <c r="AV219" s="15" t="s">
        <v>174</v>
      </c>
      <c r="AW219" s="15" t="s">
        <v>35</v>
      </c>
      <c r="AX219" s="15" t="s">
        <v>75</v>
      </c>
      <c r="AY219" s="171" t="s">
        <v>144</v>
      </c>
    </row>
    <row r="220" spans="2:65" s="14" customFormat="1">
      <c r="B220" s="163"/>
      <c r="D220" s="150" t="s">
        <v>156</v>
      </c>
      <c r="E220" s="164" t="s">
        <v>19</v>
      </c>
      <c r="F220" s="165" t="s">
        <v>204</v>
      </c>
      <c r="H220" s="166">
        <v>26.2</v>
      </c>
      <c r="I220" s="167"/>
      <c r="L220" s="163"/>
      <c r="M220" s="168"/>
      <c r="T220" s="169"/>
      <c r="AT220" s="164" t="s">
        <v>156</v>
      </c>
      <c r="AU220" s="164" t="s">
        <v>84</v>
      </c>
      <c r="AV220" s="14" t="s">
        <v>152</v>
      </c>
      <c r="AW220" s="14" t="s">
        <v>35</v>
      </c>
      <c r="AX220" s="14" t="s">
        <v>82</v>
      </c>
      <c r="AY220" s="164" t="s">
        <v>144</v>
      </c>
    </row>
    <row r="221" spans="2:65" s="1" customFormat="1" ht="24.2" customHeight="1">
      <c r="B221" s="33"/>
      <c r="C221" s="132" t="s">
        <v>226</v>
      </c>
      <c r="D221" s="132" t="s">
        <v>147</v>
      </c>
      <c r="E221" s="133" t="s">
        <v>844</v>
      </c>
      <c r="F221" s="134" t="s">
        <v>845</v>
      </c>
      <c r="G221" s="135" t="s">
        <v>150</v>
      </c>
      <c r="H221" s="136">
        <v>13</v>
      </c>
      <c r="I221" s="137"/>
      <c r="J221" s="138">
        <f>ROUND(I221*H221,2)</f>
        <v>0</v>
      </c>
      <c r="K221" s="134" t="s">
        <v>19</v>
      </c>
      <c r="L221" s="33"/>
      <c r="M221" s="139" t="s">
        <v>19</v>
      </c>
      <c r="N221" s="140" t="s">
        <v>46</v>
      </c>
      <c r="P221" s="141">
        <f>O221*H221</f>
        <v>0</v>
      </c>
      <c r="Q221" s="141">
        <v>7.0790000000000006E-2</v>
      </c>
      <c r="R221" s="141">
        <f>Q221*H221</f>
        <v>0.92027000000000003</v>
      </c>
      <c r="S221" s="141">
        <v>0</v>
      </c>
      <c r="T221" s="142">
        <f>S221*H221</f>
        <v>0</v>
      </c>
      <c r="AR221" s="143" t="s">
        <v>152</v>
      </c>
      <c r="AT221" s="143" t="s">
        <v>147</v>
      </c>
      <c r="AU221" s="143" t="s">
        <v>84</v>
      </c>
      <c r="AY221" s="18" t="s">
        <v>144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8" t="s">
        <v>82</v>
      </c>
      <c r="BK221" s="144">
        <f>ROUND(I221*H221,2)</f>
        <v>0</v>
      </c>
      <c r="BL221" s="18" t="s">
        <v>152</v>
      </c>
      <c r="BM221" s="143" t="s">
        <v>846</v>
      </c>
    </row>
    <row r="222" spans="2:65" s="12" customFormat="1">
      <c r="B222" s="149"/>
      <c r="D222" s="150" t="s">
        <v>156</v>
      </c>
      <c r="E222" s="151" t="s">
        <v>19</v>
      </c>
      <c r="F222" s="152" t="s">
        <v>778</v>
      </c>
      <c r="H222" s="151" t="s">
        <v>19</v>
      </c>
      <c r="I222" s="153"/>
      <c r="L222" s="149"/>
      <c r="M222" s="154"/>
      <c r="T222" s="155"/>
      <c r="AT222" s="151" t="s">
        <v>156</v>
      </c>
      <c r="AU222" s="151" t="s">
        <v>84</v>
      </c>
      <c r="AV222" s="12" t="s">
        <v>82</v>
      </c>
      <c r="AW222" s="12" t="s">
        <v>35</v>
      </c>
      <c r="AX222" s="12" t="s">
        <v>75</v>
      </c>
      <c r="AY222" s="151" t="s">
        <v>144</v>
      </c>
    </row>
    <row r="223" spans="2:65" s="12" customFormat="1">
      <c r="B223" s="149"/>
      <c r="D223" s="150" t="s">
        <v>156</v>
      </c>
      <c r="E223" s="151" t="s">
        <v>19</v>
      </c>
      <c r="F223" s="152" t="s">
        <v>779</v>
      </c>
      <c r="H223" s="151" t="s">
        <v>19</v>
      </c>
      <c r="I223" s="153"/>
      <c r="L223" s="149"/>
      <c r="M223" s="154"/>
      <c r="T223" s="155"/>
      <c r="AT223" s="151" t="s">
        <v>156</v>
      </c>
      <c r="AU223" s="151" t="s">
        <v>84</v>
      </c>
      <c r="AV223" s="12" t="s">
        <v>82</v>
      </c>
      <c r="AW223" s="12" t="s">
        <v>35</v>
      </c>
      <c r="AX223" s="12" t="s">
        <v>75</v>
      </c>
      <c r="AY223" s="151" t="s">
        <v>144</v>
      </c>
    </row>
    <row r="224" spans="2:65" s="12" customFormat="1">
      <c r="B224" s="149"/>
      <c r="D224" s="150" t="s">
        <v>156</v>
      </c>
      <c r="E224" s="151" t="s">
        <v>19</v>
      </c>
      <c r="F224" s="152" t="s">
        <v>780</v>
      </c>
      <c r="H224" s="151" t="s">
        <v>19</v>
      </c>
      <c r="I224" s="153"/>
      <c r="L224" s="149"/>
      <c r="M224" s="154"/>
      <c r="T224" s="155"/>
      <c r="AT224" s="151" t="s">
        <v>156</v>
      </c>
      <c r="AU224" s="151" t="s">
        <v>84</v>
      </c>
      <c r="AV224" s="12" t="s">
        <v>82</v>
      </c>
      <c r="AW224" s="12" t="s">
        <v>35</v>
      </c>
      <c r="AX224" s="12" t="s">
        <v>75</v>
      </c>
      <c r="AY224" s="151" t="s">
        <v>144</v>
      </c>
    </row>
    <row r="225" spans="2:65" s="12" customFormat="1">
      <c r="B225" s="149"/>
      <c r="D225" s="150" t="s">
        <v>156</v>
      </c>
      <c r="E225" s="151" t="s">
        <v>19</v>
      </c>
      <c r="F225" s="152" t="s">
        <v>781</v>
      </c>
      <c r="H225" s="151" t="s">
        <v>19</v>
      </c>
      <c r="I225" s="153"/>
      <c r="L225" s="149"/>
      <c r="M225" s="154"/>
      <c r="T225" s="155"/>
      <c r="AT225" s="151" t="s">
        <v>156</v>
      </c>
      <c r="AU225" s="151" t="s">
        <v>84</v>
      </c>
      <c r="AV225" s="12" t="s">
        <v>82</v>
      </c>
      <c r="AW225" s="12" t="s">
        <v>35</v>
      </c>
      <c r="AX225" s="12" t="s">
        <v>75</v>
      </c>
      <c r="AY225" s="151" t="s">
        <v>144</v>
      </c>
    </row>
    <row r="226" spans="2:65" s="12" customFormat="1">
      <c r="B226" s="149"/>
      <c r="D226" s="150" t="s">
        <v>156</v>
      </c>
      <c r="E226" s="151" t="s">
        <v>19</v>
      </c>
      <c r="F226" s="152" t="s">
        <v>782</v>
      </c>
      <c r="H226" s="151" t="s">
        <v>19</v>
      </c>
      <c r="I226" s="153"/>
      <c r="L226" s="149"/>
      <c r="M226" s="154"/>
      <c r="T226" s="155"/>
      <c r="AT226" s="151" t="s">
        <v>156</v>
      </c>
      <c r="AU226" s="151" t="s">
        <v>84</v>
      </c>
      <c r="AV226" s="12" t="s">
        <v>82</v>
      </c>
      <c r="AW226" s="12" t="s">
        <v>35</v>
      </c>
      <c r="AX226" s="12" t="s">
        <v>75</v>
      </c>
      <c r="AY226" s="151" t="s">
        <v>144</v>
      </c>
    </row>
    <row r="227" spans="2:65" s="12" customFormat="1">
      <c r="B227" s="149"/>
      <c r="D227" s="150" t="s">
        <v>156</v>
      </c>
      <c r="E227" s="151" t="s">
        <v>19</v>
      </c>
      <c r="F227" s="152" t="s">
        <v>783</v>
      </c>
      <c r="H227" s="151" t="s">
        <v>19</v>
      </c>
      <c r="I227" s="153"/>
      <c r="L227" s="149"/>
      <c r="M227" s="154"/>
      <c r="T227" s="155"/>
      <c r="AT227" s="151" t="s">
        <v>156</v>
      </c>
      <c r="AU227" s="151" t="s">
        <v>84</v>
      </c>
      <c r="AV227" s="12" t="s">
        <v>82</v>
      </c>
      <c r="AW227" s="12" t="s">
        <v>35</v>
      </c>
      <c r="AX227" s="12" t="s">
        <v>75</v>
      </c>
      <c r="AY227" s="151" t="s">
        <v>144</v>
      </c>
    </row>
    <row r="228" spans="2:65" s="12" customFormat="1">
      <c r="B228" s="149"/>
      <c r="D228" s="150" t="s">
        <v>156</v>
      </c>
      <c r="E228" s="151" t="s">
        <v>19</v>
      </c>
      <c r="F228" s="152" t="s">
        <v>784</v>
      </c>
      <c r="H228" s="151" t="s">
        <v>19</v>
      </c>
      <c r="I228" s="153"/>
      <c r="L228" s="149"/>
      <c r="M228" s="154"/>
      <c r="T228" s="155"/>
      <c r="AT228" s="151" t="s">
        <v>156</v>
      </c>
      <c r="AU228" s="151" t="s">
        <v>84</v>
      </c>
      <c r="AV228" s="12" t="s">
        <v>82</v>
      </c>
      <c r="AW228" s="12" t="s">
        <v>35</v>
      </c>
      <c r="AX228" s="12" t="s">
        <v>75</v>
      </c>
      <c r="AY228" s="151" t="s">
        <v>144</v>
      </c>
    </row>
    <row r="229" spans="2:65" s="13" customFormat="1">
      <c r="B229" s="156"/>
      <c r="D229" s="150" t="s">
        <v>156</v>
      </c>
      <c r="E229" s="157" t="s">
        <v>19</v>
      </c>
      <c r="F229" s="158" t="s">
        <v>785</v>
      </c>
      <c r="H229" s="159">
        <v>8</v>
      </c>
      <c r="I229" s="160"/>
      <c r="L229" s="156"/>
      <c r="M229" s="161"/>
      <c r="T229" s="162"/>
      <c r="AT229" s="157" t="s">
        <v>156</v>
      </c>
      <c r="AU229" s="157" t="s">
        <v>84</v>
      </c>
      <c r="AV229" s="13" t="s">
        <v>84</v>
      </c>
      <c r="AW229" s="13" t="s">
        <v>35</v>
      </c>
      <c r="AX229" s="13" t="s">
        <v>75</v>
      </c>
      <c r="AY229" s="157" t="s">
        <v>144</v>
      </c>
    </row>
    <row r="230" spans="2:65" s="13" customFormat="1">
      <c r="B230" s="156"/>
      <c r="D230" s="150" t="s">
        <v>156</v>
      </c>
      <c r="E230" s="157" t="s">
        <v>19</v>
      </c>
      <c r="F230" s="158" t="s">
        <v>786</v>
      </c>
      <c r="H230" s="159">
        <v>1</v>
      </c>
      <c r="I230" s="160"/>
      <c r="L230" s="156"/>
      <c r="M230" s="161"/>
      <c r="T230" s="162"/>
      <c r="AT230" s="157" t="s">
        <v>156</v>
      </c>
      <c r="AU230" s="157" t="s">
        <v>84</v>
      </c>
      <c r="AV230" s="13" t="s">
        <v>84</v>
      </c>
      <c r="AW230" s="13" t="s">
        <v>35</v>
      </c>
      <c r="AX230" s="13" t="s">
        <v>75</v>
      </c>
      <c r="AY230" s="157" t="s">
        <v>144</v>
      </c>
    </row>
    <row r="231" spans="2:65" s="13" customFormat="1">
      <c r="B231" s="156"/>
      <c r="D231" s="150" t="s">
        <v>156</v>
      </c>
      <c r="E231" s="157" t="s">
        <v>19</v>
      </c>
      <c r="F231" s="158" t="s">
        <v>307</v>
      </c>
      <c r="H231" s="159">
        <v>4</v>
      </c>
      <c r="I231" s="160"/>
      <c r="L231" s="156"/>
      <c r="M231" s="161"/>
      <c r="T231" s="162"/>
      <c r="AT231" s="157" t="s">
        <v>156</v>
      </c>
      <c r="AU231" s="157" t="s">
        <v>84</v>
      </c>
      <c r="AV231" s="13" t="s">
        <v>84</v>
      </c>
      <c r="AW231" s="13" t="s">
        <v>35</v>
      </c>
      <c r="AX231" s="13" t="s">
        <v>75</v>
      </c>
      <c r="AY231" s="157" t="s">
        <v>144</v>
      </c>
    </row>
    <row r="232" spans="2:65" s="14" customFormat="1">
      <c r="B232" s="163"/>
      <c r="D232" s="150" t="s">
        <v>156</v>
      </c>
      <c r="E232" s="164" t="s">
        <v>19</v>
      </c>
      <c r="F232" s="165" t="s">
        <v>204</v>
      </c>
      <c r="H232" s="166">
        <v>13</v>
      </c>
      <c r="I232" s="167"/>
      <c r="L232" s="163"/>
      <c r="M232" s="168"/>
      <c r="T232" s="169"/>
      <c r="AT232" s="164" t="s">
        <v>156</v>
      </c>
      <c r="AU232" s="164" t="s">
        <v>84</v>
      </c>
      <c r="AV232" s="14" t="s">
        <v>152</v>
      </c>
      <c r="AW232" s="14" t="s">
        <v>35</v>
      </c>
      <c r="AX232" s="14" t="s">
        <v>82</v>
      </c>
      <c r="AY232" s="164" t="s">
        <v>144</v>
      </c>
    </row>
    <row r="233" spans="2:65" s="1" customFormat="1" ht="24.2" customHeight="1">
      <c r="B233" s="33"/>
      <c r="C233" s="132" t="s">
        <v>8</v>
      </c>
      <c r="D233" s="132" t="s">
        <v>147</v>
      </c>
      <c r="E233" s="133" t="s">
        <v>847</v>
      </c>
      <c r="F233" s="134" t="s">
        <v>848</v>
      </c>
      <c r="G233" s="135" t="s">
        <v>150</v>
      </c>
      <c r="H233" s="136">
        <v>45</v>
      </c>
      <c r="I233" s="137"/>
      <c r="J233" s="138">
        <f>ROUND(I233*H233,2)</f>
        <v>0</v>
      </c>
      <c r="K233" s="134" t="s">
        <v>151</v>
      </c>
      <c r="L233" s="33"/>
      <c r="M233" s="139" t="s">
        <v>19</v>
      </c>
      <c r="N233" s="140" t="s">
        <v>46</v>
      </c>
      <c r="P233" s="141">
        <f>O233*H233</f>
        <v>0</v>
      </c>
      <c r="Q233" s="141">
        <v>1.7919999999999998E-2</v>
      </c>
      <c r="R233" s="141">
        <f>Q233*H233</f>
        <v>0.80639999999999989</v>
      </c>
      <c r="S233" s="141">
        <v>0</v>
      </c>
      <c r="T233" s="142">
        <f>S233*H233</f>
        <v>0</v>
      </c>
      <c r="AR233" s="143" t="s">
        <v>152</v>
      </c>
      <c r="AT233" s="143" t="s">
        <v>147</v>
      </c>
      <c r="AU233" s="143" t="s">
        <v>84</v>
      </c>
      <c r="AY233" s="18" t="s">
        <v>144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8" t="s">
        <v>82</v>
      </c>
      <c r="BK233" s="144">
        <f>ROUND(I233*H233,2)</f>
        <v>0</v>
      </c>
      <c r="BL233" s="18" t="s">
        <v>152</v>
      </c>
      <c r="BM233" s="143" t="s">
        <v>849</v>
      </c>
    </row>
    <row r="234" spans="2:65" s="1" customFormat="1">
      <c r="B234" s="33"/>
      <c r="D234" s="145" t="s">
        <v>154</v>
      </c>
      <c r="F234" s="146" t="s">
        <v>850</v>
      </c>
      <c r="I234" s="147"/>
      <c r="L234" s="33"/>
      <c r="M234" s="148"/>
      <c r="T234" s="54"/>
      <c r="AT234" s="18" t="s">
        <v>154</v>
      </c>
      <c r="AU234" s="18" t="s">
        <v>84</v>
      </c>
    </row>
    <row r="235" spans="2:65" s="12" customFormat="1">
      <c r="B235" s="149"/>
      <c r="D235" s="150" t="s">
        <v>156</v>
      </c>
      <c r="E235" s="151" t="s">
        <v>19</v>
      </c>
      <c r="F235" s="152" t="s">
        <v>833</v>
      </c>
      <c r="H235" s="151" t="s">
        <v>19</v>
      </c>
      <c r="I235" s="153"/>
      <c r="L235" s="149"/>
      <c r="M235" s="154"/>
      <c r="T235" s="155"/>
      <c r="AT235" s="151" t="s">
        <v>156</v>
      </c>
      <c r="AU235" s="151" t="s">
        <v>84</v>
      </c>
      <c r="AV235" s="12" t="s">
        <v>82</v>
      </c>
      <c r="AW235" s="12" t="s">
        <v>35</v>
      </c>
      <c r="AX235" s="12" t="s">
        <v>75</v>
      </c>
      <c r="AY235" s="151" t="s">
        <v>144</v>
      </c>
    </row>
    <row r="236" spans="2:65" s="12" customFormat="1">
      <c r="B236" s="149"/>
      <c r="D236" s="150" t="s">
        <v>156</v>
      </c>
      <c r="E236" s="151" t="s">
        <v>19</v>
      </c>
      <c r="F236" s="152" t="s">
        <v>779</v>
      </c>
      <c r="H236" s="151" t="s">
        <v>19</v>
      </c>
      <c r="I236" s="153"/>
      <c r="L236" s="149"/>
      <c r="M236" s="154"/>
      <c r="T236" s="155"/>
      <c r="AT236" s="151" t="s">
        <v>156</v>
      </c>
      <c r="AU236" s="151" t="s">
        <v>84</v>
      </c>
      <c r="AV236" s="12" t="s">
        <v>82</v>
      </c>
      <c r="AW236" s="12" t="s">
        <v>35</v>
      </c>
      <c r="AX236" s="12" t="s">
        <v>75</v>
      </c>
      <c r="AY236" s="151" t="s">
        <v>144</v>
      </c>
    </row>
    <row r="237" spans="2:65" s="12" customFormat="1">
      <c r="B237" s="149"/>
      <c r="D237" s="150" t="s">
        <v>156</v>
      </c>
      <c r="E237" s="151" t="s">
        <v>19</v>
      </c>
      <c r="F237" s="152" t="s">
        <v>834</v>
      </c>
      <c r="H237" s="151" t="s">
        <v>19</v>
      </c>
      <c r="I237" s="153"/>
      <c r="L237" s="149"/>
      <c r="M237" s="154"/>
      <c r="T237" s="155"/>
      <c r="AT237" s="151" t="s">
        <v>156</v>
      </c>
      <c r="AU237" s="151" t="s">
        <v>84</v>
      </c>
      <c r="AV237" s="12" t="s">
        <v>82</v>
      </c>
      <c r="AW237" s="12" t="s">
        <v>35</v>
      </c>
      <c r="AX237" s="12" t="s">
        <v>75</v>
      </c>
      <c r="AY237" s="151" t="s">
        <v>144</v>
      </c>
    </row>
    <row r="238" spans="2:65" s="12" customFormat="1">
      <c r="B238" s="149"/>
      <c r="D238" s="150" t="s">
        <v>156</v>
      </c>
      <c r="E238" s="151" t="s">
        <v>19</v>
      </c>
      <c r="F238" s="152" t="s">
        <v>783</v>
      </c>
      <c r="H238" s="151" t="s">
        <v>19</v>
      </c>
      <c r="I238" s="153"/>
      <c r="L238" s="149"/>
      <c r="M238" s="154"/>
      <c r="T238" s="155"/>
      <c r="AT238" s="151" t="s">
        <v>156</v>
      </c>
      <c r="AU238" s="151" t="s">
        <v>84</v>
      </c>
      <c r="AV238" s="12" t="s">
        <v>82</v>
      </c>
      <c r="AW238" s="12" t="s">
        <v>35</v>
      </c>
      <c r="AX238" s="12" t="s">
        <v>75</v>
      </c>
      <c r="AY238" s="151" t="s">
        <v>144</v>
      </c>
    </row>
    <row r="239" spans="2:65" s="12" customFormat="1">
      <c r="B239" s="149"/>
      <c r="D239" s="150" t="s">
        <v>156</v>
      </c>
      <c r="E239" s="151" t="s">
        <v>19</v>
      </c>
      <c r="F239" s="152" t="s">
        <v>784</v>
      </c>
      <c r="H239" s="151" t="s">
        <v>19</v>
      </c>
      <c r="I239" s="153"/>
      <c r="L239" s="149"/>
      <c r="M239" s="154"/>
      <c r="T239" s="155"/>
      <c r="AT239" s="151" t="s">
        <v>156</v>
      </c>
      <c r="AU239" s="151" t="s">
        <v>84</v>
      </c>
      <c r="AV239" s="12" t="s">
        <v>82</v>
      </c>
      <c r="AW239" s="12" t="s">
        <v>35</v>
      </c>
      <c r="AX239" s="12" t="s">
        <v>75</v>
      </c>
      <c r="AY239" s="151" t="s">
        <v>144</v>
      </c>
    </row>
    <row r="240" spans="2:65" s="13" customFormat="1">
      <c r="B240" s="156"/>
      <c r="D240" s="150" t="s">
        <v>156</v>
      </c>
      <c r="E240" s="157" t="s">
        <v>19</v>
      </c>
      <c r="F240" s="158" t="s">
        <v>506</v>
      </c>
      <c r="H240" s="159">
        <v>45</v>
      </c>
      <c r="I240" s="160"/>
      <c r="L240" s="156"/>
      <c r="M240" s="161"/>
      <c r="T240" s="162"/>
      <c r="AT240" s="157" t="s">
        <v>156</v>
      </c>
      <c r="AU240" s="157" t="s">
        <v>84</v>
      </c>
      <c r="AV240" s="13" t="s">
        <v>84</v>
      </c>
      <c r="AW240" s="13" t="s">
        <v>35</v>
      </c>
      <c r="AX240" s="13" t="s">
        <v>75</v>
      </c>
      <c r="AY240" s="157" t="s">
        <v>144</v>
      </c>
    </row>
    <row r="241" spans="2:65" s="14" customFormat="1">
      <c r="B241" s="163"/>
      <c r="D241" s="150" t="s">
        <v>156</v>
      </c>
      <c r="E241" s="164" t="s">
        <v>19</v>
      </c>
      <c r="F241" s="165" t="s">
        <v>204</v>
      </c>
      <c r="H241" s="166">
        <v>45</v>
      </c>
      <c r="I241" s="167"/>
      <c r="L241" s="163"/>
      <c r="M241" s="168"/>
      <c r="T241" s="169"/>
      <c r="AT241" s="164" t="s">
        <v>156</v>
      </c>
      <c r="AU241" s="164" t="s">
        <v>84</v>
      </c>
      <c r="AV241" s="14" t="s">
        <v>152</v>
      </c>
      <c r="AW241" s="14" t="s">
        <v>35</v>
      </c>
      <c r="AX241" s="14" t="s">
        <v>82</v>
      </c>
      <c r="AY241" s="164" t="s">
        <v>144</v>
      </c>
    </row>
    <row r="242" spans="2:65" s="1" customFormat="1" ht="16.5" customHeight="1">
      <c r="B242" s="33"/>
      <c r="C242" s="132" t="s">
        <v>246</v>
      </c>
      <c r="D242" s="132" t="s">
        <v>147</v>
      </c>
      <c r="E242" s="133" t="s">
        <v>851</v>
      </c>
      <c r="F242" s="134" t="s">
        <v>852</v>
      </c>
      <c r="G242" s="135" t="s">
        <v>177</v>
      </c>
      <c r="H242" s="136">
        <v>120</v>
      </c>
      <c r="I242" s="137"/>
      <c r="J242" s="138">
        <f>ROUND(I242*H242,2)</f>
        <v>0</v>
      </c>
      <c r="K242" s="134" t="s">
        <v>151</v>
      </c>
      <c r="L242" s="33"/>
      <c r="M242" s="139" t="s">
        <v>19</v>
      </c>
      <c r="N242" s="140" t="s">
        <v>46</v>
      </c>
      <c r="P242" s="141">
        <f>O242*H242</f>
        <v>0</v>
      </c>
      <c r="Q242" s="141">
        <v>1.5299999999999999E-3</v>
      </c>
      <c r="R242" s="141">
        <f>Q242*H242</f>
        <v>0.18359999999999999</v>
      </c>
      <c r="S242" s="141">
        <v>0</v>
      </c>
      <c r="T242" s="142">
        <f>S242*H242</f>
        <v>0</v>
      </c>
      <c r="AR242" s="143" t="s">
        <v>152</v>
      </c>
      <c r="AT242" s="143" t="s">
        <v>147</v>
      </c>
      <c r="AU242" s="143" t="s">
        <v>84</v>
      </c>
      <c r="AY242" s="18" t="s">
        <v>144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8" t="s">
        <v>82</v>
      </c>
      <c r="BK242" s="144">
        <f>ROUND(I242*H242,2)</f>
        <v>0</v>
      </c>
      <c r="BL242" s="18" t="s">
        <v>152</v>
      </c>
      <c r="BM242" s="143" t="s">
        <v>853</v>
      </c>
    </row>
    <row r="243" spans="2:65" s="1" customFormat="1">
      <c r="B243" s="33"/>
      <c r="D243" s="145" t="s">
        <v>154</v>
      </c>
      <c r="F243" s="146" t="s">
        <v>854</v>
      </c>
      <c r="I243" s="147"/>
      <c r="L243" s="33"/>
      <c r="M243" s="148"/>
      <c r="T243" s="54"/>
      <c r="AT243" s="18" t="s">
        <v>154</v>
      </c>
      <c r="AU243" s="18" t="s">
        <v>84</v>
      </c>
    </row>
    <row r="244" spans="2:65" s="12" customFormat="1">
      <c r="B244" s="149"/>
      <c r="D244" s="150" t="s">
        <v>156</v>
      </c>
      <c r="E244" s="151" t="s">
        <v>19</v>
      </c>
      <c r="F244" s="152" t="s">
        <v>855</v>
      </c>
      <c r="H244" s="151" t="s">
        <v>19</v>
      </c>
      <c r="I244" s="153"/>
      <c r="L244" s="149"/>
      <c r="M244" s="154"/>
      <c r="T244" s="155"/>
      <c r="AT244" s="151" t="s">
        <v>156</v>
      </c>
      <c r="AU244" s="151" t="s">
        <v>84</v>
      </c>
      <c r="AV244" s="12" t="s">
        <v>82</v>
      </c>
      <c r="AW244" s="12" t="s">
        <v>35</v>
      </c>
      <c r="AX244" s="12" t="s">
        <v>75</v>
      </c>
      <c r="AY244" s="151" t="s">
        <v>144</v>
      </c>
    </row>
    <row r="245" spans="2:65" s="12" customFormat="1">
      <c r="B245" s="149"/>
      <c r="D245" s="150" t="s">
        <v>156</v>
      </c>
      <c r="E245" s="151" t="s">
        <v>19</v>
      </c>
      <c r="F245" s="152" t="s">
        <v>856</v>
      </c>
      <c r="H245" s="151" t="s">
        <v>19</v>
      </c>
      <c r="I245" s="153"/>
      <c r="L245" s="149"/>
      <c r="M245" s="154"/>
      <c r="T245" s="155"/>
      <c r="AT245" s="151" t="s">
        <v>156</v>
      </c>
      <c r="AU245" s="151" t="s">
        <v>84</v>
      </c>
      <c r="AV245" s="12" t="s">
        <v>82</v>
      </c>
      <c r="AW245" s="12" t="s">
        <v>35</v>
      </c>
      <c r="AX245" s="12" t="s">
        <v>75</v>
      </c>
      <c r="AY245" s="151" t="s">
        <v>144</v>
      </c>
    </row>
    <row r="246" spans="2:65" s="12" customFormat="1">
      <c r="B246" s="149"/>
      <c r="D246" s="150" t="s">
        <v>156</v>
      </c>
      <c r="E246" s="151" t="s">
        <v>19</v>
      </c>
      <c r="F246" s="152" t="s">
        <v>857</v>
      </c>
      <c r="H246" s="151" t="s">
        <v>19</v>
      </c>
      <c r="I246" s="153"/>
      <c r="L246" s="149"/>
      <c r="M246" s="154"/>
      <c r="T246" s="155"/>
      <c r="AT246" s="151" t="s">
        <v>156</v>
      </c>
      <c r="AU246" s="151" t="s">
        <v>84</v>
      </c>
      <c r="AV246" s="12" t="s">
        <v>82</v>
      </c>
      <c r="AW246" s="12" t="s">
        <v>35</v>
      </c>
      <c r="AX246" s="12" t="s">
        <v>75</v>
      </c>
      <c r="AY246" s="151" t="s">
        <v>144</v>
      </c>
    </row>
    <row r="247" spans="2:65" s="12" customFormat="1">
      <c r="B247" s="149"/>
      <c r="D247" s="150" t="s">
        <v>156</v>
      </c>
      <c r="E247" s="151" t="s">
        <v>19</v>
      </c>
      <c r="F247" s="152" t="s">
        <v>858</v>
      </c>
      <c r="H247" s="151" t="s">
        <v>19</v>
      </c>
      <c r="I247" s="153"/>
      <c r="L247" s="149"/>
      <c r="M247" s="154"/>
      <c r="T247" s="155"/>
      <c r="AT247" s="151" t="s">
        <v>156</v>
      </c>
      <c r="AU247" s="151" t="s">
        <v>84</v>
      </c>
      <c r="AV247" s="12" t="s">
        <v>82</v>
      </c>
      <c r="AW247" s="12" t="s">
        <v>35</v>
      </c>
      <c r="AX247" s="12" t="s">
        <v>75</v>
      </c>
      <c r="AY247" s="151" t="s">
        <v>144</v>
      </c>
    </row>
    <row r="248" spans="2:65" s="13" customFormat="1">
      <c r="B248" s="156"/>
      <c r="D248" s="150" t="s">
        <v>156</v>
      </c>
      <c r="E248" s="157" t="s">
        <v>19</v>
      </c>
      <c r="F248" s="158" t="s">
        <v>859</v>
      </c>
      <c r="H248" s="159">
        <v>0</v>
      </c>
      <c r="I248" s="160"/>
      <c r="L248" s="156"/>
      <c r="M248" s="161"/>
      <c r="T248" s="162"/>
      <c r="AT248" s="157" t="s">
        <v>156</v>
      </c>
      <c r="AU248" s="157" t="s">
        <v>84</v>
      </c>
      <c r="AV248" s="13" t="s">
        <v>84</v>
      </c>
      <c r="AW248" s="13" t="s">
        <v>35</v>
      </c>
      <c r="AX248" s="13" t="s">
        <v>75</v>
      </c>
      <c r="AY248" s="157" t="s">
        <v>144</v>
      </c>
    </row>
    <row r="249" spans="2:65" s="12" customFormat="1">
      <c r="B249" s="149"/>
      <c r="D249" s="150" t="s">
        <v>156</v>
      </c>
      <c r="E249" s="151" t="s">
        <v>19</v>
      </c>
      <c r="F249" s="152" t="s">
        <v>860</v>
      </c>
      <c r="H249" s="151" t="s">
        <v>19</v>
      </c>
      <c r="I249" s="153"/>
      <c r="L249" s="149"/>
      <c r="M249" s="154"/>
      <c r="T249" s="155"/>
      <c r="AT249" s="151" t="s">
        <v>156</v>
      </c>
      <c r="AU249" s="151" t="s">
        <v>84</v>
      </c>
      <c r="AV249" s="12" t="s">
        <v>82</v>
      </c>
      <c r="AW249" s="12" t="s">
        <v>35</v>
      </c>
      <c r="AX249" s="12" t="s">
        <v>75</v>
      </c>
      <c r="AY249" s="151" t="s">
        <v>144</v>
      </c>
    </row>
    <row r="250" spans="2:65" s="12" customFormat="1">
      <c r="B250" s="149"/>
      <c r="D250" s="150" t="s">
        <v>156</v>
      </c>
      <c r="E250" s="151" t="s">
        <v>19</v>
      </c>
      <c r="F250" s="152" t="s">
        <v>861</v>
      </c>
      <c r="H250" s="151" t="s">
        <v>19</v>
      </c>
      <c r="I250" s="153"/>
      <c r="L250" s="149"/>
      <c r="M250" s="154"/>
      <c r="T250" s="155"/>
      <c r="AT250" s="151" t="s">
        <v>156</v>
      </c>
      <c r="AU250" s="151" t="s">
        <v>84</v>
      </c>
      <c r="AV250" s="12" t="s">
        <v>82</v>
      </c>
      <c r="AW250" s="12" t="s">
        <v>35</v>
      </c>
      <c r="AX250" s="12" t="s">
        <v>75</v>
      </c>
      <c r="AY250" s="151" t="s">
        <v>144</v>
      </c>
    </row>
    <row r="251" spans="2:65" s="12" customFormat="1">
      <c r="B251" s="149"/>
      <c r="D251" s="150" t="s">
        <v>156</v>
      </c>
      <c r="E251" s="151" t="s">
        <v>19</v>
      </c>
      <c r="F251" s="152" t="s">
        <v>862</v>
      </c>
      <c r="H251" s="151" t="s">
        <v>19</v>
      </c>
      <c r="I251" s="153"/>
      <c r="L251" s="149"/>
      <c r="M251" s="154"/>
      <c r="T251" s="155"/>
      <c r="AT251" s="151" t="s">
        <v>156</v>
      </c>
      <c r="AU251" s="151" t="s">
        <v>84</v>
      </c>
      <c r="AV251" s="12" t="s">
        <v>82</v>
      </c>
      <c r="AW251" s="12" t="s">
        <v>35</v>
      </c>
      <c r="AX251" s="12" t="s">
        <v>75</v>
      </c>
      <c r="AY251" s="151" t="s">
        <v>144</v>
      </c>
    </row>
    <row r="252" spans="2:65" s="12" customFormat="1">
      <c r="B252" s="149"/>
      <c r="D252" s="150" t="s">
        <v>156</v>
      </c>
      <c r="E252" s="151" t="s">
        <v>19</v>
      </c>
      <c r="F252" s="152" t="s">
        <v>863</v>
      </c>
      <c r="H252" s="151" t="s">
        <v>19</v>
      </c>
      <c r="I252" s="153"/>
      <c r="L252" s="149"/>
      <c r="M252" s="154"/>
      <c r="T252" s="155"/>
      <c r="AT252" s="151" t="s">
        <v>156</v>
      </c>
      <c r="AU252" s="151" t="s">
        <v>84</v>
      </c>
      <c r="AV252" s="12" t="s">
        <v>82</v>
      </c>
      <c r="AW252" s="12" t="s">
        <v>35</v>
      </c>
      <c r="AX252" s="12" t="s">
        <v>75</v>
      </c>
      <c r="AY252" s="151" t="s">
        <v>144</v>
      </c>
    </row>
    <row r="253" spans="2:65" s="12" customFormat="1">
      <c r="B253" s="149"/>
      <c r="D253" s="150" t="s">
        <v>156</v>
      </c>
      <c r="E253" s="151" t="s">
        <v>19</v>
      </c>
      <c r="F253" s="152" t="s">
        <v>864</v>
      </c>
      <c r="H253" s="151" t="s">
        <v>19</v>
      </c>
      <c r="I253" s="153"/>
      <c r="L253" s="149"/>
      <c r="M253" s="154"/>
      <c r="T253" s="155"/>
      <c r="AT253" s="151" t="s">
        <v>156</v>
      </c>
      <c r="AU253" s="151" t="s">
        <v>84</v>
      </c>
      <c r="AV253" s="12" t="s">
        <v>82</v>
      </c>
      <c r="AW253" s="12" t="s">
        <v>35</v>
      </c>
      <c r="AX253" s="12" t="s">
        <v>75</v>
      </c>
      <c r="AY253" s="151" t="s">
        <v>144</v>
      </c>
    </row>
    <row r="254" spans="2:65" s="12" customFormat="1">
      <c r="B254" s="149"/>
      <c r="D254" s="150" t="s">
        <v>156</v>
      </c>
      <c r="E254" s="151" t="s">
        <v>19</v>
      </c>
      <c r="F254" s="152" t="s">
        <v>865</v>
      </c>
      <c r="H254" s="151" t="s">
        <v>19</v>
      </c>
      <c r="I254" s="153"/>
      <c r="L254" s="149"/>
      <c r="M254" s="154"/>
      <c r="T254" s="155"/>
      <c r="AT254" s="151" t="s">
        <v>156</v>
      </c>
      <c r="AU254" s="151" t="s">
        <v>84</v>
      </c>
      <c r="AV254" s="12" t="s">
        <v>82</v>
      </c>
      <c r="AW254" s="12" t="s">
        <v>35</v>
      </c>
      <c r="AX254" s="12" t="s">
        <v>75</v>
      </c>
      <c r="AY254" s="151" t="s">
        <v>144</v>
      </c>
    </row>
    <row r="255" spans="2:65" s="12" customFormat="1">
      <c r="B255" s="149"/>
      <c r="D255" s="150" t="s">
        <v>156</v>
      </c>
      <c r="E255" s="151" t="s">
        <v>19</v>
      </c>
      <c r="F255" s="152" t="s">
        <v>866</v>
      </c>
      <c r="H255" s="151" t="s">
        <v>19</v>
      </c>
      <c r="I255" s="153"/>
      <c r="L255" s="149"/>
      <c r="M255" s="154"/>
      <c r="T255" s="155"/>
      <c r="AT255" s="151" t="s">
        <v>156</v>
      </c>
      <c r="AU255" s="151" t="s">
        <v>84</v>
      </c>
      <c r="AV255" s="12" t="s">
        <v>82</v>
      </c>
      <c r="AW255" s="12" t="s">
        <v>35</v>
      </c>
      <c r="AX255" s="12" t="s">
        <v>75</v>
      </c>
      <c r="AY255" s="151" t="s">
        <v>144</v>
      </c>
    </row>
    <row r="256" spans="2:65" s="12" customFormat="1">
      <c r="B256" s="149"/>
      <c r="D256" s="150" t="s">
        <v>156</v>
      </c>
      <c r="E256" s="151" t="s">
        <v>19</v>
      </c>
      <c r="F256" s="152" t="s">
        <v>867</v>
      </c>
      <c r="H256" s="151" t="s">
        <v>19</v>
      </c>
      <c r="I256" s="153"/>
      <c r="L256" s="149"/>
      <c r="M256" s="154"/>
      <c r="T256" s="155"/>
      <c r="AT256" s="151" t="s">
        <v>156</v>
      </c>
      <c r="AU256" s="151" t="s">
        <v>84</v>
      </c>
      <c r="AV256" s="12" t="s">
        <v>82</v>
      </c>
      <c r="AW256" s="12" t="s">
        <v>35</v>
      </c>
      <c r="AX256" s="12" t="s">
        <v>75</v>
      </c>
      <c r="AY256" s="151" t="s">
        <v>144</v>
      </c>
    </row>
    <row r="257" spans="2:65" s="12" customFormat="1">
      <c r="B257" s="149"/>
      <c r="D257" s="150" t="s">
        <v>156</v>
      </c>
      <c r="E257" s="151" t="s">
        <v>19</v>
      </c>
      <c r="F257" s="152" t="s">
        <v>868</v>
      </c>
      <c r="H257" s="151" t="s">
        <v>19</v>
      </c>
      <c r="I257" s="153"/>
      <c r="L257" s="149"/>
      <c r="M257" s="154"/>
      <c r="T257" s="155"/>
      <c r="AT257" s="151" t="s">
        <v>156</v>
      </c>
      <c r="AU257" s="151" t="s">
        <v>84</v>
      </c>
      <c r="AV257" s="12" t="s">
        <v>82</v>
      </c>
      <c r="AW257" s="12" t="s">
        <v>35</v>
      </c>
      <c r="AX257" s="12" t="s">
        <v>75</v>
      </c>
      <c r="AY257" s="151" t="s">
        <v>144</v>
      </c>
    </row>
    <row r="258" spans="2:65" s="12" customFormat="1" ht="22.5">
      <c r="B258" s="149"/>
      <c r="D258" s="150" t="s">
        <v>156</v>
      </c>
      <c r="E258" s="151" t="s">
        <v>19</v>
      </c>
      <c r="F258" s="152" t="s">
        <v>869</v>
      </c>
      <c r="H258" s="151" t="s">
        <v>19</v>
      </c>
      <c r="I258" s="153"/>
      <c r="L258" s="149"/>
      <c r="M258" s="154"/>
      <c r="T258" s="155"/>
      <c r="AT258" s="151" t="s">
        <v>156</v>
      </c>
      <c r="AU258" s="151" t="s">
        <v>84</v>
      </c>
      <c r="AV258" s="12" t="s">
        <v>82</v>
      </c>
      <c r="AW258" s="12" t="s">
        <v>35</v>
      </c>
      <c r="AX258" s="12" t="s">
        <v>75</v>
      </c>
      <c r="AY258" s="151" t="s">
        <v>144</v>
      </c>
    </row>
    <row r="259" spans="2:65" s="12" customFormat="1" ht="22.5">
      <c r="B259" s="149"/>
      <c r="D259" s="150" t="s">
        <v>156</v>
      </c>
      <c r="E259" s="151" t="s">
        <v>19</v>
      </c>
      <c r="F259" s="152" t="s">
        <v>870</v>
      </c>
      <c r="H259" s="151" t="s">
        <v>19</v>
      </c>
      <c r="I259" s="153"/>
      <c r="L259" s="149"/>
      <c r="M259" s="154"/>
      <c r="T259" s="155"/>
      <c r="AT259" s="151" t="s">
        <v>156</v>
      </c>
      <c r="AU259" s="151" t="s">
        <v>84</v>
      </c>
      <c r="AV259" s="12" t="s">
        <v>82</v>
      </c>
      <c r="AW259" s="12" t="s">
        <v>35</v>
      </c>
      <c r="AX259" s="12" t="s">
        <v>75</v>
      </c>
      <c r="AY259" s="151" t="s">
        <v>144</v>
      </c>
    </row>
    <row r="260" spans="2:65" s="12" customFormat="1">
      <c r="B260" s="149"/>
      <c r="D260" s="150" t="s">
        <v>156</v>
      </c>
      <c r="E260" s="151" t="s">
        <v>19</v>
      </c>
      <c r="F260" s="152" t="s">
        <v>871</v>
      </c>
      <c r="H260" s="151" t="s">
        <v>19</v>
      </c>
      <c r="I260" s="153"/>
      <c r="L260" s="149"/>
      <c r="M260" s="154"/>
      <c r="T260" s="155"/>
      <c r="AT260" s="151" t="s">
        <v>156</v>
      </c>
      <c r="AU260" s="151" t="s">
        <v>84</v>
      </c>
      <c r="AV260" s="12" t="s">
        <v>82</v>
      </c>
      <c r="AW260" s="12" t="s">
        <v>35</v>
      </c>
      <c r="AX260" s="12" t="s">
        <v>75</v>
      </c>
      <c r="AY260" s="151" t="s">
        <v>144</v>
      </c>
    </row>
    <row r="261" spans="2:65" s="12" customFormat="1">
      <c r="B261" s="149"/>
      <c r="D261" s="150" t="s">
        <v>156</v>
      </c>
      <c r="E261" s="151" t="s">
        <v>19</v>
      </c>
      <c r="F261" s="152" t="s">
        <v>872</v>
      </c>
      <c r="H261" s="151" t="s">
        <v>19</v>
      </c>
      <c r="I261" s="153"/>
      <c r="L261" s="149"/>
      <c r="M261" s="154"/>
      <c r="T261" s="155"/>
      <c r="AT261" s="151" t="s">
        <v>156</v>
      </c>
      <c r="AU261" s="151" t="s">
        <v>84</v>
      </c>
      <c r="AV261" s="12" t="s">
        <v>82</v>
      </c>
      <c r="AW261" s="12" t="s">
        <v>35</v>
      </c>
      <c r="AX261" s="12" t="s">
        <v>75</v>
      </c>
      <c r="AY261" s="151" t="s">
        <v>144</v>
      </c>
    </row>
    <row r="262" spans="2:65" s="13" customFormat="1">
      <c r="B262" s="156"/>
      <c r="D262" s="150" t="s">
        <v>156</v>
      </c>
      <c r="E262" s="157" t="s">
        <v>19</v>
      </c>
      <c r="F262" s="158" t="s">
        <v>873</v>
      </c>
      <c r="H262" s="159">
        <v>120</v>
      </c>
      <c r="I262" s="160"/>
      <c r="L262" s="156"/>
      <c r="M262" s="161"/>
      <c r="T262" s="162"/>
      <c r="AT262" s="157" t="s">
        <v>156</v>
      </c>
      <c r="AU262" s="157" t="s">
        <v>84</v>
      </c>
      <c r="AV262" s="13" t="s">
        <v>84</v>
      </c>
      <c r="AW262" s="13" t="s">
        <v>35</v>
      </c>
      <c r="AX262" s="13" t="s">
        <v>82</v>
      </c>
      <c r="AY262" s="157" t="s">
        <v>144</v>
      </c>
    </row>
    <row r="263" spans="2:65" s="1" customFormat="1" ht="24.2" customHeight="1">
      <c r="B263" s="33"/>
      <c r="C263" s="132" t="s">
        <v>251</v>
      </c>
      <c r="D263" s="132" t="s">
        <v>147</v>
      </c>
      <c r="E263" s="133" t="s">
        <v>874</v>
      </c>
      <c r="F263" s="134" t="s">
        <v>875</v>
      </c>
      <c r="G263" s="135" t="s">
        <v>150</v>
      </c>
      <c r="H263" s="136">
        <v>94</v>
      </c>
      <c r="I263" s="137"/>
      <c r="J263" s="138">
        <f>ROUND(I263*H263,2)</f>
        <v>0</v>
      </c>
      <c r="K263" s="134" t="s">
        <v>151</v>
      </c>
      <c r="L263" s="33"/>
      <c r="M263" s="139" t="s">
        <v>19</v>
      </c>
      <c r="N263" s="140" t="s">
        <v>46</v>
      </c>
      <c r="P263" s="141">
        <f>O263*H263</f>
        <v>0</v>
      </c>
      <c r="Q263" s="141">
        <v>3.8499999999999998E-4</v>
      </c>
      <c r="R263" s="141">
        <f>Q263*H263</f>
        <v>3.619E-2</v>
      </c>
      <c r="S263" s="141">
        <v>6.0000000000000002E-5</v>
      </c>
      <c r="T263" s="142">
        <f>S263*H263</f>
        <v>5.64E-3</v>
      </c>
      <c r="AR263" s="143" t="s">
        <v>152</v>
      </c>
      <c r="AT263" s="143" t="s">
        <v>147</v>
      </c>
      <c r="AU263" s="143" t="s">
        <v>84</v>
      </c>
      <c r="AY263" s="18" t="s">
        <v>144</v>
      </c>
      <c r="BE263" s="144">
        <f>IF(N263="základní",J263,0)</f>
        <v>0</v>
      </c>
      <c r="BF263" s="144">
        <f>IF(N263="snížená",J263,0)</f>
        <v>0</v>
      </c>
      <c r="BG263" s="144">
        <f>IF(N263="zákl. přenesená",J263,0)</f>
        <v>0</v>
      </c>
      <c r="BH263" s="144">
        <f>IF(N263="sníž. přenesená",J263,0)</f>
        <v>0</v>
      </c>
      <c r="BI263" s="144">
        <f>IF(N263="nulová",J263,0)</f>
        <v>0</v>
      </c>
      <c r="BJ263" s="18" t="s">
        <v>82</v>
      </c>
      <c r="BK263" s="144">
        <f>ROUND(I263*H263,2)</f>
        <v>0</v>
      </c>
      <c r="BL263" s="18" t="s">
        <v>152</v>
      </c>
      <c r="BM263" s="143" t="s">
        <v>876</v>
      </c>
    </row>
    <row r="264" spans="2:65" s="1" customFormat="1">
      <c r="B264" s="33"/>
      <c r="D264" s="145" t="s">
        <v>154</v>
      </c>
      <c r="F264" s="146" t="s">
        <v>877</v>
      </c>
      <c r="I264" s="147"/>
      <c r="L264" s="33"/>
      <c r="M264" s="148"/>
      <c r="T264" s="54"/>
      <c r="AT264" s="18" t="s">
        <v>154</v>
      </c>
      <c r="AU264" s="18" t="s">
        <v>84</v>
      </c>
    </row>
    <row r="265" spans="2:65" s="12" customFormat="1">
      <c r="B265" s="149"/>
      <c r="D265" s="150" t="s">
        <v>156</v>
      </c>
      <c r="E265" s="151" t="s">
        <v>19</v>
      </c>
      <c r="F265" s="152" t="s">
        <v>878</v>
      </c>
      <c r="H265" s="151" t="s">
        <v>19</v>
      </c>
      <c r="I265" s="153"/>
      <c r="L265" s="149"/>
      <c r="M265" s="154"/>
      <c r="T265" s="155"/>
      <c r="AT265" s="151" t="s">
        <v>156</v>
      </c>
      <c r="AU265" s="151" t="s">
        <v>84</v>
      </c>
      <c r="AV265" s="12" t="s">
        <v>82</v>
      </c>
      <c r="AW265" s="12" t="s">
        <v>35</v>
      </c>
      <c r="AX265" s="12" t="s">
        <v>75</v>
      </c>
      <c r="AY265" s="151" t="s">
        <v>144</v>
      </c>
    </row>
    <row r="266" spans="2:65" s="12" customFormat="1">
      <c r="B266" s="149"/>
      <c r="D266" s="150" t="s">
        <v>156</v>
      </c>
      <c r="E266" s="151" t="s">
        <v>19</v>
      </c>
      <c r="F266" s="152" t="s">
        <v>879</v>
      </c>
      <c r="H266" s="151" t="s">
        <v>19</v>
      </c>
      <c r="I266" s="153"/>
      <c r="L266" s="149"/>
      <c r="M266" s="154"/>
      <c r="T266" s="155"/>
      <c r="AT266" s="151" t="s">
        <v>156</v>
      </c>
      <c r="AU266" s="151" t="s">
        <v>84</v>
      </c>
      <c r="AV266" s="12" t="s">
        <v>82</v>
      </c>
      <c r="AW266" s="12" t="s">
        <v>35</v>
      </c>
      <c r="AX266" s="12" t="s">
        <v>75</v>
      </c>
      <c r="AY266" s="151" t="s">
        <v>144</v>
      </c>
    </row>
    <row r="267" spans="2:65" s="13" customFormat="1">
      <c r="B267" s="156"/>
      <c r="D267" s="150" t="s">
        <v>156</v>
      </c>
      <c r="E267" s="157" t="s">
        <v>19</v>
      </c>
      <c r="F267" s="158" t="s">
        <v>880</v>
      </c>
      <c r="H267" s="159">
        <v>94</v>
      </c>
      <c r="I267" s="160"/>
      <c r="L267" s="156"/>
      <c r="M267" s="161"/>
      <c r="T267" s="162"/>
      <c r="AT267" s="157" t="s">
        <v>156</v>
      </c>
      <c r="AU267" s="157" t="s">
        <v>84</v>
      </c>
      <c r="AV267" s="13" t="s">
        <v>84</v>
      </c>
      <c r="AW267" s="13" t="s">
        <v>35</v>
      </c>
      <c r="AX267" s="13" t="s">
        <v>82</v>
      </c>
      <c r="AY267" s="157" t="s">
        <v>144</v>
      </c>
    </row>
    <row r="268" spans="2:65" s="1" customFormat="1" ht="16.5" customHeight="1">
      <c r="B268" s="33"/>
      <c r="C268" s="132" t="s">
        <v>258</v>
      </c>
      <c r="D268" s="132" t="s">
        <v>147</v>
      </c>
      <c r="E268" s="133" t="s">
        <v>881</v>
      </c>
      <c r="F268" s="134" t="s">
        <v>882</v>
      </c>
      <c r="G268" s="135" t="s">
        <v>150</v>
      </c>
      <c r="H268" s="136">
        <v>362.8</v>
      </c>
      <c r="I268" s="137"/>
      <c r="J268" s="138">
        <f>ROUND(I268*H268,2)</f>
        <v>0</v>
      </c>
      <c r="K268" s="134" t="s">
        <v>151</v>
      </c>
      <c r="L268" s="33"/>
      <c r="M268" s="139" t="s">
        <v>19</v>
      </c>
      <c r="N268" s="140" t="s">
        <v>46</v>
      </c>
      <c r="P268" s="141">
        <f>O268*H268</f>
        <v>0</v>
      </c>
      <c r="Q268" s="141">
        <v>0</v>
      </c>
      <c r="R268" s="141">
        <f>Q268*H268</f>
        <v>0</v>
      </c>
      <c r="S268" s="141">
        <v>0</v>
      </c>
      <c r="T268" s="142">
        <f>S268*H268</f>
        <v>0</v>
      </c>
      <c r="AR268" s="143" t="s">
        <v>152</v>
      </c>
      <c r="AT268" s="143" t="s">
        <v>147</v>
      </c>
      <c r="AU268" s="143" t="s">
        <v>84</v>
      </c>
      <c r="AY268" s="18" t="s">
        <v>144</v>
      </c>
      <c r="BE268" s="144">
        <f>IF(N268="základní",J268,0)</f>
        <v>0</v>
      </c>
      <c r="BF268" s="144">
        <f>IF(N268="snížená",J268,0)</f>
        <v>0</v>
      </c>
      <c r="BG268" s="144">
        <f>IF(N268="zákl. přenesená",J268,0)</f>
        <v>0</v>
      </c>
      <c r="BH268" s="144">
        <f>IF(N268="sníž. přenesená",J268,0)</f>
        <v>0</v>
      </c>
      <c r="BI268" s="144">
        <f>IF(N268="nulová",J268,0)</f>
        <v>0</v>
      </c>
      <c r="BJ268" s="18" t="s">
        <v>82</v>
      </c>
      <c r="BK268" s="144">
        <f>ROUND(I268*H268,2)</f>
        <v>0</v>
      </c>
      <c r="BL268" s="18" t="s">
        <v>152</v>
      </c>
      <c r="BM268" s="143" t="s">
        <v>883</v>
      </c>
    </row>
    <row r="269" spans="2:65" s="1" customFormat="1">
      <c r="B269" s="33"/>
      <c r="D269" s="145" t="s">
        <v>154</v>
      </c>
      <c r="F269" s="146" t="s">
        <v>884</v>
      </c>
      <c r="I269" s="147"/>
      <c r="L269" s="33"/>
      <c r="M269" s="148"/>
      <c r="T269" s="54"/>
      <c r="AT269" s="18" t="s">
        <v>154</v>
      </c>
      <c r="AU269" s="18" t="s">
        <v>84</v>
      </c>
    </row>
    <row r="270" spans="2:65" s="12" customFormat="1">
      <c r="B270" s="149"/>
      <c r="D270" s="150" t="s">
        <v>156</v>
      </c>
      <c r="E270" s="151" t="s">
        <v>19</v>
      </c>
      <c r="F270" s="152" t="s">
        <v>885</v>
      </c>
      <c r="H270" s="151" t="s">
        <v>19</v>
      </c>
      <c r="I270" s="153"/>
      <c r="L270" s="149"/>
      <c r="M270" s="154"/>
      <c r="T270" s="155"/>
      <c r="AT270" s="151" t="s">
        <v>156</v>
      </c>
      <c r="AU270" s="151" t="s">
        <v>84</v>
      </c>
      <c r="AV270" s="12" t="s">
        <v>82</v>
      </c>
      <c r="AW270" s="12" t="s">
        <v>35</v>
      </c>
      <c r="AX270" s="12" t="s">
        <v>75</v>
      </c>
      <c r="AY270" s="151" t="s">
        <v>144</v>
      </c>
    </row>
    <row r="271" spans="2:65" s="12" customFormat="1">
      <c r="B271" s="149"/>
      <c r="D271" s="150" t="s">
        <v>156</v>
      </c>
      <c r="E271" s="151" t="s">
        <v>19</v>
      </c>
      <c r="F271" s="152" t="s">
        <v>787</v>
      </c>
      <c r="H271" s="151" t="s">
        <v>19</v>
      </c>
      <c r="I271" s="153"/>
      <c r="L271" s="149"/>
      <c r="M271" s="154"/>
      <c r="T271" s="155"/>
      <c r="AT271" s="151" t="s">
        <v>156</v>
      </c>
      <c r="AU271" s="151" t="s">
        <v>84</v>
      </c>
      <c r="AV271" s="12" t="s">
        <v>82</v>
      </c>
      <c r="AW271" s="12" t="s">
        <v>35</v>
      </c>
      <c r="AX271" s="12" t="s">
        <v>75</v>
      </c>
      <c r="AY271" s="151" t="s">
        <v>144</v>
      </c>
    </row>
    <row r="272" spans="2:65" s="13" customFormat="1">
      <c r="B272" s="156"/>
      <c r="D272" s="150" t="s">
        <v>156</v>
      </c>
      <c r="E272" s="157" t="s">
        <v>19</v>
      </c>
      <c r="F272" s="158" t="s">
        <v>886</v>
      </c>
      <c r="H272" s="159">
        <v>8.25</v>
      </c>
      <c r="I272" s="160"/>
      <c r="L272" s="156"/>
      <c r="M272" s="161"/>
      <c r="T272" s="162"/>
      <c r="AT272" s="157" t="s">
        <v>156</v>
      </c>
      <c r="AU272" s="157" t="s">
        <v>84</v>
      </c>
      <c r="AV272" s="13" t="s">
        <v>84</v>
      </c>
      <c r="AW272" s="13" t="s">
        <v>35</v>
      </c>
      <c r="AX272" s="13" t="s">
        <v>75</v>
      </c>
      <c r="AY272" s="157" t="s">
        <v>144</v>
      </c>
    </row>
    <row r="273" spans="2:65" s="13" customFormat="1">
      <c r="B273" s="156"/>
      <c r="D273" s="150" t="s">
        <v>156</v>
      </c>
      <c r="E273" s="157" t="s">
        <v>19</v>
      </c>
      <c r="F273" s="158" t="s">
        <v>887</v>
      </c>
      <c r="H273" s="159">
        <v>33</v>
      </c>
      <c r="I273" s="160"/>
      <c r="L273" s="156"/>
      <c r="M273" s="161"/>
      <c r="T273" s="162"/>
      <c r="AT273" s="157" t="s">
        <v>156</v>
      </c>
      <c r="AU273" s="157" t="s">
        <v>84</v>
      </c>
      <c r="AV273" s="13" t="s">
        <v>84</v>
      </c>
      <c r="AW273" s="13" t="s">
        <v>35</v>
      </c>
      <c r="AX273" s="13" t="s">
        <v>75</v>
      </c>
      <c r="AY273" s="157" t="s">
        <v>144</v>
      </c>
    </row>
    <row r="274" spans="2:65" s="13" customFormat="1">
      <c r="B274" s="156"/>
      <c r="D274" s="150" t="s">
        <v>156</v>
      </c>
      <c r="E274" s="157" t="s">
        <v>19</v>
      </c>
      <c r="F274" s="158" t="s">
        <v>888</v>
      </c>
      <c r="H274" s="159">
        <v>216</v>
      </c>
      <c r="I274" s="160"/>
      <c r="L274" s="156"/>
      <c r="M274" s="161"/>
      <c r="T274" s="162"/>
      <c r="AT274" s="157" t="s">
        <v>156</v>
      </c>
      <c r="AU274" s="157" t="s">
        <v>84</v>
      </c>
      <c r="AV274" s="13" t="s">
        <v>84</v>
      </c>
      <c r="AW274" s="13" t="s">
        <v>35</v>
      </c>
      <c r="AX274" s="13" t="s">
        <v>75</v>
      </c>
      <c r="AY274" s="157" t="s">
        <v>144</v>
      </c>
    </row>
    <row r="275" spans="2:65" s="13" customFormat="1">
      <c r="B275" s="156"/>
      <c r="D275" s="150" t="s">
        <v>156</v>
      </c>
      <c r="E275" s="157" t="s">
        <v>19</v>
      </c>
      <c r="F275" s="158" t="s">
        <v>889</v>
      </c>
      <c r="H275" s="159">
        <v>31.44</v>
      </c>
      <c r="I275" s="160"/>
      <c r="L275" s="156"/>
      <c r="M275" s="161"/>
      <c r="T275" s="162"/>
      <c r="AT275" s="157" t="s">
        <v>156</v>
      </c>
      <c r="AU275" s="157" t="s">
        <v>84</v>
      </c>
      <c r="AV275" s="13" t="s">
        <v>84</v>
      </c>
      <c r="AW275" s="13" t="s">
        <v>35</v>
      </c>
      <c r="AX275" s="13" t="s">
        <v>75</v>
      </c>
      <c r="AY275" s="157" t="s">
        <v>144</v>
      </c>
    </row>
    <row r="276" spans="2:65" s="13" customFormat="1">
      <c r="B276" s="156"/>
      <c r="D276" s="150" t="s">
        <v>156</v>
      </c>
      <c r="E276" s="157" t="s">
        <v>19</v>
      </c>
      <c r="F276" s="158" t="s">
        <v>788</v>
      </c>
      <c r="H276" s="159">
        <v>15.6</v>
      </c>
      <c r="I276" s="160"/>
      <c r="L276" s="156"/>
      <c r="M276" s="161"/>
      <c r="T276" s="162"/>
      <c r="AT276" s="157" t="s">
        <v>156</v>
      </c>
      <c r="AU276" s="157" t="s">
        <v>84</v>
      </c>
      <c r="AV276" s="13" t="s">
        <v>84</v>
      </c>
      <c r="AW276" s="13" t="s">
        <v>35</v>
      </c>
      <c r="AX276" s="13" t="s">
        <v>75</v>
      </c>
      <c r="AY276" s="157" t="s">
        <v>144</v>
      </c>
    </row>
    <row r="277" spans="2:65" s="13" customFormat="1">
      <c r="B277" s="156"/>
      <c r="D277" s="150" t="s">
        <v>156</v>
      </c>
      <c r="E277" s="157" t="s">
        <v>19</v>
      </c>
      <c r="F277" s="158" t="s">
        <v>890</v>
      </c>
      <c r="H277" s="159">
        <v>58.5</v>
      </c>
      <c r="I277" s="160"/>
      <c r="L277" s="156"/>
      <c r="M277" s="161"/>
      <c r="T277" s="162"/>
      <c r="AT277" s="157" t="s">
        <v>156</v>
      </c>
      <c r="AU277" s="157" t="s">
        <v>84</v>
      </c>
      <c r="AV277" s="13" t="s">
        <v>84</v>
      </c>
      <c r="AW277" s="13" t="s">
        <v>35</v>
      </c>
      <c r="AX277" s="13" t="s">
        <v>75</v>
      </c>
      <c r="AY277" s="157" t="s">
        <v>144</v>
      </c>
    </row>
    <row r="278" spans="2:65" s="13" customFormat="1">
      <c r="B278" s="156"/>
      <c r="D278" s="150" t="s">
        <v>156</v>
      </c>
      <c r="E278" s="157" t="s">
        <v>19</v>
      </c>
      <c r="F278" s="158" t="s">
        <v>891</v>
      </c>
      <c r="H278" s="159">
        <v>0.01</v>
      </c>
      <c r="I278" s="160"/>
      <c r="L278" s="156"/>
      <c r="M278" s="161"/>
      <c r="T278" s="162"/>
      <c r="AT278" s="157" t="s">
        <v>156</v>
      </c>
      <c r="AU278" s="157" t="s">
        <v>84</v>
      </c>
      <c r="AV278" s="13" t="s">
        <v>84</v>
      </c>
      <c r="AW278" s="13" t="s">
        <v>35</v>
      </c>
      <c r="AX278" s="13" t="s">
        <v>75</v>
      </c>
      <c r="AY278" s="157" t="s">
        <v>144</v>
      </c>
    </row>
    <row r="279" spans="2:65" s="14" customFormat="1">
      <c r="B279" s="163"/>
      <c r="D279" s="150" t="s">
        <v>156</v>
      </c>
      <c r="E279" s="164" t="s">
        <v>19</v>
      </c>
      <c r="F279" s="165" t="s">
        <v>204</v>
      </c>
      <c r="H279" s="166">
        <v>362.8</v>
      </c>
      <c r="I279" s="167"/>
      <c r="L279" s="163"/>
      <c r="M279" s="168"/>
      <c r="T279" s="169"/>
      <c r="AT279" s="164" t="s">
        <v>156</v>
      </c>
      <c r="AU279" s="164" t="s">
        <v>84</v>
      </c>
      <c r="AV279" s="14" t="s">
        <v>152</v>
      </c>
      <c r="AW279" s="14" t="s">
        <v>35</v>
      </c>
      <c r="AX279" s="14" t="s">
        <v>82</v>
      </c>
      <c r="AY279" s="164" t="s">
        <v>144</v>
      </c>
    </row>
    <row r="280" spans="2:65" s="1" customFormat="1" ht="21.75" customHeight="1">
      <c r="B280" s="33"/>
      <c r="C280" s="132" t="s">
        <v>229</v>
      </c>
      <c r="D280" s="132" t="s">
        <v>147</v>
      </c>
      <c r="E280" s="133" t="s">
        <v>892</v>
      </c>
      <c r="F280" s="134" t="s">
        <v>893</v>
      </c>
      <c r="G280" s="135" t="s">
        <v>150</v>
      </c>
      <c r="H280" s="136">
        <v>362.8</v>
      </c>
      <c r="I280" s="137"/>
      <c r="J280" s="138">
        <f>ROUND(I280*H280,2)</f>
        <v>0</v>
      </c>
      <c r="K280" s="134" t="s">
        <v>151</v>
      </c>
      <c r="L280" s="33"/>
      <c r="M280" s="139" t="s">
        <v>19</v>
      </c>
      <c r="N280" s="140" t="s">
        <v>46</v>
      </c>
      <c r="P280" s="141">
        <f>O280*H280</f>
        <v>0</v>
      </c>
      <c r="Q280" s="141">
        <v>0</v>
      </c>
      <c r="R280" s="141">
        <f>Q280*H280</f>
        <v>0</v>
      </c>
      <c r="S280" s="141">
        <v>0</v>
      </c>
      <c r="T280" s="142">
        <f>S280*H280</f>
        <v>0</v>
      </c>
      <c r="AR280" s="143" t="s">
        <v>152</v>
      </c>
      <c r="AT280" s="143" t="s">
        <v>147</v>
      </c>
      <c r="AU280" s="143" t="s">
        <v>84</v>
      </c>
      <c r="AY280" s="18" t="s">
        <v>144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8" t="s">
        <v>82</v>
      </c>
      <c r="BK280" s="144">
        <f>ROUND(I280*H280,2)</f>
        <v>0</v>
      </c>
      <c r="BL280" s="18" t="s">
        <v>152</v>
      </c>
      <c r="BM280" s="143" t="s">
        <v>894</v>
      </c>
    </row>
    <row r="281" spans="2:65" s="1" customFormat="1">
      <c r="B281" s="33"/>
      <c r="D281" s="145" t="s">
        <v>154</v>
      </c>
      <c r="F281" s="146" t="s">
        <v>895</v>
      </c>
      <c r="I281" s="147"/>
      <c r="L281" s="33"/>
      <c r="M281" s="148"/>
      <c r="T281" s="54"/>
      <c r="AT281" s="18" t="s">
        <v>154</v>
      </c>
      <c r="AU281" s="18" t="s">
        <v>84</v>
      </c>
    </row>
    <row r="282" spans="2:65" s="11" customFormat="1" ht="22.9" customHeight="1">
      <c r="B282" s="120"/>
      <c r="D282" s="121" t="s">
        <v>74</v>
      </c>
      <c r="E282" s="130" t="s">
        <v>212</v>
      </c>
      <c r="F282" s="130" t="s">
        <v>896</v>
      </c>
      <c r="I282" s="123"/>
      <c r="J282" s="131">
        <f>BK282</f>
        <v>0</v>
      </c>
      <c r="L282" s="120"/>
      <c r="M282" s="125"/>
      <c r="P282" s="126">
        <f>SUM(P283:P406)</f>
        <v>0</v>
      </c>
      <c r="R282" s="126">
        <f>SUM(R283:R406)</f>
        <v>2.1748794</v>
      </c>
      <c r="T282" s="127">
        <f>SUM(T283:T406)</f>
        <v>9.2043469999999985</v>
      </c>
      <c r="AR282" s="121" t="s">
        <v>82</v>
      </c>
      <c r="AT282" s="128" t="s">
        <v>74</v>
      </c>
      <c r="AU282" s="128" t="s">
        <v>82</v>
      </c>
      <c r="AY282" s="121" t="s">
        <v>144</v>
      </c>
      <c r="BK282" s="129">
        <f>SUM(BK283:BK406)</f>
        <v>0</v>
      </c>
    </row>
    <row r="283" spans="2:65" s="1" customFormat="1" ht="24.2" customHeight="1">
      <c r="B283" s="33"/>
      <c r="C283" s="132" t="s">
        <v>281</v>
      </c>
      <c r="D283" s="132" t="s">
        <v>147</v>
      </c>
      <c r="E283" s="133" t="s">
        <v>897</v>
      </c>
      <c r="F283" s="134" t="s">
        <v>898</v>
      </c>
      <c r="G283" s="135" t="s">
        <v>150</v>
      </c>
      <c r="H283" s="136">
        <v>544.79999999999995</v>
      </c>
      <c r="I283" s="137"/>
      <c r="J283" s="138">
        <f>ROUND(I283*H283,2)</f>
        <v>0</v>
      </c>
      <c r="K283" s="134" t="s">
        <v>151</v>
      </c>
      <c r="L283" s="33"/>
      <c r="M283" s="139" t="s">
        <v>19</v>
      </c>
      <c r="N283" s="140" t="s">
        <v>46</v>
      </c>
      <c r="P283" s="141">
        <f>O283*H283</f>
        <v>0</v>
      </c>
      <c r="Q283" s="141">
        <v>0</v>
      </c>
      <c r="R283" s="141">
        <f>Q283*H283</f>
        <v>0</v>
      </c>
      <c r="S283" s="141">
        <v>0</v>
      </c>
      <c r="T283" s="142">
        <f>S283*H283</f>
        <v>0</v>
      </c>
      <c r="AR283" s="143" t="s">
        <v>152</v>
      </c>
      <c r="AT283" s="143" t="s">
        <v>147</v>
      </c>
      <c r="AU283" s="143" t="s">
        <v>84</v>
      </c>
      <c r="AY283" s="18" t="s">
        <v>144</v>
      </c>
      <c r="BE283" s="144">
        <f>IF(N283="základní",J283,0)</f>
        <v>0</v>
      </c>
      <c r="BF283" s="144">
        <f>IF(N283="snížená",J283,0)</f>
        <v>0</v>
      </c>
      <c r="BG283" s="144">
        <f>IF(N283="zákl. přenesená",J283,0)</f>
        <v>0</v>
      </c>
      <c r="BH283" s="144">
        <f>IF(N283="sníž. přenesená",J283,0)</f>
        <v>0</v>
      </c>
      <c r="BI283" s="144">
        <f>IF(N283="nulová",J283,0)</f>
        <v>0</v>
      </c>
      <c r="BJ283" s="18" t="s">
        <v>82</v>
      </c>
      <c r="BK283" s="144">
        <f>ROUND(I283*H283,2)</f>
        <v>0</v>
      </c>
      <c r="BL283" s="18" t="s">
        <v>152</v>
      </c>
      <c r="BM283" s="143" t="s">
        <v>899</v>
      </c>
    </row>
    <row r="284" spans="2:65" s="1" customFormat="1">
      <c r="B284" s="33"/>
      <c r="D284" s="145" t="s">
        <v>154</v>
      </c>
      <c r="F284" s="146" t="s">
        <v>900</v>
      </c>
      <c r="I284" s="147"/>
      <c r="L284" s="33"/>
      <c r="M284" s="148"/>
      <c r="T284" s="54"/>
      <c r="AT284" s="18" t="s">
        <v>154</v>
      </c>
      <c r="AU284" s="18" t="s">
        <v>84</v>
      </c>
    </row>
    <row r="285" spans="2:65" s="12" customFormat="1">
      <c r="B285" s="149"/>
      <c r="D285" s="150" t="s">
        <v>156</v>
      </c>
      <c r="E285" s="151" t="s">
        <v>19</v>
      </c>
      <c r="F285" s="152" t="s">
        <v>879</v>
      </c>
      <c r="H285" s="151" t="s">
        <v>19</v>
      </c>
      <c r="I285" s="153"/>
      <c r="L285" s="149"/>
      <c r="M285" s="154"/>
      <c r="T285" s="155"/>
      <c r="AT285" s="151" t="s">
        <v>156</v>
      </c>
      <c r="AU285" s="151" t="s">
        <v>84</v>
      </c>
      <c r="AV285" s="12" t="s">
        <v>82</v>
      </c>
      <c r="AW285" s="12" t="s">
        <v>35</v>
      </c>
      <c r="AX285" s="12" t="s">
        <v>75</v>
      </c>
      <c r="AY285" s="151" t="s">
        <v>144</v>
      </c>
    </row>
    <row r="286" spans="2:65" s="13" customFormat="1">
      <c r="B286" s="156"/>
      <c r="D286" s="150" t="s">
        <v>156</v>
      </c>
      <c r="E286" s="157" t="s">
        <v>19</v>
      </c>
      <c r="F286" s="158" t="s">
        <v>901</v>
      </c>
      <c r="H286" s="159">
        <v>544.79999999999995</v>
      </c>
      <c r="I286" s="160"/>
      <c r="L286" s="156"/>
      <c r="M286" s="161"/>
      <c r="T286" s="162"/>
      <c r="AT286" s="157" t="s">
        <v>156</v>
      </c>
      <c r="AU286" s="157" t="s">
        <v>84</v>
      </c>
      <c r="AV286" s="13" t="s">
        <v>84</v>
      </c>
      <c r="AW286" s="13" t="s">
        <v>35</v>
      </c>
      <c r="AX286" s="13" t="s">
        <v>82</v>
      </c>
      <c r="AY286" s="157" t="s">
        <v>144</v>
      </c>
    </row>
    <row r="287" spans="2:65" s="1" customFormat="1" ht="24.2" customHeight="1">
      <c r="B287" s="33"/>
      <c r="C287" s="132" t="s">
        <v>286</v>
      </c>
      <c r="D287" s="132" t="s">
        <v>147</v>
      </c>
      <c r="E287" s="133" t="s">
        <v>902</v>
      </c>
      <c r="F287" s="134" t="s">
        <v>903</v>
      </c>
      <c r="G287" s="135" t="s">
        <v>150</v>
      </c>
      <c r="H287" s="136">
        <v>65376</v>
      </c>
      <c r="I287" s="137"/>
      <c r="J287" s="138">
        <f>ROUND(I287*H287,2)</f>
        <v>0</v>
      </c>
      <c r="K287" s="134" t="s">
        <v>151</v>
      </c>
      <c r="L287" s="33"/>
      <c r="M287" s="139" t="s">
        <v>19</v>
      </c>
      <c r="N287" s="140" t="s">
        <v>46</v>
      </c>
      <c r="P287" s="141">
        <f>O287*H287</f>
        <v>0</v>
      </c>
      <c r="Q287" s="141">
        <v>0</v>
      </c>
      <c r="R287" s="141">
        <f>Q287*H287</f>
        <v>0</v>
      </c>
      <c r="S287" s="141">
        <v>0</v>
      </c>
      <c r="T287" s="142">
        <f>S287*H287</f>
        <v>0</v>
      </c>
      <c r="AR287" s="143" t="s">
        <v>152</v>
      </c>
      <c r="AT287" s="143" t="s">
        <v>147</v>
      </c>
      <c r="AU287" s="143" t="s">
        <v>84</v>
      </c>
      <c r="AY287" s="18" t="s">
        <v>144</v>
      </c>
      <c r="BE287" s="144">
        <f>IF(N287="základní",J287,0)</f>
        <v>0</v>
      </c>
      <c r="BF287" s="144">
        <f>IF(N287="snížená",J287,0)</f>
        <v>0</v>
      </c>
      <c r="BG287" s="144">
        <f>IF(N287="zákl. přenesená",J287,0)</f>
        <v>0</v>
      </c>
      <c r="BH287" s="144">
        <f>IF(N287="sníž. přenesená",J287,0)</f>
        <v>0</v>
      </c>
      <c r="BI287" s="144">
        <f>IF(N287="nulová",J287,0)</f>
        <v>0</v>
      </c>
      <c r="BJ287" s="18" t="s">
        <v>82</v>
      </c>
      <c r="BK287" s="144">
        <f>ROUND(I287*H287,2)</f>
        <v>0</v>
      </c>
      <c r="BL287" s="18" t="s">
        <v>152</v>
      </c>
      <c r="BM287" s="143" t="s">
        <v>904</v>
      </c>
    </row>
    <row r="288" spans="2:65" s="1" customFormat="1">
      <c r="B288" s="33"/>
      <c r="D288" s="145" t="s">
        <v>154</v>
      </c>
      <c r="F288" s="146" t="s">
        <v>905</v>
      </c>
      <c r="I288" s="147"/>
      <c r="L288" s="33"/>
      <c r="M288" s="148"/>
      <c r="T288" s="54"/>
      <c r="AT288" s="18" t="s">
        <v>154</v>
      </c>
      <c r="AU288" s="18" t="s">
        <v>84</v>
      </c>
    </row>
    <row r="289" spans="2:65" s="13" customFormat="1">
      <c r="B289" s="156"/>
      <c r="D289" s="150" t="s">
        <v>156</v>
      </c>
      <c r="F289" s="158" t="s">
        <v>906</v>
      </c>
      <c r="H289" s="159">
        <v>65376</v>
      </c>
      <c r="I289" s="160"/>
      <c r="L289" s="156"/>
      <c r="M289" s="161"/>
      <c r="T289" s="162"/>
      <c r="AT289" s="157" t="s">
        <v>156</v>
      </c>
      <c r="AU289" s="157" t="s">
        <v>84</v>
      </c>
      <c r="AV289" s="13" t="s">
        <v>84</v>
      </c>
      <c r="AW289" s="13" t="s">
        <v>4</v>
      </c>
      <c r="AX289" s="13" t="s">
        <v>82</v>
      </c>
      <c r="AY289" s="157" t="s">
        <v>144</v>
      </c>
    </row>
    <row r="290" spans="2:65" s="1" customFormat="1" ht="37.9" customHeight="1">
      <c r="B290" s="33"/>
      <c r="C290" s="132" t="s">
        <v>293</v>
      </c>
      <c r="D290" s="132" t="s">
        <v>147</v>
      </c>
      <c r="E290" s="133" t="s">
        <v>907</v>
      </c>
      <c r="F290" s="134" t="s">
        <v>908</v>
      </c>
      <c r="G290" s="135" t="s">
        <v>354</v>
      </c>
      <c r="H290" s="136">
        <v>1</v>
      </c>
      <c r="I290" s="137"/>
      <c r="J290" s="138">
        <f>ROUND(I290*H290,2)</f>
        <v>0</v>
      </c>
      <c r="K290" s="134" t="s">
        <v>151</v>
      </c>
      <c r="L290" s="33"/>
      <c r="M290" s="139" t="s">
        <v>19</v>
      </c>
      <c r="N290" s="140" t="s">
        <v>46</v>
      </c>
      <c r="P290" s="141">
        <f>O290*H290</f>
        <v>0</v>
      </c>
      <c r="Q290" s="141">
        <v>0</v>
      </c>
      <c r="R290" s="141">
        <f>Q290*H290</f>
        <v>0</v>
      </c>
      <c r="S290" s="141">
        <v>0</v>
      </c>
      <c r="T290" s="142">
        <f>S290*H290</f>
        <v>0</v>
      </c>
      <c r="AR290" s="143" t="s">
        <v>152</v>
      </c>
      <c r="AT290" s="143" t="s">
        <v>147</v>
      </c>
      <c r="AU290" s="143" t="s">
        <v>84</v>
      </c>
      <c r="AY290" s="18" t="s">
        <v>144</v>
      </c>
      <c r="BE290" s="144">
        <f>IF(N290="základní",J290,0)</f>
        <v>0</v>
      </c>
      <c r="BF290" s="144">
        <f>IF(N290="snížená",J290,0)</f>
        <v>0</v>
      </c>
      <c r="BG290" s="144">
        <f>IF(N290="zákl. přenesená",J290,0)</f>
        <v>0</v>
      </c>
      <c r="BH290" s="144">
        <f>IF(N290="sníž. přenesená",J290,0)</f>
        <v>0</v>
      </c>
      <c r="BI290" s="144">
        <f>IF(N290="nulová",J290,0)</f>
        <v>0</v>
      </c>
      <c r="BJ290" s="18" t="s">
        <v>82</v>
      </c>
      <c r="BK290" s="144">
        <f>ROUND(I290*H290,2)</f>
        <v>0</v>
      </c>
      <c r="BL290" s="18" t="s">
        <v>152</v>
      </c>
      <c r="BM290" s="143" t="s">
        <v>909</v>
      </c>
    </row>
    <row r="291" spans="2:65" s="1" customFormat="1">
      <c r="B291" s="33"/>
      <c r="D291" s="145" t="s">
        <v>154</v>
      </c>
      <c r="F291" s="146" t="s">
        <v>910</v>
      </c>
      <c r="I291" s="147"/>
      <c r="L291" s="33"/>
      <c r="M291" s="148"/>
      <c r="T291" s="54"/>
      <c r="AT291" s="18" t="s">
        <v>154</v>
      </c>
      <c r="AU291" s="18" t="s">
        <v>84</v>
      </c>
    </row>
    <row r="292" spans="2:65" s="1" customFormat="1" ht="24.2" customHeight="1">
      <c r="B292" s="33"/>
      <c r="C292" s="132" t="s">
        <v>298</v>
      </c>
      <c r="D292" s="132" t="s">
        <v>147</v>
      </c>
      <c r="E292" s="133" t="s">
        <v>911</v>
      </c>
      <c r="F292" s="134" t="s">
        <v>912</v>
      </c>
      <c r="G292" s="135" t="s">
        <v>150</v>
      </c>
      <c r="H292" s="136">
        <v>544.79999999999995</v>
      </c>
      <c r="I292" s="137"/>
      <c r="J292" s="138">
        <f>ROUND(I292*H292,2)</f>
        <v>0</v>
      </c>
      <c r="K292" s="134" t="s">
        <v>151</v>
      </c>
      <c r="L292" s="33"/>
      <c r="M292" s="139" t="s">
        <v>19</v>
      </c>
      <c r="N292" s="140" t="s">
        <v>46</v>
      </c>
      <c r="P292" s="141">
        <f>O292*H292</f>
        <v>0</v>
      </c>
      <c r="Q292" s="141">
        <v>0</v>
      </c>
      <c r="R292" s="141">
        <f>Q292*H292</f>
        <v>0</v>
      </c>
      <c r="S292" s="141">
        <v>0</v>
      </c>
      <c r="T292" s="142">
        <f>S292*H292</f>
        <v>0</v>
      </c>
      <c r="AR292" s="143" t="s">
        <v>152</v>
      </c>
      <c r="AT292" s="143" t="s">
        <v>147</v>
      </c>
      <c r="AU292" s="143" t="s">
        <v>84</v>
      </c>
      <c r="AY292" s="18" t="s">
        <v>144</v>
      </c>
      <c r="BE292" s="144">
        <f>IF(N292="základní",J292,0)</f>
        <v>0</v>
      </c>
      <c r="BF292" s="144">
        <f>IF(N292="snížená",J292,0)</f>
        <v>0</v>
      </c>
      <c r="BG292" s="144">
        <f>IF(N292="zákl. přenesená",J292,0)</f>
        <v>0</v>
      </c>
      <c r="BH292" s="144">
        <f>IF(N292="sníž. přenesená",J292,0)</f>
        <v>0</v>
      </c>
      <c r="BI292" s="144">
        <f>IF(N292="nulová",J292,0)</f>
        <v>0</v>
      </c>
      <c r="BJ292" s="18" t="s">
        <v>82</v>
      </c>
      <c r="BK292" s="144">
        <f>ROUND(I292*H292,2)</f>
        <v>0</v>
      </c>
      <c r="BL292" s="18" t="s">
        <v>152</v>
      </c>
      <c r="BM292" s="143" t="s">
        <v>913</v>
      </c>
    </row>
    <row r="293" spans="2:65" s="1" customFormat="1">
      <c r="B293" s="33"/>
      <c r="D293" s="145" t="s">
        <v>154</v>
      </c>
      <c r="F293" s="146" t="s">
        <v>914</v>
      </c>
      <c r="I293" s="147"/>
      <c r="L293" s="33"/>
      <c r="M293" s="148"/>
      <c r="T293" s="54"/>
      <c r="AT293" s="18" t="s">
        <v>154</v>
      </c>
      <c r="AU293" s="18" t="s">
        <v>84</v>
      </c>
    </row>
    <row r="294" spans="2:65" s="1" customFormat="1" ht="16.5" customHeight="1">
      <c r="B294" s="33"/>
      <c r="C294" s="132" t="s">
        <v>7</v>
      </c>
      <c r="D294" s="132" t="s">
        <v>147</v>
      </c>
      <c r="E294" s="133" t="s">
        <v>915</v>
      </c>
      <c r="F294" s="134" t="s">
        <v>916</v>
      </c>
      <c r="G294" s="135" t="s">
        <v>150</v>
      </c>
      <c r="H294" s="136">
        <v>544.79999999999995</v>
      </c>
      <c r="I294" s="137"/>
      <c r="J294" s="138">
        <f>ROUND(I294*H294,2)</f>
        <v>0</v>
      </c>
      <c r="K294" s="134" t="s">
        <v>151</v>
      </c>
      <c r="L294" s="33"/>
      <c r="M294" s="139" t="s">
        <v>19</v>
      </c>
      <c r="N294" s="140" t="s">
        <v>46</v>
      </c>
      <c r="P294" s="141">
        <f>O294*H294</f>
        <v>0</v>
      </c>
      <c r="Q294" s="141">
        <v>0</v>
      </c>
      <c r="R294" s="141">
        <f>Q294*H294</f>
        <v>0</v>
      </c>
      <c r="S294" s="141">
        <v>0</v>
      </c>
      <c r="T294" s="142">
        <f>S294*H294</f>
        <v>0</v>
      </c>
      <c r="AR294" s="143" t="s">
        <v>152</v>
      </c>
      <c r="AT294" s="143" t="s">
        <v>147</v>
      </c>
      <c r="AU294" s="143" t="s">
        <v>84</v>
      </c>
      <c r="AY294" s="18" t="s">
        <v>144</v>
      </c>
      <c r="BE294" s="144">
        <f>IF(N294="základní",J294,0)</f>
        <v>0</v>
      </c>
      <c r="BF294" s="144">
        <f>IF(N294="snížená",J294,0)</f>
        <v>0</v>
      </c>
      <c r="BG294" s="144">
        <f>IF(N294="zákl. přenesená",J294,0)</f>
        <v>0</v>
      </c>
      <c r="BH294" s="144">
        <f>IF(N294="sníž. přenesená",J294,0)</f>
        <v>0</v>
      </c>
      <c r="BI294" s="144">
        <f>IF(N294="nulová",J294,0)</f>
        <v>0</v>
      </c>
      <c r="BJ294" s="18" t="s">
        <v>82</v>
      </c>
      <c r="BK294" s="144">
        <f>ROUND(I294*H294,2)</f>
        <v>0</v>
      </c>
      <c r="BL294" s="18" t="s">
        <v>152</v>
      </c>
      <c r="BM294" s="143" t="s">
        <v>917</v>
      </c>
    </row>
    <row r="295" spans="2:65" s="1" customFormat="1">
      <c r="B295" s="33"/>
      <c r="D295" s="145" t="s">
        <v>154</v>
      </c>
      <c r="F295" s="146" t="s">
        <v>918</v>
      </c>
      <c r="I295" s="147"/>
      <c r="L295" s="33"/>
      <c r="M295" s="148"/>
      <c r="T295" s="54"/>
      <c r="AT295" s="18" t="s">
        <v>154</v>
      </c>
      <c r="AU295" s="18" t="s">
        <v>84</v>
      </c>
    </row>
    <row r="296" spans="2:65" s="1" customFormat="1" ht="21.75" customHeight="1">
      <c r="B296" s="33"/>
      <c r="C296" s="132" t="s">
        <v>308</v>
      </c>
      <c r="D296" s="132" t="s">
        <v>147</v>
      </c>
      <c r="E296" s="133" t="s">
        <v>919</v>
      </c>
      <c r="F296" s="134" t="s">
        <v>920</v>
      </c>
      <c r="G296" s="135" t="s">
        <v>150</v>
      </c>
      <c r="H296" s="136">
        <v>65376</v>
      </c>
      <c r="I296" s="137"/>
      <c r="J296" s="138">
        <f>ROUND(I296*H296,2)</f>
        <v>0</v>
      </c>
      <c r="K296" s="134" t="s">
        <v>151</v>
      </c>
      <c r="L296" s="33"/>
      <c r="M296" s="139" t="s">
        <v>19</v>
      </c>
      <c r="N296" s="140" t="s">
        <v>46</v>
      </c>
      <c r="P296" s="141">
        <f>O296*H296</f>
        <v>0</v>
      </c>
      <c r="Q296" s="141">
        <v>0</v>
      </c>
      <c r="R296" s="141">
        <f>Q296*H296</f>
        <v>0</v>
      </c>
      <c r="S296" s="141">
        <v>0</v>
      </c>
      <c r="T296" s="142">
        <f>S296*H296</f>
        <v>0</v>
      </c>
      <c r="AR296" s="143" t="s">
        <v>152</v>
      </c>
      <c r="AT296" s="143" t="s">
        <v>147</v>
      </c>
      <c r="AU296" s="143" t="s">
        <v>84</v>
      </c>
      <c r="AY296" s="18" t="s">
        <v>144</v>
      </c>
      <c r="BE296" s="144">
        <f>IF(N296="základní",J296,0)</f>
        <v>0</v>
      </c>
      <c r="BF296" s="144">
        <f>IF(N296="snížená",J296,0)</f>
        <v>0</v>
      </c>
      <c r="BG296" s="144">
        <f>IF(N296="zákl. přenesená",J296,0)</f>
        <v>0</v>
      </c>
      <c r="BH296" s="144">
        <f>IF(N296="sníž. přenesená",J296,0)</f>
        <v>0</v>
      </c>
      <c r="BI296" s="144">
        <f>IF(N296="nulová",J296,0)</f>
        <v>0</v>
      </c>
      <c r="BJ296" s="18" t="s">
        <v>82</v>
      </c>
      <c r="BK296" s="144">
        <f>ROUND(I296*H296,2)</f>
        <v>0</v>
      </c>
      <c r="BL296" s="18" t="s">
        <v>152</v>
      </c>
      <c r="BM296" s="143" t="s">
        <v>921</v>
      </c>
    </row>
    <row r="297" spans="2:65" s="1" customFormat="1">
      <c r="B297" s="33"/>
      <c r="D297" s="145" t="s">
        <v>154</v>
      </c>
      <c r="F297" s="146" t="s">
        <v>922</v>
      </c>
      <c r="I297" s="147"/>
      <c r="L297" s="33"/>
      <c r="M297" s="148"/>
      <c r="T297" s="54"/>
      <c r="AT297" s="18" t="s">
        <v>154</v>
      </c>
      <c r="AU297" s="18" t="s">
        <v>84</v>
      </c>
    </row>
    <row r="298" spans="2:65" s="13" customFormat="1">
      <c r="B298" s="156"/>
      <c r="D298" s="150" t="s">
        <v>156</v>
      </c>
      <c r="F298" s="158" t="s">
        <v>906</v>
      </c>
      <c r="H298" s="159">
        <v>65376</v>
      </c>
      <c r="I298" s="160"/>
      <c r="L298" s="156"/>
      <c r="M298" s="161"/>
      <c r="T298" s="162"/>
      <c r="AT298" s="157" t="s">
        <v>156</v>
      </c>
      <c r="AU298" s="157" t="s">
        <v>84</v>
      </c>
      <c r="AV298" s="13" t="s">
        <v>84</v>
      </c>
      <c r="AW298" s="13" t="s">
        <v>4</v>
      </c>
      <c r="AX298" s="13" t="s">
        <v>82</v>
      </c>
      <c r="AY298" s="157" t="s">
        <v>144</v>
      </c>
    </row>
    <row r="299" spans="2:65" s="1" customFormat="1" ht="16.5" customHeight="1">
      <c r="B299" s="33"/>
      <c r="C299" s="132" t="s">
        <v>314</v>
      </c>
      <c r="D299" s="132" t="s">
        <v>147</v>
      </c>
      <c r="E299" s="133" t="s">
        <v>923</v>
      </c>
      <c r="F299" s="134" t="s">
        <v>924</v>
      </c>
      <c r="G299" s="135" t="s">
        <v>150</v>
      </c>
      <c r="H299" s="136">
        <v>544.79999999999995</v>
      </c>
      <c r="I299" s="137"/>
      <c r="J299" s="138">
        <f>ROUND(I299*H299,2)</f>
        <v>0</v>
      </c>
      <c r="K299" s="134" t="s">
        <v>151</v>
      </c>
      <c r="L299" s="33"/>
      <c r="M299" s="139" t="s">
        <v>19</v>
      </c>
      <c r="N299" s="140" t="s">
        <v>46</v>
      </c>
      <c r="P299" s="141">
        <f>O299*H299</f>
        <v>0</v>
      </c>
      <c r="Q299" s="141">
        <v>0</v>
      </c>
      <c r="R299" s="141">
        <f>Q299*H299</f>
        <v>0</v>
      </c>
      <c r="S299" s="141">
        <v>0</v>
      </c>
      <c r="T299" s="142">
        <f>S299*H299</f>
        <v>0</v>
      </c>
      <c r="AR299" s="143" t="s">
        <v>152</v>
      </c>
      <c r="AT299" s="143" t="s">
        <v>147</v>
      </c>
      <c r="AU299" s="143" t="s">
        <v>84</v>
      </c>
      <c r="AY299" s="18" t="s">
        <v>144</v>
      </c>
      <c r="BE299" s="144">
        <f>IF(N299="základní",J299,0)</f>
        <v>0</v>
      </c>
      <c r="BF299" s="144">
        <f>IF(N299="snížená",J299,0)</f>
        <v>0</v>
      </c>
      <c r="BG299" s="144">
        <f>IF(N299="zákl. přenesená",J299,0)</f>
        <v>0</v>
      </c>
      <c r="BH299" s="144">
        <f>IF(N299="sníž. přenesená",J299,0)</f>
        <v>0</v>
      </c>
      <c r="BI299" s="144">
        <f>IF(N299="nulová",J299,0)</f>
        <v>0</v>
      </c>
      <c r="BJ299" s="18" t="s">
        <v>82</v>
      </c>
      <c r="BK299" s="144">
        <f>ROUND(I299*H299,2)</f>
        <v>0</v>
      </c>
      <c r="BL299" s="18" t="s">
        <v>152</v>
      </c>
      <c r="BM299" s="143" t="s">
        <v>925</v>
      </c>
    </row>
    <row r="300" spans="2:65" s="1" customFormat="1">
      <c r="B300" s="33"/>
      <c r="D300" s="145" t="s">
        <v>154</v>
      </c>
      <c r="F300" s="146" t="s">
        <v>926</v>
      </c>
      <c r="I300" s="147"/>
      <c r="L300" s="33"/>
      <c r="M300" s="148"/>
      <c r="T300" s="54"/>
      <c r="AT300" s="18" t="s">
        <v>154</v>
      </c>
      <c r="AU300" s="18" t="s">
        <v>84</v>
      </c>
    </row>
    <row r="301" spans="2:65" s="1" customFormat="1" ht="21.75" customHeight="1">
      <c r="B301" s="33"/>
      <c r="C301" s="132" t="s">
        <v>320</v>
      </c>
      <c r="D301" s="132" t="s">
        <v>147</v>
      </c>
      <c r="E301" s="133" t="s">
        <v>927</v>
      </c>
      <c r="F301" s="134" t="s">
        <v>928</v>
      </c>
      <c r="G301" s="135" t="s">
        <v>177</v>
      </c>
      <c r="H301" s="136">
        <v>40</v>
      </c>
      <c r="I301" s="137"/>
      <c r="J301" s="138">
        <f>ROUND(I301*H301,2)</f>
        <v>0</v>
      </c>
      <c r="K301" s="134" t="s">
        <v>151</v>
      </c>
      <c r="L301" s="33"/>
      <c r="M301" s="139" t="s">
        <v>19</v>
      </c>
      <c r="N301" s="140" t="s">
        <v>46</v>
      </c>
      <c r="P301" s="141">
        <f>O301*H301</f>
        <v>0</v>
      </c>
      <c r="Q301" s="141">
        <v>0</v>
      </c>
      <c r="R301" s="141">
        <f>Q301*H301</f>
        <v>0</v>
      </c>
      <c r="S301" s="141">
        <v>0</v>
      </c>
      <c r="T301" s="142">
        <f>S301*H301</f>
        <v>0</v>
      </c>
      <c r="AR301" s="143" t="s">
        <v>152</v>
      </c>
      <c r="AT301" s="143" t="s">
        <v>147</v>
      </c>
      <c r="AU301" s="143" t="s">
        <v>84</v>
      </c>
      <c r="AY301" s="18" t="s">
        <v>144</v>
      </c>
      <c r="BE301" s="144">
        <f>IF(N301="základní",J301,0)</f>
        <v>0</v>
      </c>
      <c r="BF301" s="144">
        <f>IF(N301="snížená",J301,0)</f>
        <v>0</v>
      </c>
      <c r="BG301" s="144">
        <f>IF(N301="zákl. přenesená",J301,0)</f>
        <v>0</v>
      </c>
      <c r="BH301" s="144">
        <f>IF(N301="sníž. přenesená",J301,0)</f>
        <v>0</v>
      </c>
      <c r="BI301" s="144">
        <f>IF(N301="nulová",J301,0)</f>
        <v>0</v>
      </c>
      <c r="BJ301" s="18" t="s">
        <v>82</v>
      </c>
      <c r="BK301" s="144">
        <f>ROUND(I301*H301,2)</f>
        <v>0</v>
      </c>
      <c r="BL301" s="18" t="s">
        <v>152</v>
      </c>
      <c r="BM301" s="143" t="s">
        <v>929</v>
      </c>
    </row>
    <row r="302" spans="2:65" s="1" customFormat="1">
      <c r="B302" s="33"/>
      <c r="D302" s="145" t="s">
        <v>154</v>
      </c>
      <c r="F302" s="146" t="s">
        <v>930</v>
      </c>
      <c r="I302" s="147"/>
      <c r="L302" s="33"/>
      <c r="M302" s="148"/>
      <c r="T302" s="54"/>
      <c r="AT302" s="18" t="s">
        <v>154</v>
      </c>
      <c r="AU302" s="18" t="s">
        <v>84</v>
      </c>
    </row>
    <row r="303" spans="2:65" s="12" customFormat="1">
      <c r="B303" s="149"/>
      <c r="D303" s="150" t="s">
        <v>156</v>
      </c>
      <c r="E303" s="151" t="s">
        <v>19</v>
      </c>
      <c r="F303" s="152" t="s">
        <v>931</v>
      </c>
      <c r="H303" s="151" t="s">
        <v>19</v>
      </c>
      <c r="I303" s="153"/>
      <c r="L303" s="149"/>
      <c r="M303" s="154"/>
      <c r="T303" s="155"/>
      <c r="AT303" s="151" t="s">
        <v>156</v>
      </c>
      <c r="AU303" s="151" t="s">
        <v>84</v>
      </c>
      <c r="AV303" s="12" t="s">
        <v>82</v>
      </c>
      <c r="AW303" s="12" t="s">
        <v>35</v>
      </c>
      <c r="AX303" s="12" t="s">
        <v>75</v>
      </c>
      <c r="AY303" s="151" t="s">
        <v>144</v>
      </c>
    </row>
    <row r="304" spans="2:65" s="12" customFormat="1">
      <c r="B304" s="149"/>
      <c r="D304" s="150" t="s">
        <v>156</v>
      </c>
      <c r="E304" s="151" t="s">
        <v>19</v>
      </c>
      <c r="F304" s="152" t="s">
        <v>932</v>
      </c>
      <c r="H304" s="151" t="s">
        <v>19</v>
      </c>
      <c r="I304" s="153"/>
      <c r="L304" s="149"/>
      <c r="M304" s="154"/>
      <c r="T304" s="155"/>
      <c r="AT304" s="151" t="s">
        <v>156</v>
      </c>
      <c r="AU304" s="151" t="s">
        <v>84</v>
      </c>
      <c r="AV304" s="12" t="s">
        <v>82</v>
      </c>
      <c r="AW304" s="12" t="s">
        <v>35</v>
      </c>
      <c r="AX304" s="12" t="s">
        <v>75</v>
      </c>
      <c r="AY304" s="151" t="s">
        <v>144</v>
      </c>
    </row>
    <row r="305" spans="2:65" s="13" customFormat="1">
      <c r="B305" s="156"/>
      <c r="D305" s="150" t="s">
        <v>156</v>
      </c>
      <c r="E305" s="157" t="s">
        <v>19</v>
      </c>
      <c r="F305" s="158" t="s">
        <v>453</v>
      </c>
      <c r="H305" s="159">
        <v>40</v>
      </c>
      <c r="I305" s="160"/>
      <c r="L305" s="156"/>
      <c r="M305" s="161"/>
      <c r="T305" s="162"/>
      <c r="AT305" s="157" t="s">
        <v>156</v>
      </c>
      <c r="AU305" s="157" t="s">
        <v>84</v>
      </c>
      <c r="AV305" s="13" t="s">
        <v>84</v>
      </c>
      <c r="AW305" s="13" t="s">
        <v>35</v>
      </c>
      <c r="AX305" s="13" t="s">
        <v>82</v>
      </c>
      <c r="AY305" s="157" t="s">
        <v>144</v>
      </c>
    </row>
    <row r="306" spans="2:65" s="1" customFormat="1" ht="24.2" customHeight="1">
      <c r="B306" s="33"/>
      <c r="C306" s="132" t="s">
        <v>181</v>
      </c>
      <c r="D306" s="132" t="s">
        <v>147</v>
      </c>
      <c r="E306" s="133" t="s">
        <v>933</v>
      </c>
      <c r="F306" s="134" t="s">
        <v>934</v>
      </c>
      <c r="G306" s="135" t="s">
        <v>177</v>
      </c>
      <c r="H306" s="136">
        <v>4800</v>
      </c>
      <c r="I306" s="137"/>
      <c r="J306" s="138">
        <f>ROUND(I306*H306,2)</f>
        <v>0</v>
      </c>
      <c r="K306" s="134" t="s">
        <v>151</v>
      </c>
      <c r="L306" s="33"/>
      <c r="M306" s="139" t="s">
        <v>19</v>
      </c>
      <c r="N306" s="140" t="s">
        <v>46</v>
      </c>
      <c r="P306" s="141">
        <f>O306*H306</f>
        <v>0</v>
      </c>
      <c r="Q306" s="141">
        <v>0</v>
      </c>
      <c r="R306" s="141">
        <f>Q306*H306</f>
        <v>0</v>
      </c>
      <c r="S306" s="141">
        <v>0</v>
      </c>
      <c r="T306" s="142">
        <f>S306*H306</f>
        <v>0</v>
      </c>
      <c r="AR306" s="143" t="s">
        <v>152</v>
      </c>
      <c r="AT306" s="143" t="s">
        <v>147</v>
      </c>
      <c r="AU306" s="143" t="s">
        <v>84</v>
      </c>
      <c r="AY306" s="18" t="s">
        <v>144</v>
      </c>
      <c r="BE306" s="144">
        <f>IF(N306="základní",J306,0)</f>
        <v>0</v>
      </c>
      <c r="BF306" s="144">
        <f>IF(N306="snížená",J306,0)</f>
        <v>0</v>
      </c>
      <c r="BG306" s="144">
        <f>IF(N306="zákl. přenesená",J306,0)</f>
        <v>0</v>
      </c>
      <c r="BH306" s="144">
        <f>IF(N306="sníž. přenesená",J306,0)</f>
        <v>0</v>
      </c>
      <c r="BI306" s="144">
        <f>IF(N306="nulová",J306,0)</f>
        <v>0</v>
      </c>
      <c r="BJ306" s="18" t="s">
        <v>82</v>
      </c>
      <c r="BK306" s="144">
        <f>ROUND(I306*H306,2)</f>
        <v>0</v>
      </c>
      <c r="BL306" s="18" t="s">
        <v>152</v>
      </c>
      <c r="BM306" s="143" t="s">
        <v>935</v>
      </c>
    </row>
    <row r="307" spans="2:65" s="1" customFormat="1">
      <c r="B307" s="33"/>
      <c r="D307" s="145" t="s">
        <v>154</v>
      </c>
      <c r="F307" s="146" t="s">
        <v>936</v>
      </c>
      <c r="I307" s="147"/>
      <c r="L307" s="33"/>
      <c r="M307" s="148"/>
      <c r="T307" s="54"/>
      <c r="AT307" s="18" t="s">
        <v>154</v>
      </c>
      <c r="AU307" s="18" t="s">
        <v>84</v>
      </c>
    </row>
    <row r="308" spans="2:65" s="13" customFormat="1">
      <c r="B308" s="156"/>
      <c r="D308" s="150" t="s">
        <v>156</v>
      </c>
      <c r="F308" s="158" t="s">
        <v>937</v>
      </c>
      <c r="H308" s="159">
        <v>4800</v>
      </c>
      <c r="I308" s="160"/>
      <c r="L308" s="156"/>
      <c r="M308" s="161"/>
      <c r="T308" s="162"/>
      <c r="AT308" s="157" t="s">
        <v>156</v>
      </c>
      <c r="AU308" s="157" t="s">
        <v>84</v>
      </c>
      <c r="AV308" s="13" t="s">
        <v>84</v>
      </c>
      <c r="AW308" s="13" t="s">
        <v>4</v>
      </c>
      <c r="AX308" s="13" t="s">
        <v>82</v>
      </c>
      <c r="AY308" s="157" t="s">
        <v>144</v>
      </c>
    </row>
    <row r="309" spans="2:65" s="1" customFormat="1" ht="21.75" customHeight="1">
      <c r="B309" s="33"/>
      <c r="C309" s="132" t="s">
        <v>329</v>
      </c>
      <c r="D309" s="132" t="s">
        <v>147</v>
      </c>
      <c r="E309" s="133" t="s">
        <v>938</v>
      </c>
      <c r="F309" s="134" t="s">
        <v>939</v>
      </c>
      <c r="G309" s="135" t="s">
        <v>177</v>
      </c>
      <c r="H309" s="136">
        <v>40</v>
      </c>
      <c r="I309" s="137"/>
      <c r="J309" s="138">
        <f>ROUND(I309*H309,2)</f>
        <v>0</v>
      </c>
      <c r="K309" s="134" t="s">
        <v>151</v>
      </c>
      <c r="L309" s="33"/>
      <c r="M309" s="139" t="s">
        <v>19</v>
      </c>
      <c r="N309" s="140" t="s">
        <v>46</v>
      </c>
      <c r="P309" s="141">
        <f>O309*H309</f>
        <v>0</v>
      </c>
      <c r="Q309" s="141">
        <v>0</v>
      </c>
      <c r="R309" s="141">
        <f>Q309*H309</f>
        <v>0</v>
      </c>
      <c r="S309" s="141">
        <v>0</v>
      </c>
      <c r="T309" s="142">
        <f>S309*H309</f>
        <v>0</v>
      </c>
      <c r="AR309" s="143" t="s">
        <v>152</v>
      </c>
      <c r="AT309" s="143" t="s">
        <v>147</v>
      </c>
      <c r="AU309" s="143" t="s">
        <v>84</v>
      </c>
      <c r="AY309" s="18" t="s">
        <v>144</v>
      </c>
      <c r="BE309" s="144">
        <f>IF(N309="základní",J309,0)</f>
        <v>0</v>
      </c>
      <c r="BF309" s="144">
        <f>IF(N309="snížená",J309,0)</f>
        <v>0</v>
      </c>
      <c r="BG309" s="144">
        <f>IF(N309="zákl. přenesená",J309,0)</f>
        <v>0</v>
      </c>
      <c r="BH309" s="144">
        <f>IF(N309="sníž. přenesená",J309,0)</f>
        <v>0</v>
      </c>
      <c r="BI309" s="144">
        <f>IF(N309="nulová",J309,0)</f>
        <v>0</v>
      </c>
      <c r="BJ309" s="18" t="s">
        <v>82</v>
      </c>
      <c r="BK309" s="144">
        <f>ROUND(I309*H309,2)</f>
        <v>0</v>
      </c>
      <c r="BL309" s="18" t="s">
        <v>152</v>
      </c>
      <c r="BM309" s="143" t="s">
        <v>940</v>
      </c>
    </row>
    <row r="310" spans="2:65" s="1" customFormat="1">
      <c r="B310" s="33"/>
      <c r="D310" s="145" t="s">
        <v>154</v>
      </c>
      <c r="F310" s="146" t="s">
        <v>941</v>
      </c>
      <c r="I310" s="147"/>
      <c r="L310" s="33"/>
      <c r="M310" s="148"/>
      <c r="T310" s="54"/>
      <c r="AT310" s="18" t="s">
        <v>154</v>
      </c>
      <c r="AU310" s="18" t="s">
        <v>84</v>
      </c>
    </row>
    <row r="311" spans="2:65" s="1" customFormat="1" ht="24.2" customHeight="1">
      <c r="B311" s="33"/>
      <c r="C311" s="132" t="s">
        <v>336</v>
      </c>
      <c r="D311" s="132" t="s">
        <v>147</v>
      </c>
      <c r="E311" s="133" t="s">
        <v>942</v>
      </c>
      <c r="F311" s="134" t="s">
        <v>943</v>
      </c>
      <c r="G311" s="135" t="s">
        <v>177</v>
      </c>
      <c r="H311" s="136">
        <v>4</v>
      </c>
      <c r="I311" s="137"/>
      <c r="J311" s="138">
        <f>ROUND(I311*H311,2)</f>
        <v>0</v>
      </c>
      <c r="K311" s="134" t="s">
        <v>151</v>
      </c>
      <c r="L311" s="33"/>
      <c r="M311" s="139" t="s">
        <v>19</v>
      </c>
      <c r="N311" s="140" t="s">
        <v>46</v>
      </c>
      <c r="P311" s="141">
        <f>O311*H311</f>
        <v>0</v>
      </c>
      <c r="Q311" s="141">
        <v>0</v>
      </c>
      <c r="R311" s="141">
        <f>Q311*H311</f>
        <v>0</v>
      </c>
      <c r="S311" s="141">
        <v>0</v>
      </c>
      <c r="T311" s="142">
        <f>S311*H311</f>
        <v>0</v>
      </c>
      <c r="AR311" s="143" t="s">
        <v>152</v>
      </c>
      <c r="AT311" s="143" t="s">
        <v>147</v>
      </c>
      <c r="AU311" s="143" t="s">
        <v>84</v>
      </c>
      <c r="AY311" s="18" t="s">
        <v>144</v>
      </c>
      <c r="BE311" s="144">
        <f>IF(N311="základní",J311,0)</f>
        <v>0</v>
      </c>
      <c r="BF311" s="144">
        <f>IF(N311="snížená",J311,0)</f>
        <v>0</v>
      </c>
      <c r="BG311" s="144">
        <f>IF(N311="zákl. přenesená",J311,0)</f>
        <v>0</v>
      </c>
      <c r="BH311" s="144">
        <f>IF(N311="sníž. přenesená",J311,0)</f>
        <v>0</v>
      </c>
      <c r="BI311" s="144">
        <f>IF(N311="nulová",J311,0)</f>
        <v>0</v>
      </c>
      <c r="BJ311" s="18" t="s">
        <v>82</v>
      </c>
      <c r="BK311" s="144">
        <f>ROUND(I311*H311,2)</f>
        <v>0</v>
      </c>
      <c r="BL311" s="18" t="s">
        <v>152</v>
      </c>
      <c r="BM311" s="143" t="s">
        <v>944</v>
      </c>
    </row>
    <row r="312" spans="2:65" s="1" customFormat="1">
      <c r="B312" s="33"/>
      <c r="D312" s="145" t="s">
        <v>154</v>
      </c>
      <c r="F312" s="146" t="s">
        <v>945</v>
      </c>
      <c r="I312" s="147"/>
      <c r="L312" s="33"/>
      <c r="M312" s="148"/>
      <c r="T312" s="54"/>
      <c r="AT312" s="18" t="s">
        <v>154</v>
      </c>
      <c r="AU312" s="18" t="s">
        <v>84</v>
      </c>
    </row>
    <row r="313" spans="2:65" s="12" customFormat="1">
      <c r="B313" s="149"/>
      <c r="D313" s="150" t="s">
        <v>156</v>
      </c>
      <c r="E313" s="151" t="s">
        <v>19</v>
      </c>
      <c r="F313" s="152" t="s">
        <v>946</v>
      </c>
      <c r="H313" s="151" t="s">
        <v>19</v>
      </c>
      <c r="I313" s="153"/>
      <c r="L313" s="149"/>
      <c r="M313" s="154"/>
      <c r="T313" s="155"/>
      <c r="AT313" s="151" t="s">
        <v>156</v>
      </c>
      <c r="AU313" s="151" t="s">
        <v>84</v>
      </c>
      <c r="AV313" s="12" t="s">
        <v>82</v>
      </c>
      <c r="AW313" s="12" t="s">
        <v>35</v>
      </c>
      <c r="AX313" s="12" t="s">
        <v>75</v>
      </c>
      <c r="AY313" s="151" t="s">
        <v>144</v>
      </c>
    </row>
    <row r="314" spans="2:65" s="13" customFormat="1">
      <c r="B314" s="156"/>
      <c r="D314" s="150" t="s">
        <v>156</v>
      </c>
      <c r="E314" s="157" t="s">
        <v>19</v>
      </c>
      <c r="F314" s="158" t="s">
        <v>152</v>
      </c>
      <c r="H314" s="159">
        <v>4</v>
      </c>
      <c r="I314" s="160"/>
      <c r="L314" s="156"/>
      <c r="M314" s="161"/>
      <c r="T314" s="162"/>
      <c r="AT314" s="157" t="s">
        <v>156</v>
      </c>
      <c r="AU314" s="157" t="s">
        <v>84</v>
      </c>
      <c r="AV314" s="13" t="s">
        <v>84</v>
      </c>
      <c r="AW314" s="13" t="s">
        <v>35</v>
      </c>
      <c r="AX314" s="13" t="s">
        <v>82</v>
      </c>
      <c r="AY314" s="157" t="s">
        <v>144</v>
      </c>
    </row>
    <row r="315" spans="2:65" s="1" customFormat="1" ht="24.2" customHeight="1">
      <c r="B315" s="33"/>
      <c r="C315" s="132" t="s">
        <v>341</v>
      </c>
      <c r="D315" s="132" t="s">
        <v>147</v>
      </c>
      <c r="E315" s="133" t="s">
        <v>947</v>
      </c>
      <c r="F315" s="134" t="s">
        <v>948</v>
      </c>
      <c r="G315" s="135" t="s">
        <v>177</v>
      </c>
      <c r="H315" s="136">
        <v>480</v>
      </c>
      <c r="I315" s="137"/>
      <c r="J315" s="138">
        <f>ROUND(I315*H315,2)</f>
        <v>0</v>
      </c>
      <c r="K315" s="134" t="s">
        <v>151</v>
      </c>
      <c r="L315" s="33"/>
      <c r="M315" s="139" t="s">
        <v>19</v>
      </c>
      <c r="N315" s="140" t="s">
        <v>46</v>
      </c>
      <c r="P315" s="141">
        <f>O315*H315</f>
        <v>0</v>
      </c>
      <c r="Q315" s="141">
        <v>0</v>
      </c>
      <c r="R315" s="141">
        <f>Q315*H315</f>
        <v>0</v>
      </c>
      <c r="S315" s="141">
        <v>0</v>
      </c>
      <c r="T315" s="142">
        <f>S315*H315</f>
        <v>0</v>
      </c>
      <c r="AR315" s="143" t="s">
        <v>152</v>
      </c>
      <c r="AT315" s="143" t="s">
        <v>147</v>
      </c>
      <c r="AU315" s="143" t="s">
        <v>84</v>
      </c>
      <c r="AY315" s="18" t="s">
        <v>144</v>
      </c>
      <c r="BE315" s="144">
        <f>IF(N315="základní",J315,0)</f>
        <v>0</v>
      </c>
      <c r="BF315" s="144">
        <f>IF(N315="snížená",J315,0)</f>
        <v>0</v>
      </c>
      <c r="BG315" s="144">
        <f>IF(N315="zákl. přenesená",J315,0)</f>
        <v>0</v>
      </c>
      <c r="BH315" s="144">
        <f>IF(N315="sníž. přenesená",J315,0)</f>
        <v>0</v>
      </c>
      <c r="BI315" s="144">
        <f>IF(N315="nulová",J315,0)</f>
        <v>0</v>
      </c>
      <c r="BJ315" s="18" t="s">
        <v>82</v>
      </c>
      <c r="BK315" s="144">
        <f>ROUND(I315*H315,2)</f>
        <v>0</v>
      </c>
      <c r="BL315" s="18" t="s">
        <v>152</v>
      </c>
      <c r="BM315" s="143" t="s">
        <v>949</v>
      </c>
    </row>
    <row r="316" spans="2:65" s="1" customFormat="1">
      <c r="B316" s="33"/>
      <c r="D316" s="145" t="s">
        <v>154</v>
      </c>
      <c r="F316" s="146" t="s">
        <v>950</v>
      </c>
      <c r="I316" s="147"/>
      <c r="L316" s="33"/>
      <c r="M316" s="148"/>
      <c r="T316" s="54"/>
      <c r="AT316" s="18" t="s">
        <v>154</v>
      </c>
      <c r="AU316" s="18" t="s">
        <v>84</v>
      </c>
    </row>
    <row r="317" spans="2:65" s="13" customFormat="1">
      <c r="B317" s="156"/>
      <c r="D317" s="150" t="s">
        <v>156</v>
      </c>
      <c r="F317" s="158" t="s">
        <v>951</v>
      </c>
      <c r="H317" s="159">
        <v>480</v>
      </c>
      <c r="I317" s="160"/>
      <c r="L317" s="156"/>
      <c r="M317" s="161"/>
      <c r="T317" s="162"/>
      <c r="AT317" s="157" t="s">
        <v>156</v>
      </c>
      <c r="AU317" s="157" t="s">
        <v>84</v>
      </c>
      <c r="AV317" s="13" t="s">
        <v>84</v>
      </c>
      <c r="AW317" s="13" t="s">
        <v>4</v>
      </c>
      <c r="AX317" s="13" t="s">
        <v>82</v>
      </c>
      <c r="AY317" s="157" t="s">
        <v>144</v>
      </c>
    </row>
    <row r="318" spans="2:65" s="1" customFormat="1" ht="24.2" customHeight="1">
      <c r="B318" s="33"/>
      <c r="C318" s="132" t="s">
        <v>346</v>
      </c>
      <c r="D318" s="132" t="s">
        <v>147</v>
      </c>
      <c r="E318" s="133" t="s">
        <v>952</v>
      </c>
      <c r="F318" s="134" t="s">
        <v>953</v>
      </c>
      <c r="G318" s="135" t="s">
        <v>177</v>
      </c>
      <c r="H318" s="136">
        <v>4</v>
      </c>
      <c r="I318" s="137"/>
      <c r="J318" s="138">
        <f>ROUND(I318*H318,2)</f>
        <v>0</v>
      </c>
      <c r="K318" s="134" t="s">
        <v>151</v>
      </c>
      <c r="L318" s="33"/>
      <c r="M318" s="139" t="s">
        <v>19</v>
      </c>
      <c r="N318" s="140" t="s">
        <v>46</v>
      </c>
      <c r="P318" s="141">
        <f>O318*H318</f>
        <v>0</v>
      </c>
      <c r="Q318" s="141">
        <v>0</v>
      </c>
      <c r="R318" s="141">
        <f>Q318*H318</f>
        <v>0</v>
      </c>
      <c r="S318" s="141">
        <v>0</v>
      </c>
      <c r="T318" s="142">
        <f>S318*H318</f>
        <v>0</v>
      </c>
      <c r="AR318" s="143" t="s">
        <v>152</v>
      </c>
      <c r="AT318" s="143" t="s">
        <v>147</v>
      </c>
      <c r="AU318" s="143" t="s">
        <v>84</v>
      </c>
      <c r="AY318" s="18" t="s">
        <v>144</v>
      </c>
      <c r="BE318" s="144">
        <f>IF(N318="základní",J318,0)</f>
        <v>0</v>
      </c>
      <c r="BF318" s="144">
        <f>IF(N318="snížená",J318,0)</f>
        <v>0</v>
      </c>
      <c r="BG318" s="144">
        <f>IF(N318="zákl. přenesená",J318,0)</f>
        <v>0</v>
      </c>
      <c r="BH318" s="144">
        <f>IF(N318="sníž. přenesená",J318,0)</f>
        <v>0</v>
      </c>
      <c r="BI318" s="144">
        <f>IF(N318="nulová",J318,0)</f>
        <v>0</v>
      </c>
      <c r="BJ318" s="18" t="s">
        <v>82</v>
      </c>
      <c r="BK318" s="144">
        <f>ROUND(I318*H318,2)</f>
        <v>0</v>
      </c>
      <c r="BL318" s="18" t="s">
        <v>152</v>
      </c>
      <c r="BM318" s="143" t="s">
        <v>954</v>
      </c>
    </row>
    <row r="319" spans="2:65" s="1" customFormat="1">
      <c r="B319" s="33"/>
      <c r="D319" s="145" t="s">
        <v>154</v>
      </c>
      <c r="F319" s="146" t="s">
        <v>955</v>
      </c>
      <c r="I319" s="147"/>
      <c r="L319" s="33"/>
      <c r="M319" s="148"/>
      <c r="T319" s="54"/>
      <c r="AT319" s="18" t="s">
        <v>154</v>
      </c>
      <c r="AU319" s="18" t="s">
        <v>84</v>
      </c>
    </row>
    <row r="320" spans="2:65" s="1" customFormat="1" ht="16.5" customHeight="1">
      <c r="B320" s="33"/>
      <c r="C320" s="132" t="s">
        <v>351</v>
      </c>
      <c r="D320" s="132" t="s">
        <v>147</v>
      </c>
      <c r="E320" s="133" t="s">
        <v>956</v>
      </c>
      <c r="F320" s="134" t="s">
        <v>957</v>
      </c>
      <c r="G320" s="135" t="s">
        <v>150</v>
      </c>
      <c r="H320" s="136">
        <v>1128</v>
      </c>
      <c r="I320" s="137"/>
      <c r="J320" s="138">
        <f>ROUND(I320*H320,2)</f>
        <v>0</v>
      </c>
      <c r="K320" s="134" t="s">
        <v>151</v>
      </c>
      <c r="L320" s="33"/>
      <c r="M320" s="139" t="s">
        <v>19</v>
      </c>
      <c r="N320" s="140" t="s">
        <v>46</v>
      </c>
      <c r="P320" s="141">
        <f>O320*H320</f>
        <v>0</v>
      </c>
      <c r="Q320" s="141">
        <v>0</v>
      </c>
      <c r="R320" s="141">
        <f>Q320*H320</f>
        <v>0</v>
      </c>
      <c r="S320" s="141">
        <v>0</v>
      </c>
      <c r="T320" s="142">
        <f>S320*H320</f>
        <v>0</v>
      </c>
      <c r="AR320" s="143" t="s">
        <v>152</v>
      </c>
      <c r="AT320" s="143" t="s">
        <v>147</v>
      </c>
      <c r="AU320" s="143" t="s">
        <v>84</v>
      </c>
      <c r="AY320" s="18" t="s">
        <v>144</v>
      </c>
      <c r="BE320" s="144">
        <f>IF(N320="základní",J320,0)</f>
        <v>0</v>
      </c>
      <c r="BF320" s="144">
        <f>IF(N320="snížená",J320,0)</f>
        <v>0</v>
      </c>
      <c r="BG320" s="144">
        <f>IF(N320="zákl. přenesená",J320,0)</f>
        <v>0</v>
      </c>
      <c r="BH320" s="144">
        <f>IF(N320="sníž. přenesená",J320,0)</f>
        <v>0</v>
      </c>
      <c r="BI320" s="144">
        <f>IF(N320="nulová",J320,0)</f>
        <v>0</v>
      </c>
      <c r="BJ320" s="18" t="s">
        <v>82</v>
      </c>
      <c r="BK320" s="144">
        <f>ROUND(I320*H320,2)</f>
        <v>0</v>
      </c>
      <c r="BL320" s="18" t="s">
        <v>152</v>
      </c>
      <c r="BM320" s="143" t="s">
        <v>958</v>
      </c>
    </row>
    <row r="321" spans="2:65" s="1" customFormat="1">
      <c r="B321" s="33"/>
      <c r="D321" s="145" t="s">
        <v>154</v>
      </c>
      <c r="F321" s="146" t="s">
        <v>959</v>
      </c>
      <c r="I321" s="147"/>
      <c r="L321" s="33"/>
      <c r="M321" s="148"/>
      <c r="T321" s="54"/>
      <c r="AT321" s="18" t="s">
        <v>154</v>
      </c>
      <c r="AU321" s="18" t="s">
        <v>84</v>
      </c>
    </row>
    <row r="322" spans="2:65" s="12" customFormat="1">
      <c r="B322" s="149"/>
      <c r="D322" s="150" t="s">
        <v>156</v>
      </c>
      <c r="E322" s="151" t="s">
        <v>19</v>
      </c>
      <c r="F322" s="152" t="s">
        <v>960</v>
      </c>
      <c r="H322" s="151" t="s">
        <v>19</v>
      </c>
      <c r="I322" s="153"/>
      <c r="L322" s="149"/>
      <c r="M322" s="154"/>
      <c r="T322" s="155"/>
      <c r="AT322" s="151" t="s">
        <v>156</v>
      </c>
      <c r="AU322" s="151" t="s">
        <v>84</v>
      </c>
      <c r="AV322" s="12" t="s">
        <v>82</v>
      </c>
      <c r="AW322" s="12" t="s">
        <v>35</v>
      </c>
      <c r="AX322" s="12" t="s">
        <v>75</v>
      </c>
      <c r="AY322" s="151" t="s">
        <v>144</v>
      </c>
    </row>
    <row r="323" spans="2:65" s="12" customFormat="1">
      <c r="B323" s="149"/>
      <c r="D323" s="150" t="s">
        <v>156</v>
      </c>
      <c r="E323" s="151" t="s">
        <v>19</v>
      </c>
      <c r="F323" s="152" t="s">
        <v>879</v>
      </c>
      <c r="H323" s="151" t="s">
        <v>19</v>
      </c>
      <c r="I323" s="153"/>
      <c r="L323" s="149"/>
      <c r="M323" s="154"/>
      <c r="T323" s="155"/>
      <c r="AT323" s="151" t="s">
        <v>156</v>
      </c>
      <c r="AU323" s="151" t="s">
        <v>84</v>
      </c>
      <c r="AV323" s="12" t="s">
        <v>82</v>
      </c>
      <c r="AW323" s="12" t="s">
        <v>35</v>
      </c>
      <c r="AX323" s="12" t="s">
        <v>75</v>
      </c>
      <c r="AY323" s="151" t="s">
        <v>144</v>
      </c>
    </row>
    <row r="324" spans="2:65" s="13" customFormat="1">
      <c r="B324" s="156"/>
      <c r="D324" s="150" t="s">
        <v>156</v>
      </c>
      <c r="E324" s="157" t="s">
        <v>19</v>
      </c>
      <c r="F324" s="158" t="s">
        <v>961</v>
      </c>
      <c r="H324" s="159">
        <v>1128</v>
      </c>
      <c r="I324" s="160"/>
      <c r="L324" s="156"/>
      <c r="M324" s="161"/>
      <c r="T324" s="162"/>
      <c r="AT324" s="157" t="s">
        <v>156</v>
      </c>
      <c r="AU324" s="157" t="s">
        <v>84</v>
      </c>
      <c r="AV324" s="13" t="s">
        <v>84</v>
      </c>
      <c r="AW324" s="13" t="s">
        <v>35</v>
      </c>
      <c r="AX324" s="13" t="s">
        <v>82</v>
      </c>
      <c r="AY324" s="157" t="s">
        <v>144</v>
      </c>
    </row>
    <row r="325" spans="2:65" s="1" customFormat="1" ht="24.2" customHeight="1">
      <c r="B325" s="33"/>
      <c r="C325" s="132" t="s">
        <v>367</v>
      </c>
      <c r="D325" s="132" t="s">
        <v>147</v>
      </c>
      <c r="E325" s="133" t="s">
        <v>962</v>
      </c>
      <c r="F325" s="134" t="s">
        <v>963</v>
      </c>
      <c r="G325" s="135" t="s">
        <v>150</v>
      </c>
      <c r="H325" s="136">
        <v>7.5</v>
      </c>
      <c r="I325" s="137"/>
      <c r="J325" s="138">
        <f>ROUND(I325*H325,2)</f>
        <v>0</v>
      </c>
      <c r="K325" s="134" t="s">
        <v>151</v>
      </c>
      <c r="L325" s="33"/>
      <c r="M325" s="139" t="s">
        <v>19</v>
      </c>
      <c r="N325" s="140" t="s">
        <v>46</v>
      </c>
      <c r="P325" s="141">
        <f>O325*H325</f>
        <v>0</v>
      </c>
      <c r="Q325" s="141">
        <v>0</v>
      </c>
      <c r="R325" s="141">
        <f>Q325*H325</f>
        <v>0</v>
      </c>
      <c r="S325" s="141">
        <v>2.9000000000000001E-2</v>
      </c>
      <c r="T325" s="142">
        <f>S325*H325</f>
        <v>0.2175</v>
      </c>
      <c r="AR325" s="143" t="s">
        <v>152</v>
      </c>
      <c r="AT325" s="143" t="s">
        <v>147</v>
      </c>
      <c r="AU325" s="143" t="s">
        <v>84</v>
      </c>
      <c r="AY325" s="18" t="s">
        <v>144</v>
      </c>
      <c r="BE325" s="144">
        <f>IF(N325="základní",J325,0)</f>
        <v>0</v>
      </c>
      <c r="BF325" s="144">
        <f>IF(N325="snížená",J325,0)</f>
        <v>0</v>
      </c>
      <c r="BG325" s="144">
        <f>IF(N325="zákl. přenesená",J325,0)</f>
        <v>0</v>
      </c>
      <c r="BH325" s="144">
        <f>IF(N325="sníž. přenesená",J325,0)</f>
        <v>0</v>
      </c>
      <c r="BI325" s="144">
        <f>IF(N325="nulová",J325,0)</f>
        <v>0</v>
      </c>
      <c r="BJ325" s="18" t="s">
        <v>82</v>
      </c>
      <c r="BK325" s="144">
        <f>ROUND(I325*H325,2)</f>
        <v>0</v>
      </c>
      <c r="BL325" s="18" t="s">
        <v>152</v>
      </c>
      <c r="BM325" s="143" t="s">
        <v>964</v>
      </c>
    </row>
    <row r="326" spans="2:65" s="1" customFormat="1">
      <c r="B326" s="33"/>
      <c r="D326" s="145" t="s">
        <v>154</v>
      </c>
      <c r="F326" s="146" t="s">
        <v>965</v>
      </c>
      <c r="I326" s="147"/>
      <c r="L326" s="33"/>
      <c r="M326" s="148"/>
      <c r="T326" s="54"/>
      <c r="AT326" s="18" t="s">
        <v>154</v>
      </c>
      <c r="AU326" s="18" t="s">
        <v>84</v>
      </c>
    </row>
    <row r="327" spans="2:65" s="13" customFormat="1">
      <c r="B327" s="156"/>
      <c r="D327" s="150" t="s">
        <v>156</v>
      </c>
      <c r="E327" s="157" t="s">
        <v>19</v>
      </c>
      <c r="F327" s="158" t="s">
        <v>966</v>
      </c>
      <c r="H327" s="159">
        <v>7.5</v>
      </c>
      <c r="I327" s="160"/>
      <c r="L327" s="156"/>
      <c r="M327" s="161"/>
      <c r="T327" s="162"/>
      <c r="AT327" s="157" t="s">
        <v>156</v>
      </c>
      <c r="AU327" s="157" t="s">
        <v>84</v>
      </c>
      <c r="AV327" s="13" t="s">
        <v>84</v>
      </c>
      <c r="AW327" s="13" t="s">
        <v>35</v>
      </c>
      <c r="AX327" s="13" t="s">
        <v>75</v>
      </c>
      <c r="AY327" s="157" t="s">
        <v>144</v>
      </c>
    </row>
    <row r="328" spans="2:65" s="14" customFormat="1">
      <c r="B328" s="163"/>
      <c r="D328" s="150" t="s">
        <v>156</v>
      </c>
      <c r="E328" s="164" t="s">
        <v>19</v>
      </c>
      <c r="F328" s="165" t="s">
        <v>204</v>
      </c>
      <c r="H328" s="166">
        <v>7.5</v>
      </c>
      <c r="I328" s="167"/>
      <c r="L328" s="163"/>
      <c r="M328" s="168"/>
      <c r="T328" s="169"/>
      <c r="AT328" s="164" t="s">
        <v>156</v>
      </c>
      <c r="AU328" s="164" t="s">
        <v>84</v>
      </c>
      <c r="AV328" s="14" t="s">
        <v>152</v>
      </c>
      <c r="AW328" s="14" t="s">
        <v>35</v>
      </c>
      <c r="AX328" s="14" t="s">
        <v>82</v>
      </c>
      <c r="AY328" s="164" t="s">
        <v>144</v>
      </c>
    </row>
    <row r="329" spans="2:65" s="1" customFormat="1" ht="24.2" customHeight="1">
      <c r="B329" s="33"/>
      <c r="C329" s="132" t="s">
        <v>290</v>
      </c>
      <c r="D329" s="132" t="s">
        <v>147</v>
      </c>
      <c r="E329" s="133" t="s">
        <v>967</v>
      </c>
      <c r="F329" s="134" t="s">
        <v>968</v>
      </c>
      <c r="G329" s="135" t="s">
        <v>150</v>
      </c>
      <c r="H329" s="136">
        <v>30</v>
      </c>
      <c r="I329" s="137"/>
      <c r="J329" s="138">
        <f>ROUND(I329*H329,2)</f>
        <v>0</v>
      </c>
      <c r="K329" s="134" t="s">
        <v>151</v>
      </c>
      <c r="L329" s="33"/>
      <c r="M329" s="139" t="s">
        <v>19</v>
      </c>
      <c r="N329" s="140" t="s">
        <v>46</v>
      </c>
      <c r="P329" s="141">
        <f>O329*H329</f>
        <v>0</v>
      </c>
      <c r="Q329" s="141">
        <v>0</v>
      </c>
      <c r="R329" s="141">
        <f>Q329*H329</f>
        <v>0</v>
      </c>
      <c r="S329" s="141">
        <v>5.8999999999999997E-2</v>
      </c>
      <c r="T329" s="142">
        <f>S329*H329</f>
        <v>1.77</v>
      </c>
      <c r="AR329" s="143" t="s">
        <v>152</v>
      </c>
      <c r="AT329" s="143" t="s">
        <v>147</v>
      </c>
      <c r="AU329" s="143" t="s">
        <v>84</v>
      </c>
      <c r="AY329" s="18" t="s">
        <v>144</v>
      </c>
      <c r="BE329" s="144">
        <f>IF(N329="základní",J329,0)</f>
        <v>0</v>
      </c>
      <c r="BF329" s="144">
        <f>IF(N329="snížená",J329,0)</f>
        <v>0</v>
      </c>
      <c r="BG329" s="144">
        <f>IF(N329="zákl. přenesená",J329,0)</f>
        <v>0</v>
      </c>
      <c r="BH329" s="144">
        <f>IF(N329="sníž. přenesená",J329,0)</f>
        <v>0</v>
      </c>
      <c r="BI329" s="144">
        <f>IF(N329="nulová",J329,0)</f>
        <v>0</v>
      </c>
      <c r="BJ329" s="18" t="s">
        <v>82</v>
      </c>
      <c r="BK329" s="144">
        <f>ROUND(I329*H329,2)</f>
        <v>0</v>
      </c>
      <c r="BL329" s="18" t="s">
        <v>152</v>
      </c>
      <c r="BM329" s="143" t="s">
        <v>969</v>
      </c>
    </row>
    <row r="330" spans="2:65" s="1" customFormat="1">
      <c r="B330" s="33"/>
      <c r="D330" s="145" t="s">
        <v>154</v>
      </c>
      <c r="F330" s="146" t="s">
        <v>970</v>
      </c>
      <c r="I330" s="147"/>
      <c r="L330" s="33"/>
      <c r="M330" s="148"/>
      <c r="T330" s="54"/>
      <c r="AT330" s="18" t="s">
        <v>154</v>
      </c>
      <c r="AU330" s="18" t="s">
        <v>84</v>
      </c>
    </row>
    <row r="331" spans="2:65" s="13" customFormat="1">
      <c r="B331" s="156"/>
      <c r="D331" s="150" t="s">
        <v>156</v>
      </c>
      <c r="E331" s="157" t="s">
        <v>19</v>
      </c>
      <c r="F331" s="158" t="s">
        <v>971</v>
      </c>
      <c r="H331" s="159">
        <v>30</v>
      </c>
      <c r="I331" s="160"/>
      <c r="L331" s="156"/>
      <c r="M331" s="161"/>
      <c r="T331" s="162"/>
      <c r="AT331" s="157" t="s">
        <v>156</v>
      </c>
      <c r="AU331" s="157" t="s">
        <v>84</v>
      </c>
      <c r="AV331" s="13" t="s">
        <v>84</v>
      </c>
      <c r="AW331" s="13" t="s">
        <v>35</v>
      </c>
      <c r="AX331" s="13" t="s">
        <v>82</v>
      </c>
      <c r="AY331" s="157" t="s">
        <v>144</v>
      </c>
    </row>
    <row r="332" spans="2:65" s="1" customFormat="1" ht="24.2" customHeight="1">
      <c r="B332" s="33"/>
      <c r="C332" s="132" t="s">
        <v>379</v>
      </c>
      <c r="D332" s="132" t="s">
        <v>147</v>
      </c>
      <c r="E332" s="133" t="s">
        <v>972</v>
      </c>
      <c r="F332" s="134" t="s">
        <v>973</v>
      </c>
      <c r="G332" s="135" t="s">
        <v>150</v>
      </c>
      <c r="H332" s="136">
        <v>180</v>
      </c>
      <c r="I332" s="137"/>
      <c r="J332" s="138">
        <f>ROUND(I332*H332,2)</f>
        <v>0</v>
      </c>
      <c r="K332" s="134" t="s">
        <v>151</v>
      </c>
      <c r="L332" s="33"/>
      <c r="M332" s="139" t="s">
        <v>19</v>
      </c>
      <c r="N332" s="140" t="s">
        <v>46</v>
      </c>
      <c r="P332" s="141">
        <f>O332*H332</f>
        <v>0</v>
      </c>
      <c r="Q332" s="141">
        <v>0</v>
      </c>
      <c r="R332" s="141">
        <f>Q332*H332</f>
        <v>0</v>
      </c>
      <c r="S332" s="141">
        <v>7.0000000000000001E-3</v>
      </c>
      <c r="T332" s="142">
        <f>S332*H332</f>
        <v>1.26</v>
      </c>
      <c r="AR332" s="143" t="s">
        <v>152</v>
      </c>
      <c r="AT332" s="143" t="s">
        <v>147</v>
      </c>
      <c r="AU332" s="143" t="s">
        <v>84</v>
      </c>
      <c r="AY332" s="18" t="s">
        <v>144</v>
      </c>
      <c r="BE332" s="144">
        <f>IF(N332="základní",J332,0)</f>
        <v>0</v>
      </c>
      <c r="BF332" s="144">
        <f>IF(N332="snížená",J332,0)</f>
        <v>0</v>
      </c>
      <c r="BG332" s="144">
        <f>IF(N332="zákl. přenesená",J332,0)</f>
        <v>0</v>
      </c>
      <c r="BH332" s="144">
        <f>IF(N332="sníž. přenesená",J332,0)</f>
        <v>0</v>
      </c>
      <c r="BI332" s="144">
        <f>IF(N332="nulová",J332,0)</f>
        <v>0</v>
      </c>
      <c r="BJ332" s="18" t="s">
        <v>82</v>
      </c>
      <c r="BK332" s="144">
        <f>ROUND(I332*H332,2)</f>
        <v>0</v>
      </c>
      <c r="BL332" s="18" t="s">
        <v>152</v>
      </c>
      <c r="BM332" s="143" t="s">
        <v>974</v>
      </c>
    </row>
    <row r="333" spans="2:65" s="1" customFormat="1">
      <c r="B333" s="33"/>
      <c r="D333" s="145" t="s">
        <v>154</v>
      </c>
      <c r="F333" s="146" t="s">
        <v>975</v>
      </c>
      <c r="I333" s="147"/>
      <c r="L333" s="33"/>
      <c r="M333" s="148"/>
      <c r="T333" s="54"/>
      <c r="AT333" s="18" t="s">
        <v>154</v>
      </c>
      <c r="AU333" s="18" t="s">
        <v>84</v>
      </c>
    </row>
    <row r="334" spans="2:65" s="13" customFormat="1">
      <c r="B334" s="156"/>
      <c r="D334" s="150" t="s">
        <v>156</v>
      </c>
      <c r="E334" s="157" t="s">
        <v>19</v>
      </c>
      <c r="F334" s="158" t="s">
        <v>976</v>
      </c>
      <c r="H334" s="159">
        <v>180</v>
      </c>
      <c r="I334" s="160"/>
      <c r="L334" s="156"/>
      <c r="M334" s="161"/>
      <c r="T334" s="162"/>
      <c r="AT334" s="157" t="s">
        <v>156</v>
      </c>
      <c r="AU334" s="157" t="s">
        <v>84</v>
      </c>
      <c r="AV334" s="13" t="s">
        <v>84</v>
      </c>
      <c r="AW334" s="13" t="s">
        <v>35</v>
      </c>
      <c r="AX334" s="13" t="s">
        <v>82</v>
      </c>
      <c r="AY334" s="157" t="s">
        <v>144</v>
      </c>
    </row>
    <row r="335" spans="2:65" s="1" customFormat="1" ht="24.2" customHeight="1">
      <c r="B335" s="33"/>
      <c r="C335" s="132" t="s">
        <v>385</v>
      </c>
      <c r="D335" s="132" t="s">
        <v>147</v>
      </c>
      <c r="E335" s="133" t="s">
        <v>977</v>
      </c>
      <c r="F335" s="134" t="s">
        <v>978</v>
      </c>
      <c r="G335" s="135" t="s">
        <v>150</v>
      </c>
      <c r="H335" s="136">
        <v>26.2</v>
      </c>
      <c r="I335" s="137"/>
      <c r="J335" s="138">
        <f>ROUND(I335*H335,2)</f>
        <v>0</v>
      </c>
      <c r="K335" s="134" t="s">
        <v>151</v>
      </c>
      <c r="L335" s="33"/>
      <c r="M335" s="139" t="s">
        <v>19</v>
      </c>
      <c r="N335" s="140" t="s">
        <v>46</v>
      </c>
      <c r="P335" s="141">
        <f>O335*H335</f>
        <v>0</v>
      </c>
      <c r="Q335" s="141">
        <v>0</v>
      </c>
      <c r="R335" s="141">
        <f>Q335*H335</f>
        <v>0</v>
      </c>
      <c r="S335" s="141">
        <v>3.5000000000000003E-2</v>
      </c>
      <c r="T335" s="142">
        <f>S335*H335</f>
        <v>0.91700000000000004</v>
      </c>
      <c r="AR335" s="143" t="s">
        <v>152</v>
      </c>
      <c r="AT335" s="143" t="s">
        <v>147</v>
      </c>
      <c r="AU335" s="143" t="s">
        <v>84</v>
      </c>
      <c r="AY335" s="18" t="s">
        <v>144</v>
      </c>
      <c r="BE335" s="144">
        <f>IF(N335="základní",J335,0)</f>
        <v>0</v>
      </c>
      <c r="BF335" s="144">
        <f>IF(N335="snížená",J335,0)</f>
        <v>0</v>
      </c>
      <c r="BG335" s="144">
        <f>IF(N335="zákl. přenesená",J335,0)</f>
        <v>0</v>
      </c>
      <c r="BH335" s="144">
        <f>IF(N335="sníž. přenesená",J335,0)</f>
        <v>0</v>
      </c>
      <c r="BI335" s="144">
        <f>IF(N335="nulová",J335,0)</f>
        <v>0</v>
      </c>
      <c r="BJ335" s="18" t="s">
        <v>82</v>
      </c>
      <c r="BK335" s="144">
        <f>ROUND(I335*H335,2)</f>
        <v>0</v>
      </c>
      <c r="BL335" s="18" t="s">
        <v>152</v>
      </c>
      <c r="BM335" s="143" t="s">
        <v>979</v>
      </c>
    </row>
    <row r="336" spans="2:65" s="1" customFormat="1">
      <c r="B336" s="33"/>
      <c r="D336" s="145" t="s">
        <v>154</v>
      </c>
      <c r="F336" s="146" t="s">
        <v>980</v>
      </c>
      <c r="I336" s="147"/>
      <c r="L336" s="33"/>
      <c r="M336" s="148"/>
      <c r="T336" s="54"/>
      <c r="AT336" s="18" t="s">
        <v>154</v>
      </c>
      <c r="AU336" s="18" t="s">
        <v>84</v>
      </c>
    </row>
    <row r="337" spans="2:65" s="13" customFormat="1">
      <c r="B337" s="156"/>
      <c r="D337" s="150" t="s">
        <v>156</v>
      </c>
      <c r="E337" s="157" t="s">
        <v>19</v>
      </c>
      <c r="F337" s="158" t="s">
        <v>981</v>
      </c>
      <c r="H337" s="159">
        <v>26.2</v>
      </c>
      <c r="I337" s="160"/>
      <c r="L337" s="156"/>
      <c r="M337" s="161"/>
      <c r="T337" s="162"/>
      <c r="AT337" s="157" t="s">
        <v>156</v>
      </c>
      <c r="AU337" s="157" t="s">
        <v>84</v>
      </c>
      <c r="AV337" s="13" t="s">
        <v>84</v>
      </c>
      <c r="AW337" s="13" t="s">
        <v>35</v>
      </c>
      <c r="AX337" s="13" t="s">
        <v>82</v>
      </c>
      <c r="AY337" s="157" t="s">
        <v>144</v>
      </c>
    </row>
    <row r="338" spans="2:65" s="1" customFormat="1" ht="24.2" customHeight="1">
      <c r="B338" s="33"/>
      <c r="C338" s="132" t="s">
        <v>401</v>
      </c>
      <c r="D338" s="132" t="s">
        <v>147</v>
      </c>
      <c r="E338" s="133" t="s">
        <v>982</v>
      </c>
      <c r="F338" s="134" t="s">
        <v>983</v>
      </c>
      <c r="G338" s="135" t="s">
        <v>150</v>
      </c>
      <c r="H338" s="136">
        <v>58</v>
      </c>
      <c r="I338" s="137"/>
      <c r="J338" s="138">
        <f>ROUND(I338*H338,2)</f>
        <v>0</v>
      </c>
      <c r="K338" s="134" t="s">
        <v>151</v>
      </c>
      <c r="L338" s="33"/>
      <c r="M338" s="139" t="s">
        <v>19</v>
      </c>
      <c r="N338" s="140" t="s">
        <v>46</v>
      </c>
      <c r="P338" s="141">
        <f>O338*H338</f>
        <v>0</v>
      </c>
      <c r="Q338" s="141">
        <v>0</v>
      </c>
      <c r="R338" s="141">
        <f>Q338*H338</f>
        <v>0</v>
      </c>
      <c r="S338" s="141">
        <v>7.1999999999999995E-2</v>
      </c>
      <c r="T338" s="142">
        <f>S338*H338</f>
        <v>4.1759999999999993</v>
      </c>
      <c r="AR338" s="143" t="s">
        <v>152</v>
      </c>
      <c r="AT338" s="143" t="s">
        <v>147</v>
      </c>
      <c r="AU338" s="143" t="s">
        <v>84</v>
      </c>
      <c r="AY338" s="18" t="s">
        <v>144</v>
      </c>
      <c r="BE338" s="144">
        <f>IF(N338="základní",J338,0)</f>
        <v>0</v>
      </c>
      <c r="BF338" s="144">
        <f>IF(N338="snížená",J338,0)</f>
        <v>0</v>
      </c>
      <c r="BG338" s="144">
        <f>IF(N338="zákl. přenesená",J338,0)</f>
        <v>0</v>
      </c>
      <c r="BH338" s="144">
        <f>IF(N338="sníž. přenesená",J338,0)</f>
        <v>0</v>
      </c>
      <c r="BI338" s="144">
        <f>IF(N338="nulová",J338,0)</f>
        <v>0</v>
      </c>
      <c r="BJ338" s="18" t="s">
        <v>82</v>
      </c>
      <c r="BK338" s="144">
        <f>ROUND(I338*H338,2)</f>
        <v>0</v>
      </c>
      <c r="BL338" s="18" t="s">
        <v>152</v>
      </c>
      <c r="BM338" s="143" t="s">
        <v>984</v>
      </c>
    </row>
    <row r="339" spans="2:65" s="1" customFormat="1">
      <c r="B339" s="33"/>
      <c r="D339" s="145" t="s">
        <v>154</v>
      </c>
      <c r="F339" s="146" t="s">
        <v>985</v>
      </c>
      <c r="I339" s="147"/>
      <c r="L339" s="33"/>
      <c r="M339" s="148"/>
      <c r="T339" s="54"/>
      <c r="AT339" s="18" t="s">
        <v>154</v>
      </c>
      <c r="AU339" s="18" t="s">
        <v>84</v>
      </c>
    </row>
    <row r="340" spans="2:65" s="13" customFormat="1">
      <c r="B340" s="156"/>
      <c r="D340" s="150" t="s">
        <v>156</v>
      </c>
      <c r="E340" s="157" t="s">
        <v>19</v>
      </c>
      <c r="F340" s="158" t="s">
        <v>986</v>
      </c>
      <c r="H340" s="159">
        <v>13</v>
      </c>
      <c r="I340" s="160"/>
      <c r="L340" s="156"/>
      <c r="M340" s="161"/>
      <c r="T340" s="162"/>
      <c r="AT340" s="157" t="s">
        <v>156</v>
      </c>
      <c r="AU340" s="157" t="s">
        <v>84</v>
      </c>
      <c r="AV340" s="13" t="s">
        <v>84</v>
      </c>
      <c r="AW340" s="13" t="s">
        <v>35</v>
      </c>
      <c r="AX340" s="13" t="s">
        <v>75</v>
      </c>
      <c r="AY340" s="157" t="s">
        <v>144</v>
      </c>
    </row>
    <row r="341" spans="2:65" s="13" customFormat="1">
      <c r="B341" s="156"/>
      <c r="D341" s="150" t="s">
        <v>156</v>
      </c>
      <c r="E341" s="157" t="s">
        <v>19</v>
      </c>
      <c r="F341" s="158" t="s">
        <v>987</v>
      </c>
      <c r="H341" s="159">
        <v>45</v>
      </c>
      <c r="I341" s="160"/>
      <c r="L341" s="156"/>
      <c r="M341" s="161"/>
      <c r="T341" s="162"/>
      <c r="AT341" s="157" t="s">
        <v>156</v>
      </c>
      <c r="AU341" s="157" t="s">
        <v>84</v>
      </c>
      <c r="AV341" s="13" t="s">
        <v>84</v>
      </c>
      <c r="AW341" s="13" t="s">
        <v>35</v>
      </c>
      <c r="AX341" s="13" t="s">
        <v>75</v>
      </c>
      <c r="AY341" s="157" t="s">
        <v>144</v>
      </c>
    </row>
    <row r="342" spans="2:65" s="14" customFormat="1">
      <c r="B342" s="163"/>
      <c r="D342" s="150" t="s">
        <v>156</v>
      </c>
      <c r="E342" s="164" t="s">
        <v>19</v>
      </c>
      <c r="F342" s="165" t="s">
        <v>204</v>
      </c>
      <c r="H342" s="166">
        <v>58</v>
      </c>
      <c r="I342" s="167"/>
      <c r="L342" s="163"/>
      <c r="M342" s="168"/>
      <c r="T342" s="169"/>
      <c r="AT342" s="164" t="s">
        <v>156</v>
      </c>
      <c r="AU342" s="164" t="s">
        <v>84</v>
      </c>
      <c r="AV342" s="14" t="s">
        <v>152</v>
      </c>
      <c r="AW342" s="14" t="s">
        <v>35</v>
      </c>
      <c r="AX342" s="14" t="s">
        <v>82</v>
      </c>
      <c r="AY342" s="164" t="s">
        <v>144</v>
      </c>
    </row>
    <row r="343" spans="2:65" s="1" customFormat="1" ht="16.5" customHeight="1">
      <c r="B343" s="33"/>
      <c r="C343" s="132" t="s">
        <v>407</v>
      </c>
      <c r="D343" s="132" t="s">
        <v>147</v>
      </c>
      <c r="E343" s="133" t="s">
        <v>988</v>
      </c>
      <c r="F343" s="134" t="s">
        <v>989</v>
      </c>
      <c r="G343" s="135" t="s">
        <v>150</v>
      </c>
      <c r="H343" s="136">
        <v>100.2</v>
      </c>
      <c r="I343" s="137"/>
      <c r="J343" s="138">
        <f>ROUND(I343*H343,2)</f>
        <v>0</v>
      </c>
      <c r="K343" s="134" t="s">
        <v>151</v>
      </c>
      <c r="L343" s="33"/>
      <c r="M343" s="139" t="s">
        <v>19</v>
      </c>
      <c r="N343" s="140" t="s">
        <v>46</v>
      </c>
      <c r="P343" s="141">
        <f>O343*H343</f>
        <v>0</v>
      </c>
      <c r="Q343" s="141">
        <v>0</v>
      </c>
      <c r="R343" s="141">
        <f>Q343*H343</f>
        <v>0</v>
      </c>
      <c r="S343" s="141">
        <v>0</v>
      </c>
      <c r="T343" s="142">
        <f>S343*H343</f>
        <v>0</v>
      </c>
      <c r="AR343" s="143" t="s">
        <v>152</v>
      </c>
      <c r="AT343" s="143" t="s">
        <v>147</v>
      </c>
      <c r="AU343" s="143" t="s">
        <v>84</v>
      </c>
      <c r="AY343" s="18" t="s">
        <v>144</v>
      </c>
      <c r="BE343" s="144">
        <f>IF(N343="základní",J343,0)</f>
        <v>0</v>
      </c>
      <c r="BF343" s="144">
        <f>IF(N343="snížená",J343,0)</f>
        <v>0</v>
      </c>
      <c r="BG343" s="144">
        <f>IF(N343="zákl. přenesená",J343,0)</f>
        <v>0</v>
      </c>
      <c r="BH343" s="144">
        <f>IF(N343="sníž. přenesená",J343,0)</f>
        <v>0</v>
      </c>
      <c r="BI343" s="144">
        <f>IF(N343="nulová",J343,0)</f>
        <v>0</v>
      </c>
      <c r="BJ343" s="18" t="s">
        <v>82</v>
      </c>
      <c r="BK343" s="144">
        <f>ROUND(I343*H343,2)</f>
        <v>0</v>
      </c>
      <c r="BL343" s="18" t="s">
        <v>152</v>
      </c>
      <c r="BM343" s="143" t="s">
        <v>990</v>
      </c>
    </row>
    <row r="344" spans="2:65" s="1" customFormat="1">
      <c r="B344" s="33"/>
      <c r="D344" s="145" t="s">
        <v>154</v>
      </c>
      <c r="F344" s="146" t="s">
        <v>991</v>
      </c>
      <c r="I344" s="147"/>
      <c r="L344" s="33"/>
      <c r="M344" s="148"/>
      <c r="T344" s="54"/>
      <c r="AT344" s="18" t="s">
        <v>154</v>
      </c>
      <c r="AU344" s="18" t="s">
        <v>84</v>
      </c>
    </row>
    <row r="345" spans="2:65" s="1" customFormat="1" ht="19.5">
      <c r="B345" s="33"/>
      <c r="D345" s="150" t="s">
        <v>556</v>
      </c>
      <c r="F345" s="187" t="s">
        <v>992</v>
      </c>
      <c r="I345" s="147"/>
      <c r="L345" s="33"/>
      <c r="M345" s="148"/>
      <c r="T345" s="54"/>
      <c r="AT345" s="18" t="s">
        <v>556</v>
      </c>
      <c r="AU345" s="18" t="s">
        <v>84</v>
      </c>
    </row>
    <row r="346" spans="2:65" s="12" customFormat="1">
      <c r="B346" s="149"/>
      <c r="D346" s="150" t="s">
        <v>156</v>
      </c>
      <c r="E346" s="151" t="s">
        <v>19</v>
      </c>
      <c r="F346" s="152" t="s">
        <v>993</v>
      </c>
      <c r="H346" s="151" t="s">
        <v>19</v>
      </c>
      <c r="I346" s="153"/>
      <c r="L346" s="149"/>
      <c r="M346" s="154"/>
      <c r="T346" s="155"/>
      <c r="AT346" s="151" t="s">
        <v>156</v>
      </c>
      <c r="AU346" s="151" t="s">
        <v>84</v>
      </c>
      <c r="AV346" s="12" t="s">
        <v>82</v>
      </c>
      <c r="AW346" s="12" t="s">
        <v>35</v>
      </c>
      <c r="AX346" s="12" t="s">
        <v>75</v>
      </c>
      <c r="AY346" s="151" t="s">
        <v>144</v>
      </c>
    </row>
    <row r="347" spans="2:65" s="12" customFormat="1">
      <c r="B347" s="149"/>
      <c r="D347" s="150" t="s">
        <v>156</v>
      </c>
      <c r="E347" s="151" t="s">
        <v>19</v>
      </c>
      <c r="F347" s="152" t="s">
        <v>787</v>
      </c>
      <c r="H347" s="151" t="s">
        <v>19</v>
      </c>
      <c r="I347" s="153"/>
      <c r="L347" s="149"/>
      <c r="M347" s="154"/>
      <c r="T347" s="155"/>
      <c r="AT347" s="151" t="s">
        <v>156</v>
      </c>
      <c r="AU347" s="151" t="s">
        <v>84</v>
      </c>
      <c r="AV347" s="12" t="s">
        <v>82</v>
      </c>
      <c r="AW347" s="12" t="s">
        <v>35</v>
      </c>
      <c r="AX347" s="12" t="s">
        <v>75</v>
      </c>
      <c r="AY347" s="151" t="s">
        <v>144</v>
      </c>
    </row>
    <row r="348" spans="2:65" s="13" customFormat="1">
      <c r="B348" s="156"/>
      <c r="D348" s="150" t="s">
        <v>156</v>
      </c>
      <c r="E348" s="157" t="s">
        <v>19</v>
      </c>
      <c r="F348" s="158" t="s">
        <v>886</v>
      </c>
      <c r="H348" s="159">
        <v>8.25</v>
      </c>
      <c r="I348" s="160"/>
      <c r="L348" s="156"/>
      <c r="M348" s="161"/>
      <c r="T348" s="162"/>
      <c r="AT348" s="157" t="s">
        <v>156</v>
      </c>
      <c r="AU348" s="157" t="s">
        <v>84</v>
      </c>
      <c r="AV348" s="13" t="s">
        <v>84</v>
      </c>
      <c r="AW348" s="13" t="s">
        <v>35</v>
      </c>
      <c r="AX348" s="13" t="s">
        <v>75</v>
      </c>
      <c r="AY348" s="157" t="s">
        <v>144</v>
      </c>
    </row>
    <row r="349" spans="2:65" s="13" customFormat="1">
      <c r="B349" s="156"/>
      <c r="D349" s="150" t="s">
        <v>156</v>
      </c>
      <c r="E349" s="157" t="s">
        <v>19</v>
      </c>
      <c r="F349" s="158" t="s">
        <v>887</v>
      </c>
      <c r="H349" s="159">
        <v>33</v>
      </c>
      <c r="I349" s="160"/>
      <c r="L349" s="156"/>
      <c r="M349" s="161"/>
      <c r="T349" s="162"/>
      <c r="AT349" s="157" t="s">
        <v>156</v>
      </c>
      <c r="AU349" s="157" t="s">
        <v>84</v>
      </c>
      <c r="AV349" s="13" t="s">
        <v>84</v>
      </c>
      <c r="AW349" s="13" t="s">
        <v>35</v>
      </c>
      <c r="AX349" s="13" t="s">
        <v>75</v>
      </c>
      <c r="AY349" s="157" t="s">
        <v>144</v>
      </c>
    </row>
    <row r="350" spans="2:65" s="13" customFormat="1">
      <c r="B350" s="156"/>
      <c r="D350" s="150" t="s">
        <v>156</v>
      </c>
      <c r="E350" s="157" t="s">
        <v>19</v>
      </c>
      <c r="F350" s="158" t="s">
        <v>888</v>
      </c>
      <c r="H350" s="159">
        <v>216</v>
      </c>
      <c r="I350" s="160"/>
      <c r="L350" s="156"/>
      <c r="M350" s="161"/>
      <c r="T350" s="162"/>
      <c r="AT350" s="157" t="s">
        <v>156</v>
      </c>
      <c r="AU350" s="157" t="s">
        <v>84</v>
      </c>
      <c r="AV350" s="13" t="s">
        <v>84</v>
      </c>
      <c r="AW350" s="13" t="s">
        <v>35</v>
      </c>
      <c r="AX350" s="13" t="s">
        <v>75</v>
      </c>
      <c r="AY350" s="157" t="s">
        <v>144</v>
      </c>
    </row>
    <row r="351" spans="2:65" s="13" customFormat="1">
      <c r="B351" s="156"/>
      <c r="D351" s="150" t="s">
        <v>156</v>
      </c>
      <c r="E351" s="157" t="s">
        <v>19</v>
      </c>
      <c r="F351" s="158" t="s">
        <v>994</v>
      </c>
      <c r="H351" s="159">
        <v>2.64</v>
      </c>
      <c r="I351" s="160"/>
      <c r="L351" s="156"/>
      <c r="M351" s="161"/>
      <c r="T351" s="162"/>
      <c r="AT351" s="157" t="s">
        <v>156</v>
      </c>
      <c r="AU351" s="157" t="s">
        <v>84</v>
      </c>
      <c r="AV351" s="13" t="s">
        <v>84</v>
      </c>
      <c r="AW351" s="13" t="s">
        <v>35</v>
      </c>
      <c r="AX351" s="13" t="s">
        <v>75</v>
      </c>
      <c r="AY351" s="157" t="s">
        <v>144</v>
      </c>
    </row>
    <row r="352" spans="2:65" s="13" customFormat="1">
      <c r="B352" s="156"/>
      <c r="D352" s="150" t="s">
        <v>156</v>
      </c>
      <c r="E352" s="157" t="s">
        <v>19</v>
      </c>
      <c r="F352" s="158" t="s">
        <v>788</v>
      </c>
      <c r="H352" s="159">
        <v>15.6</v>
      </c>
      <c r="I352" s="160"/>
      <c r="L352" s="156"/>
      <c r="M352" s="161"/>
      <c r="T352" s="162"/>
      <c r="AT352" s="157" t="s">
        <v>156</v>
      </c>
      <c r="AU352" s="157" t="s">
        <v>84</v>
      </c>
      <c r="AV352" s="13" t="s">
        <v>84</v>
      </c>
      <c r="AW352" s="13" t="s">
        <v>35</v>
      </c>
      <c r="AX352" s="13" t="s">
        <v>75</v>
      </c>
      <c r="AY352" s="157" t="s">
        <v>144</v>
      </c>
    </row>
    <row r="353" spans="2:65" s="13" customFormat="1">
      <c r="B353" s="156"/>
      <c r="D353" s="150" t="s">
        <v>156</v>
      </c>
      <c r="E353" s="157" t="s">
        <v>19</v>
      </c>
      <c r="F353" s="158" t="s">
        <v>890</v>
      </c>
      <c r="H353" s="159">
        <v>58.5</v>
      </c>
      <c r="I353" s="160"/>
      <c r="L353" s="156"/>
      <c r="M353" s="161"/>
      <c r="T353" s="162"/>
      <c r="AT353" s="157" t="s">
        <v>156</v>
      </c>
      <c r="AU353" s="157" t="s">
        <v>84</v>
      </c>
      <c r="AV353" s="13" t="s">
        <v>84</v>
      </c>
      <c r="AW353" s="13" t="s">
        <v>35</v>
      </c>
      <c r="AX353" s="13" t="s">
        <v>75</v>
      </c>
      <c r="AY353" s="157" t="s">
        <v>144</v>
      </c>
    </row>
    <row r="354" spans="2:65" s="13" customFormat="1">
      <c r="B354" s="156"/>
      <c r="D354" s="150" t="s">
        <v>156</v>
      </c>
      <c r="E354" s="157" t="s">
        <v>19</v>
      </c>
      <c r="F354" s="158" t="s">
        <v>891</v>
      </c>
      <c r="H354" s="159">
        <v>0.01</v>
      </c>
      <c r="I354" s="160"/>
      <c r="L354" s="156"/>
      <c r="M354" s="161"/>
      <c r="T354" s="162"/>
      <c r="AT354" s="157" t="s">
        <v>156</v>
      </c>
      <c r="AU354" s="157" t="s">
        <v>84</v>
      </c>
      <c r="AV354" s="13" t="s">
        <v>84</v>
      </c>
      <c r="AW354" s="13" t="s">
        <v>35</v>
      </c>
      <c r="AX354" s="13" t="s">
        <v>75</v>
      </c>
      <c r="AY354" s="157" t="s">
        <v>144</v>
      </c>
    </row>
    <row r="355" spans="2:65" s="14" customFormat="1">
      <c r="B355" s="163"/>
      <c r="D355" s="150" t="s">
        <v>156</v>
      </c>
      <c r="E355" s="164" t="s">
        <v>19</v>
      </c>
      <c r="F355" s="165" t="s">
        <v>204</v>
      </c>
      <c r="H355" s="166">
        <v>334</v>
      </c>
      <c r="I355" s="167"/>
      <c r="L355" s="163"/>
      <c r="M355" s="168"/>
      <c r="T355" s="169"/>
      <c r="AT355" s="164" t="s">
        <v>156</v>
      </c>
      <c r="AU355" s="164" t="s">
        <v>84</v>
      </c>
      <c r="AV355" s="14" t="s">
        <v>152</v>
      </c>
      <c r="AW355" s="14" t="s">
        <v>35</v>
      </c>
      <c r="AX355" s="14" t="s">
        <v>75</v>
      </c>
      <c r="AY355" s="164" t="s">
        <v>144</v>
      </c>
    </row>
    <row r="356" spans="2:65" s="13" customFormat="1">
      <c r="B356" s="156"/>
      <c r="D356" s="150" t="s">
        <v>156</v>
      </c>
      <c r="E356" s="157" t="s">
        <v>19</v>
      </c>
      <c r="F356" s="158" t="s">
        <v>995</v>
      </c>
      <c r="H356" s="159">
        <v>100.2</v>
      </c>
      <c r="I356" s="160"/>
      <c r="L356" s="156"/>
      <c r="M356" s="161"/>
      <c r="T356" s="162"/>
      <c r="AT356" s="157" t="s">
        <v>156</v>
      </c>
      <c r="AU356" s="157" t="s">
        <v>84</v>
      </c>
      <c r="AV356" s="13" t="s">
        <v>84</v>
      </c>
      <c r="AW356" s="13" t="s">
        <v>35</v>
      </c>
      <c r="AX356" s="13" t="s">
        <v>82</v>
      </c>
      <c r="AY356" s="157" t="s">
        <v>144</v>
      </c>
    </row>
    <row r="357" spans="2:65" s="1" customFormat="1" ht="24.2" customHeight="1">
      <c r="B357" s="33"/>
      <c r="C357" s="132" t="s">
        <v>420</v>
      </c>
      <c r="D357" s="132" t="s">
        <v>147</v>
      </c>
      <c r="E357" s="133" t="s">
        <v>996</v>
      </c>
      <c r="F357" s="134" t="s">
        <v>997</v>
      </c>
      <c r="G357" s="135" t="s">
        <v>150</v>
      </c>
      <c r="H357" s="136">
        <v>81.495000000000005</v>
      </c>
      <c r="I357" s="137"/>
      <c r="J357" s="138">
        <f>ROUND(I357*H357,2)</f>
        <v>0</v>
      </c>
      <c r="K357" s="134" t="s">
        <v>151</v>
      </c>
      <c r="L357" s="33"/>
      <c r="M357" s="139" t="s">
        <v>19</v>
      </c>
      <c r="N357" s="140" t="s">
        <v>46</v>
      </c>
      <c r="P357" s="141">
        <f>O357*H357</f>
        <v>0</v>
      </c>
      <c r="Q357" s="141">
        <v>0</v>
      </c>
      <c r="R357" s="141">
        <f>Q357*H357</f>
        <v>0</v>
      </c>
      <c r="S357" s="141">
        <v>1.06E-2</v>
      </c>
      <c r="T357" s="142">
        <f>S357*H357</f>
        <v>0.86384700000000003</v>
      </c>
      <c r="AR357" s="143" t="s">
        <v>152</v>
      </c>
      <c r="AT357" s="143" t="s">
        <v>147</v>
      </c>
      <c r="AU357" s="143" t="s">
        <v>84</v>
      </c>
      <c r="AY357" s="18" t="s">
        <v>144</v>
      </c>
      <c r="BE357" s="144">
        <f>IF(N357="základní",J357,0)</f>
        <v>0</v>
      </c>
      <c r="BF357" s="144">
        <f>IF(N357="snížená",J357,0)</f>
        <v>0</v>
      </c>
      <c r="BG357" s="144">
        <f>IF(N357="zákl. přenesená",J357,0)</f>
        <v>0</v>
      </c>
      <c r="BH357" s="144">
        <f>IF(N357="sníž. přenesená",J357,0)</f>
        <v>0</v>
      </c>
      <c r="BI357" s="144">
        <f>IF(N357="nulová",J357,0)</f>
        <v>0</v>
      </c>
      <c r="BJ357" s="18" t="s">
        <v>82</v>
      </c>
      <c r="BK357" s="144">
        <f>ROUND(I357*H357,2)</f>
        <v>0</v>
      </c>
      <c r="BL357" s="18" t="s">
        <v>152</v>
      </c>
      <c r="BM357" s="143" t="s">
        <v>998</v>
      </c>
    </row>
    <row r="358" spans="2:65" s="1" customFormat="1">
      <c r="B358" s="33"/>
      <c r="D358" s="145" t="s">
        <v>154</v>
      </c>
      <c r="F358" s="146" t="s">
        <v>999</v>
      </c>
      <c r="I358" s="147"/>
      <c r="L358" s="33"/>
      <c r="M358" s="148"/>
      <c r="T358" s="54"/>
      <c r="AT358" s="18" t="s">
        <v>154</v>
      </c>
      <c r="AU358" s="18" t="s">
        <v>84</v>
      </c>
    </row>
    <row r="359" spans="2:65" s="12" customFormat="1">
      <c r="B359" s="149"/>
      <c r="D359" s="150" t="s">
        <v>156</v>
      </c>
      <c r="E359" s="151" t="s">
        <v>19</v>
      </c>
      <c r="F359" s="152" t="s">
        <v>1000</v>
      </c>
      <c r="H359" s="151" t="s">
        <v>19</v>
      </c>
      <c r="I359" s="153"/>
      <c r="L359" s="149"/>
      <c r="M359" s="154"/>
      <c r="T359" s="155"/>
      <c r="AT359" s="151" t="s">
        <v>156</v>
      </c>
      <c r="AU359" s="151" t="s">
        <v>84</v>
      </c>
      <c r="AV359" s="12" t="s">
        <v>82</v>
      </c>
      <c r="AW359" s="12" t="s">
        <v>35</v>
      </c>
      <c r="AX359" s="12" t="s">
        <v>75</v>
      </c>
      <c r="AY359" s="151" t="s">
        <v>144</v>
      </c>
    </row>
    <row r="360" spans="2:65" s="12" customFormat="1">
      <c r="B360" s="149"/>
      <c r="D360" s="150" t="s">
        <v>156</v>
      </c>
      <c r="E360" s="151" t="s">
        <v>19</v>
      </c>
      <c r="F360" s="152" t="s">
        <v>1001</v>
      </c>
      <c r="H360" s="151" t="s">
        <v>19</v>
      </c>
      <c r="I360" s="153"/>
      <c r="L360" s="149"/>
      <c r="M360" s="154"/>
      <c r="T360" s="155"/>
      <c r="AT360" s="151" t="s">
        <v>156</v>
      </c>
      <c r="AU360" s="151" t="s">
        <v>84</v>
      </c>
      <c r="AV360" s="12" t="s">
        <v>82</v>
      </c>
      <c r="AW360" s="12" t="s">
        <v>35</v>
      </c>
      <c r="AX360" s="12" t="s">
        <v>75</v>
      </c>
      <c r="AY360" s="151" t="s">
        <v>144</v>
      </c>
    </row>
    <row r="361" spans="2:65" s="12" customFormat="1">
      <c r="B361" s="149"/>
      <c r="D361" s="150" t="s">
        <v>156</v>
      </c>
      <c r="E361" s="151" t="s">
        <v>19</v>
      </c>
      <c r="F361" s="152" t="s">
        <v>1002</v>
      </c>
      <c r="H361" s="151" t="s">
        <v>19</v>
      </c>
      <c r="I361" s="153"/>
      <c r="L361" s="149"/>
      <c r="M361" s="154"/>
      <c r="T361" s="155"/>
      <c r="AT361" s="151" t="s">
        <v>156</v>
      </c>
      <c r="AU361" s="151" t="s">
        <v>84</v>
      </c>
      <c r="AV361" s="12" t="s">
        <v>82</v>
      </c>
      <c r="AW361" s="12" t="s">
        <v>35</v>
      </c>
      <c r="AX361" s="12" t="s">
        <v>75</v>
      </c>
      <c r="AY361" s="151" t="s">
        <v>144</v>
      </c>
    </row>
    <row r="362" spans="2:65" s="12" customFormat="1">
      <c r="B362" s="149"/>
      <c r="D362" s="150" t="s">
        <v>156</v>
      </c>
      <c r="E362" s="151" t="s">
        <v>19</v>
      </c>
      <c r="F362" s="152" t="s">
        <v>1003</v>
      </c>
      <c r="H362" s="151" t="s">
        <v>19</v>
      </c>
      <c r="I362" s="153"/>
      <c r="L362" s="149"/>
      <c r="M362" s="154"/>
      <c r="T362" s="155"/>
      <c r="AT362" s="151" t="s">
        <v>156</v>
      </c>
      <c r="AU362" s="151" t="s">
        <v>84</v>
      </c>
      <c r="AV362" s="12" t="s">
        <v>82</v>
      </c>
      <c r="AW362" s="12" t="s">
        <v>35</v>
      </c>
      <c r="AX362" s="12" t="s">
        <v>75</v>
      </c>
      <c r="AY362" s="151" t="s">
        <v>144</v>
      </c>
    </row>
    <row r="363" spans="2:65" s="12" customFormat="1">
      <c r="B363" s="149"/>
      <c r="D363" s="150" t="s">
        <v>156</v>
      </c>
      <c r="E363" s="151" t="s">
        <v>19</v>
      </c>
      <c r="F363" s="152" t="s">
        <v>1004</v>
      </c>
      <c r="H363" s="151" t="s">
        <v>19</v>
      </c>
      <c r="I363" s="153"/>
      <c r="L363" s="149"/>
      <c r="M363" s="154"/>
      <c r="T363" s="155"/>
      <c r="AT363" s="151" t="s">
        <v>156</v>
      </c>
      <c r="AU363" s="151" t="s">
        <v>84</v>
      </c>
      <c r="AV363" s="12" t="s">
        <v>82</v>
      </c>
      <c r="AW363" s="12" t="s">
        <v>35</v>
      </c>
      <c r="AX363" s="12" t="s">
        <v>75</v>
      </c>
      <c r="AY363" s="151" t="s">
        <v>144</v>
      </c>
    </row>
    <row r="364" spans="2:65" s="12" customFormat="1">
      <c r="B364" s="149"/>
      <c r="D364" s="150" t="s">
        <v>156</v>
      </c>
      <c r="E364" s="151" t="s">
        <v>19</v>
      </c>
      <c r="F364" s="152" t="s">
        <v>1005</v>
      </c>
      <c r="H364" s="151" t="s">
        <v>19</v>
      </c>
      <c r="I364" s="153"/>
      <c r="L364" s="149"/>
      <c r="M364" s="154"/>
      <c r="T364" s="155"/>
      <c r="AT364" s="151" t="s">
        <v>156</v>
      </c>
      <c r="AU364" s="151" t="s">
        <v>84</v>
      </c>
      <c r="AV364" s="12" t="s">
        <v>82</v>
      </c>
      <c r="AW364" s="12" t="s">
        <v>35</v>
      </c>
      <c r="AX364" s="12" t="s">
        <v>75</v>
      </c>
      <c r="AY364" s="151" t="s">
        <v>144</v>
      </c>
    </row>
    <row r="365" spans="2:65" s="12" customFormat="1">
      <c r="B365" s="149"/>
      <c r="D365" s="150" t="s">
        <v>156</v>
      </c>
      <c r="E365" s="151" t="s">
        <v>19</v>
      </c>
      <c r="F365" s="152" t="s">
        <v>1006</v>
      </c>
      <c r="H365" s="151" t="s">
        <v>19</v>
      </c>
      <c r="I365" s="153"/>
      <c r="L365" s="149"/>
      <c r="M365" s="154"/>
      <c r="T365" s="155"/>
      <c r="AT365" s="151" t="s">
        <v>156</v>
      </c>
      <c r="AU365" s="151" t="s">
        <v>84</v>
      </c>
      <c r="AV365" s="12" t="s">
        <v>82</v>
      </c>
      <c r="AW365" s="12" t="s">
        <v>35</v>
      </c>
      <c r="AX365" s="12" t="s">
        <v>75</v>
      </c>
      <c r="AY365" s="151" t="s">
        <v>144</v>
      </c>
    </row>
    <row r="366" spans="2:65" s="12" customFormat="1">
      <c r="B366" s="149"/>
      <c r="D366" s="150" t="s">
        <v>156</v>
      </c>
      <c r="E366" s="151" t="s">
        <v>19</v>
      </c>
      <c r="F366" s="152" t="s">
        <v>787</v>
      </c>
      <c r="H366" s="151" t="s">
        <v>19</v>
      </c>
      <c r="I366" s="153"/>
      <c r="L366" s="149"/>
      <c r="M366" s="154"/>
      <c r="T366" s="155"/>
      <c r="AT366" s="151" t="s">
        <v>156</v>
      </c>
      <c r="AU366" s="151" t="s">
        <v>84</v>
      </c>
      <c r="AV366" s="12" t="s">
        <v>82</v>
      </c>
      <c r="AW366" s="12" t="s">
        <v>35</v>
      </c>
      <c r="AX366" s="12" t="s">
        <v>75</v>
      </c>
      <c r="AY366" s="151" t="s">
        <v>144</v>
      </c>
    </row>
    <row r="367" spans="2:65" s="13" customFormat="1">
      <c r="B367" s="156"/>
      <c r="D367" s="150" t="s">
        <v>156</v>
      </c>
      <c r="E367" s="157" t="s">
        <v>19</v>
      </c>
      <c r="F367" s="158" t="s">
        <v>793</v>
      </c>
      <c r="H367" s="159">
        <v>4.125</v>
      </c>
      <c r="I367" s="160"/>
      <c r="L367" s="156"/>
      <c r="M367" s="161"/>
      <c r="T367" s="162"/>
      <c r="AT367" s="157" t="s">
        <v>156</v>
      </c>
      <c r="AU367" s="157" t="s">
        <v>84</v>
      </c>
      <c r="AV367" s="13" t="s">
        <v>84</v>
      </c>
      <c r="AW367" s="13" t="s">
        <v>35</v>
      </c>
      <c r="AX367" s="13" t="s">
        <v>75</v>
      </c>
      <c r="AY367" s="157" t="s">
        <v>144</v>
      </c>
    </row>
    <row r="368" spans="2:65" s="13" customFormat="1">
      <c r="B368" s="156"/>
      <c r="D368" s="150" t="s">
        <v>156</v>
      </c>
      <c r="E368" s="157" t="s">
        <v>19</v>
      </c>
      <c r="F368" s="158" t="s">
        <v>794</v>
      </c>
      <c r="H368" s="159">
        <v>33</v>
      </c>
      <c r="I368" s="160"/>
      <c r="L368" s="156"/>
      <c r="M368" s="161"/>
      <c r="T368" s="162"/>
      <c r="AT368" s="157" t="s">
        <v>156</v>
      </c>
      <c r="AU368" s="157" t="s">
        <v>84</v>
      </c>
      <c r="AV368" s="13" t="s">
        <v>84</v>
      </c>
      <c r="AW368" s="13" t="s">
        <v>35</v>
      </c>
      <c r="AX368" s="13" t="s">
        <v>75</v>
      </c>
      <c r="AY368" s="157" t="s">
        <v>144</v>
      </c>
    </row>
    <row r="369" spans="2:65" s="13" customFormat="1">
      <c r="B369" s="156"/>
      <c r="D369" s="150" t="s">
        <v>156</v>
      </c>
      <c r="E369" s="157" t="s">
        <v>19</v>
      </c>
      <c r="F369" s="158" t="s">
        <v>795</v>
      </c>
      <c r="H369" s="159">
        <v>21.6</v>
      </c>
      <c r="I369" s="160"/>
      <c r="L369" s="156"/>
      <c r="M369" s="161"/>
      <c r="T369" s="162"/>
      <c r="AT369" s="157" t="s">
        <v>156</v>
      </c>
      <c r="AU369" s="157" t="s">
        <v>84</v>
      </c>
      <c r="AV369" s="13" t="s">
        <v>84</v>
      </c>
      <c r="AW369" s="13" t="s">
        <v>35</v>
      </c>
      <c r="AX369" s="13" t="s">
        <v>75</v>
      </c>
      <c r="AY369" s="157" t="s">
        <v>144</v>
      </c>
    </row>
    <row r="370" spans="2:65" s="13" customFormat="1">
      <c r="B370" s="156"/>
      <c r="D370" s="150" t="s">
        <v>156</v>
      </c>
      <c r="E370" s="157" t="s">
        <v>19</v>
      </c>
      <c r="F370" s="158" t="s">
        <v>796</v>
      </c>
      <c r="H370" s="159">
        <v>1.32</v>
      </c>
      <c r="I370" s="160"/>
      <c r="L370" s="156"/>
      <c r="M370" s="161"/>
      <c r="T370" s="162"/>
      <c r="AT370" s="157" t="s">
        <v>156</v>
      </c>
      <c r="AU370" s="157" t="s">
        <v>84</v>
      </c>
      <c r="AV370" s="13" t="s">
        <v>84</v>
      </c>
      <c r="AW370" s="13" t="s">
        <v>35</v>
      </c>
      <c r="AX370" s="13" t="s">
        <v>75</v>
      </c>
      <c r="AY370" s="157" t="s">
        <v>144</v>
      </c>
    </row>
    <row r="371" spans="2:65" s="13" customFormat="1">
      <c r="B371" s="156"/>
      <c r="D371" s="150" t="s">
        <v>156</v>
      </c>
      <c r="E371" s="157" t="s">
        <v>19</v>
      </c>
      <c r="F371" s="158" t="s">
        <v>1007</v>
      </c>
      <c r="H371" s="159">
        <v>15.6</v>
      </c>
      <c r="I371" s="160"/>
      <c r="L371" s="156"/>
      <c r="M371" s="161"/>
      <c r="T371" s="162"/>
      <c r="AT371" s="157" t="s">
        <v>156</v>
      </c>
      <c r="AU371" s="157" t="s">
        <v>84</v>
      </c>
      <c r="AV371" s="13" t="s">
        <v>84</v>
      </c>
      <c r="AW371" s="13" t="s">
        <v>35</v>
      </c>
      <c r="AX371" s="13" t="s">
        <v>75</v>
      </c>
      <c r="AY371" s="157" t="s">
        <v>144</v>
      </c>
    </row>
    <row r="372" spans="2:65" s="13" customFormat="1">
      <c r="B372" s="156"/>
      <c r="D372" s="150" t="s">
        <v>156</v>
      </c>
      <c r="E372" s="157" t="s">
        <v>19</v>
      </c>
      <c r="F372" s="158" t="s">
        <v>797</v>
      </c>
      <c r="H372" s="159">
        <v>5.85</v>
      </c>
      <c r="I372" s="160"/>
      <c r="L372" s="156"/>
      <c r="M372" s="161"/>
      <c r="T372" s="162"/>
      <c r="AT372" s="157" t="s">
        <v>156</v>
      </c>
      <c r="AU372" s="157" t="s">
        <v>84</v>
      </c>
      <c r="AV372" s="13" t="s">
        <v>84</v>
      </c>
      <c r="AW372" s="13" t="s">
        <v>35</v>
      </c>
      <c r="AX372" s="13" t="s">
        <v>75</v>
      </c>
      <c r="AY372" s="157" t="s">
        <v>144</v>
      </c>
    </row>
    <row r="373" spans="2:65" s="14" customFormat="1">
      <c r="B373" s="163"/>
      <c r="D373" s="150" t="s">
        <v>156</v>
      </c>
      <c r="E373" s="164" t="s">
        <v>19</v>
      </c>
      <c r="F373" s="165" t="s">
        <v>204</v>
      </c>
      <c r="H373" s="166">
        <v>81.49499999999999</v>
      </c>
      <c r="I373" s="167"/>
      <c r="L373" s="163"/>
      <c r="M373" s="168"/>
      <c r="T373" s="169"/>
      <c r="AT373" s="164" t="s">
        <v>156</v>
      </c>
      <c r="AU373" s="164" t="s">
        <v>84</v>
      </c>
      <c r="AV373" s="14" t="s">
        <v>152</v>
      </c>
      <c r="AW373" s="14" t="s">
        <v>35</v>
      </c>
      <c r="AX373" s="14" t="s">
        <v>82</v>
      </c>
      <c r="AY373" s="164" t="s">
        <v>144</v>
      </c>
    </row>
    <row r="374" spans="2:65" s="1" customFormat="1" ht="21.75" customHeight="1">
      <c r="B374" s="33"/>
      <c r="C374" s="132" t="s">
        <v>431</v>
      </c>
      <c r="D374" s="132" t="s">
        <v>147</v>
      </c>
      <c r="E374" s="133" t="s">
        <v>1008</v>
      </c>
      <c r="F374" s="134" t="s">
        <v>1009</v>
      </c>
      <c r="G374" s="135" t="s">
        <v>150</v>
      </c>
      <c r="H374" s="136">
        <v>81.495000000000005</v>
      </c>
      <c r="I374" s="137"/>
      <c r="J374" s="138">
        <f>ROUND(I374*H374,2)</f>
        <v>0</v>
      </c>
      <c r="K374" s="134" t="s">
        <v>151</v>
      </c>
      <c r="L374" s="33"/>
      <c r="M374" s="139" t="s">
        <v>19</v>
      </c>
      <c r="N374" s="140" t="s">
        <v>46</v>
      </c>
      <c r="P374" s="141">
        <f>O374*H374</f>
        <v>0</v>
      </c>
      <c r="Q374" s="141">
        <v>1.162E-2</v>
      </c>
      <c r="R374" s="141">
        <f>Q374*H374</f>
        <v>0.94697190000000009</v>
      </c>
      <c r="S374" s="141">
        <v>0</v>
      </c>
      <c r="T374" s="142">
        <f>S374*H374</f>
        <v>0</v>
      </c>
      <c r="AR374" s="143" t="s">
        <v>152</v>
      </c>
      <c r="AT374" s="143" t="s">
        <v>147</v>
      </c>
      <c r="AU374" s="143" t="s">
        <v>84</v>
      </c>
      <c r="AY374" s="18" t="s">
        <v>144</v>
      </c>
      <c r="BE374" s="144">
        <f>IF(N374="základní",J374,0)</f>
        <v>0</v>
      </c>
      <c r="BF374" s="144">
        <f>IF(N374="snížená",J374,0)</f>
        <v>0</v>
      </c>
      <c r="BG374" s="144">
        <f>IF(N374="zákl. přenesená",J374,0)</f>
        <v>0</v>
      </c>
      <c r="BH374" s="144">
        <f>IF(N374="sníž. přenesená",J374,0)</f>
        <v>0</v>
      </c>
      <c r="BI374" s="144">
        <f>IF(N374="nulová",J374,0)</f>
        <v>0</v>
      </c>
      <c r="BJ374" s="18" t="s">
        <v>82</v>
      </c>
      <c r="BK374" s="144">
        <f>ROUND(I374*H374,2)</f>
        <v>0</v>
      </c>
      <c r="BL374" s="18" t="s">
        <v>152</v>
      </c>
      <c r="BM374" s="143" t="s">
        <v>1010</v>
      </c>
    </row>
    <row r="375" spans="2:65" s="1" customFormat="1">
      <c r="B375" s="33"/>
      <c r="D375" s="145" t="s">
        <v>154</v>
      </c>
      <c r="F375" s="146" t="s">
        <v>1011</v>
      </c>
      <c r="I375" s="147"/>
      <c r="L375" s="33"/>
      <c r="M375" s="148"/>
      <c r="T375" s="54"/>
      <c r="AT375" s="18" t="s">
        <v>154</v>
      </c>
      <c r="AU375" s="18" t="s">
        <v>84</v>
      </c>
    </row>
    <row r="376" spans="2:65" s="12" customFormat="1">
      <c r="B376" s="149"/>
      <c r="D376" s="150" t="s">
        <v>156</v>
      </c>
      <c r="E376" s="151" t="s">
        <v>19</v>
      </c>
      <c r="F376" s="152" t="s">
        <v>1000</v>
      </c>
      <c r="H376" s="151" t="s">
        <v>19</v>
      </c>
      <c r="I376" s="153"/>
      <c r="L376" s="149"/>
      <c r="M376" s="154"/>
      <c r="T376" s="155"/>
      <c r="AT376" s="151" t="s">
        <v>156</v>
      </c>
      <c r="AU376" s="151" t="s">
        <v>84</v>
      </c>
      <c r="AV376" s="12" t="s">
        <v>82</v>
      </c>
      <c r="AW376" s="12" t="s">
        <v>35</v>
      </c>
      <c r="AX376" s="12" t="s">
        <v>75</v>
      </c>
      <c r="AY376" s="151" t="s">
        <v>144</v>
      </c>
    </row>
    <row r="377" spans="2:65" s="12" customFormat="1">
      <c r="B377" s="149"/>
      <c r="D377" s="150" t="s">
        <v>156</v>
      </c>
      <c r="E377" s="151" t="s">
        <v>19</v>
      </c>
      <c r="F377" s="152" t="s">
        <v>1001</v>
      </c>
      <c r="H377" s="151" t="s">
        <v>19</v>
      </c>
      <c r="I377" s="153"/>
      <c r="L377" s="149"/>
      <c r="M377" s="154"/>
      <c r="T377" s="155"/>
      <c r="AT377" s="151" t="s">
        <v>156</v>
      </c>
      <c r="AU377" s="151" t="s">
        <v>84</v>
      </c>
      <c r="AV377" s="12" t="s">
        <v>82</v>
      </c>
      <c r="AW377" s="12" t="s">
        <v>35</v>
      </c>
      <c r="AX377" s="12" t="s">
        <v>75</v>
      </c>
      <c r="AY377" s="151" t="s">
        <v>144</v>
      </c>
    </row>
    <row r="378" spans="2:65" s="12" customFormat="1">
      <c r="B378" s="149"/>
      <c r="D378" s="150" t="s">
        <v>156</v>
      </c>
      <c r="E378" s="151" t="s">
        <v>19</v>
      </c>
      <c r="F378" s="152" t="s">
        <v>1002</v>
      </c>
      <c r="H378" s="151" t="s">
        <v>19</v>
      </c>
      <c r="I378" s="153"/>
      <c r="L378" s="149"/>
      <c r="M378" s="154"/>
      <c r="T378" s="155"/>
      <c r="AT378" s="151" t="s">
        <v>156</v>
      </c>
      <c r="AU378" s="151" t="s">
        <v>84</v>
      </c>
      <c r="AV378" s="12" t="s">
        <v>82</v>
      </c>
      <c r="AW378" s="12" t="s">
        <v>35</v>
      </c>
      <c r="AX378" s="12" t="s">
        <v>75</v>
      </c>
      <c r="AY378" s="151" t="s">
        <v>144</v>
      </c>
    </row>
    <row r="379" spans="2:65" s="12" customFormat="1">
      <c r="B379" s="149"/>
      <c r="D379" s="150" t="s">
        <v>156</v>
      </c>
      <c r="E379" s="151" t="s">
        <v>19</v>
      </c>
      <c r="F379" s="152" t="s">
        <v>1003</v>
      </c>
      <c r="H379" s="151" t="s">
        <v>19</v>
      </c>
      <c r="I379" s="153"/>
      <c r="L379" s="149"/>
      <c r="M379" s="154"/>
      <c r="T379" s="155"/>
      <c r="AT379" s="151" t="s">
        <v>156</v>
      </c>
      <c r="AU379" s="151" t="s">
        <v>84</v>
      </c>
      <c r="AV379" s="12" t="s">
        <v>82</v>
      </c>
      <c r="AW379" s="12" t="s">
        <v>35</v>
      </c>
      <c r="AX379" s="12" t="s">
        <v>75</v>
      </c>
      <c r="AY379" s="151" t="s">
        <v>144</v>
      </c>
    </row>
    <row r="380" spans="2:65" s="12" customFormat="1">
      <c r="B380" s="149"/>
      <c r="D380" s="150" t="s">
        <v>156</v>
      </c>
      <c r="E380" s="151" t="s">
        <v>19</v>
      </c>
      <c r="F380" s="152" t="s">
        <v>1004</v>
      </c>
      <c r="H380" s="151" t="s">
        <v>19</v>
      </c>
      <c r="I380" s="153"/>
      <c r="L380" s="149"/>
      <c r="M380" s="154"/>
      <c r="T380" s="155"/>
      <c r="AT380" s="151" t="s">
        <v>156</v>
      </c>
      <c r="AU380" s="151" t="s">
        <v>84</v>
      </c>
      <c r="AV380" s="12" t="s">
        <v>82</v>
      </c>
      <c r="AW380" s="12" t="s">
        <v>35</v>
      </c>
      <c r="AX380" s="12" t="s">
        <v>75</v>
      </c>
      <c r="AY380" s="151" t="s">
        <v>144</v>
      </c>
    </row>
    <row r="381" spans="2:65" s="12" customFormat="1">
      <c r="B381" s="149"/>
      <c r="D381" s="150" t="s">
        <v>156</v>
      </c>
      <c r="E381" s="151" t="s">
        <v>19</v>
      </c>
      <c r="F381" s="152" t="s">
        <v>1005</v>
      </c>
      <c r="H381" s="151" t="s">
        <v>19</v>
      </c>
      <c r="I381" s="153"/>
      <c r="L381" s="149"/>
      <c r="M381" s="154"/>
      <c r="T381" s="155"/>
      <c r="AT381" s="151" t="s">
        <v>156</v>
      </c>
      <c r="AU381" s="151" t="s">
        <v>84</v>
      </c>
      <c r="AV381" s="12" t="s">
        <v>82</v>
      </c>
      <c r="AW381" s="12" t="s">
        <v>35</v>
      </c>
      <c r="AX381" s="12" t="s">
        <v>75</v>
      </c>
      <c r="AY381" s="151" t="s">
        <v>144</v>
      </c>
    </row>
    <row r="382" spans="2:65" s="12" customFormat="1">
      <c r="B382" s="149"/>
      <c r="D382" s="150" t="s">
        <v>156</v>
      </c>
      <c r="E382" s="151" t="s">
        <v>19</v>
      </c>
      <c r="F382" s="152" t="s">
        <v>1006</v>
      </c>
      <c r="H382" s="151" t="s">
        <v>19</v>
      </c>
      <c r="I382" s="153"/>
      <c r="L382" s="149"/>
      <c r="M382" s="154"/>
      <c r="T382" s="155"/>
      <c r="AT382" s="151" t="s">
        <v>156</v>
      </c>
      <c r="AU382" s="151" t="s">
        <v>84</v>
      </c>
      <c r="AV382" s="12" t="s">
        <v>82</v>
      </c>
      <c r="AW382" s="12" t="s">
        <v>35</v>
      </c>
      <c r="AX382" s="12" t="s">
        <v>75</v>
      </c>
      <c r="AY382" s="151" t="s">
        <v>144</v>
      </c>
    </row>
    <row r="383" spans="2:65" s="12" customFormat="1">
      <c r="B383" s="149"/>
      <c r="D383" s="150" t="s">
        <v>156</v>
      </c>
      <c r="E383" s="151" t="s">
        <v>19</v>
      </c>
      <c r="F383" s="152" t="s">
        <v>787</v>
      </c>
      <c r="H383" s="151" t="s">
        <v>19</v>
      </c>
      <c r="I383" s="153"/>
      <c r="L383" s="149"/>
      <c r="M383" s="154"/>
      <c r="T383" s="155"/>
      <c r="AT383" s="151" t="s">
        <v>156</v>
      </c>
      <c r="AU383" s="151" t="s">
        <v>84</v>
      </c>
      <c r="AV383" s="12" t="s">
        <v>82</v>
      </c>
      <c r="AW383" s="12" t="s">
        <v>35</v>
      </c>
      <c r="AX383" s="12" t="s">
        <v>75</v>
      </c>
      <c r="AY383" s="151" t="s">
        <v>144</v>
      </c>
    </row>
    <row r="384" spans="2:65" s="13" customFormat="1">
      <c r="B384" s="156"/>
      <c r="D384" s="150" t="s">
        <v>156</v>
      </c>
      <c r="E384" s="157" t="s">
        <v>19</v>
      </c>
      <c r="F384" s="158" t="s">
        <v>793</v>
      </c>
      <c r="H384" s="159">
        <v>4.125</v>
      </c>
      <c r="I384" s="160"/>
      <c r="L384" s="156"/>
      <c r="M384" s="161"/>
      <c r="T384" s="162"/>
      <c r="AT384" s="157" t="s">
        <v>156</v>
      </c>
      <c r="AU384" s="157" t="s">
        <v>84</v>
      </c>
      <c r="AV384" s="13" t="s">
        <v>84</v>
      </c>
      <c r="AW384" s="13" t="s">
        <v>35</v>
      </c>
      <c r="AX384" s="13" t="s">
        <v>75</v>
      </c>
      <c r="AY384" s="157" t="s">
        <v>144</v>
      </c>
    </row>
    <row r="385" spans="2:65" s="13" customFormat="1">
      <c r="B385" s="156"/>
      <c r="D385" s="150" t="s">
        <v>156</v>
      </c>
      <c r="E385" s="157" t="s">
        <v>19</v>
      </c>
      <c r="F385" s="158" t="s">
        <v>794</v>
      </c>
      <c r="H385" s="159">
        <v>33</v>
      </c>
      <c r="I385" s="160"/>
      <c r="L385" s="156"/>
      <c r="M385" s="161"/>
      <c r="T385" s="162"/>
      <c r="AT385" s="157" t="s">
        <v>156</v>
      </c>
      <c r="AU385" s="157" t="s">
        <v>84</v>
      </c>
      <c r="AV385" s="13" t="s">
        <v>84</v>
      </c>
      <c r="AW385" s="13" t="s">
        <v>35</v>
      </c>
      <c r="AX385" s="13" t="s">
        <v>75</v>
      </c>
      <c r="AY385" s="157" t="s">
        <v>144</v>
      </c>
    </row>
    <row r="386" spans="2:65" s="13" customFormat="1">
      <c r="B386" s="156"/>
      <c r="D386" s="150" t="s">
        <v>156</v>
      </c>
      <c r="E386" s="157" t="s">
        <v>19</v>
      </c>
      <c r="F386" s="158" t="s">
        <v>795</v>
      </c>
      <c r="H386" s="159">
        <v>21.6</v>
      </c>
      <c r="I386" s="160"/>
      <c r="L386" s="156"/>
      <c r="M386" s="161"/>
      <c r="T386" s="162"/>
      <c r="AT386" s="157" t="s">
        <v>156</v>
      </c>
      <c r="AU386" s="157" t="s">
        <v>84</v>
      </c>
      <c r="AV386" s="13" t="s">
        <v>84</v>
      </c>
      <c r="AW386" s="13" t="s">
        <v>35</v>
      </c>
      <c r="AX386" s="13" t="s">
        <v>75</v>
      </c>
      <c r="AY386" s="157" t="s">
        <v>144</v>
      </c>
    </row>
    <row r="387" spans="2:65" s="13" customFormat="1">
      <c r="B387" s="156"/>
      <c r="D387" s="150" t="s">
        <v>156</v>
      </c>
      <c r="E387" s="157" t="s">
        <v>19</v>
      </c>
      <c r="F387" s="158" t="s">
        <v>796</v>
      </c>
      <c r="H387" s="159">
        <v>1.32</v>
      </c>
      <c r="I387" s="160"/>
      <c r="L387" s="156"/>
      <c r="M387" s="161"/>
      <c r="T387" s="162"/>
      <c r="AT387" s="157" t="s">
        <v>156</v>
      </c>
      <c r="AU387" s="157" t="s">
        <v>84</v>
      </c>
      <c r="AV387" s="13" t="s">
        <v>84</v>
      </c>
      <c r="AW387" s="13" t="s">
        <v>35</v>
      </c>
      <c r="AX387" s="13" t="s">
        <v>75</v>
      </c>
      <c r="AY387" s="157" t="s">
        <v>144</v>
      </c>
    </row>
    <row r="388" spans="2:65" s="13" customFormat="1">
      <c r="B388" s="156"/>
      <c r="D388" s="150" t="s">
        <v>156</v>
      </c>
      <c r="E388" s="157" t="s">
        <v>19</v>
      </c>
      <c r="F388" s="158" t="s">
        <v>1007</v>
      </c>
      <c r="H388" s="159">
        <v>15.6</v>
      </c>
      <c r="I388" s="160"/>
      <c r="L388" s="156"/>
      <c r="M388" s="161"/>
      <c r="T388" s="162"/>
      <c r="AT388" s="157" t="s">
        <v>156</v>
      </c>
      <c r="AU388" s="157" t="s">
        <v>84</v>
      </c>
      <c r="AV388" s="13" t="s">
        <v>84</v>
      </c>
      <c r="AW388" s="13" t="s">
        <v>35</v>
      </c>
      <c r="AX388" s="13" t="s">
        <v>75</v>
      </c>
      <c r="AY388" s="157" t="s">
        <v>144</v>
      </c>
    </row>
    <row r="389" spans="2:65" s="13" customFormat="1">
      <c r="B389" s="156"/>
      <c r="D389" s="150" t="s">
        <v>156</v>
      </c>
      <c r="E389" s="157" t="s">
        <v>19</v>
      </c>
      <c r="F389" s="158" t="s">
        <v>797</v>
      </c>
      <c r="H389" s="159">
        <v>5.85</v>
      </c>
      <c r="I389" s="160"/>
      <c r="L389" s="156"/>
      <c r="M389" s="161"/>
      <c r="T389" s="162"/>
      <c r="AT389" s="157" t="s">
        <v>156</v>
      </c>
      <c r="AU389" s="157" t="s">
        <v>84</v>
      </c>
      <c r="AV389" s="13" t="s">
        <v>84</v>
      </c>
      <c r="AW389" s="13" t="s">
        <v>35</v>
      </c>
      <c r="AX389" s="13" t="s">
        <v>75</v>
      </c>
      <c r="AY389" s="157" t="s">
        <v>144</v>
      </c>
    </row>
    <row r="390" spans="2:65" s="14" customFormat="1">
      <c r="B390" s="163"/>
      <c r="D390" s="150" t="s">
        <v>156</v>
      </c>
      <c r="E390" s="164" t="s">
        <v>19</v>
      </c>
      <c r="F390" s="165" t="s">
        <v>204</v>
      </c>
      <c r="H390" s="166">
        <v>81.49499999999999</v>
      </c>
      <c r="I390" s="167"/>
      <c r="L390" s="163"/>
      <c r="M390" s="168"/>
      <c r="T390" s="169"/>
      <c r="AT390" s="164" t="s">
        <v>156</v>
      </c>
      <c r="AU390" s="164" t="s">
        <v>84</v>
      </c>
      <c r="AV390" s="14" t="s">
        <v>152</v>
      </c>
      <c r="AW390" s="14" t="s">
        <v>35</v>
      </c>
      <c r="AX390" s="14" t="s">
        <v>82</v>
      </c>
      <c r="AY390" s="164" t="s">
        <v>144</v>
      </c>
    </row>
    <row r="391" spans="2:65" s="1" customFormat="1" ht="16.5" customHeight="1">
      <c r="B391" s="33"/>
      <c r="C391" s="132" t="s">
        <v>438</v>
      </c>
      <c r="D391" s="132" t="s">
        <v>147</v>
      </c>
      <c r="E391" s="133" t="s">
        <v>1012</v>
      </c>
      <c r="F391" s="134" t="s">
        <v>1013</v>
      </c>
      <c r="G391" s="135" t="s">
        <v>261</v>
      </c>
      <c r="H391" s="136">
        <v>0.75</v>
      </c>
      <c r="I391" s="137"/>
      <c r="J391" s="138">
        <f>ROUND(I391*H391,2)</f>
        <v>0</v>
      </c>
      <c r="K391" s="134" t="s">
        <v>151</v>
      </c>
      <c r="L391" s="33"/>
      <c r="M391" s="139" t="s">
        <v>19</v>
      </c>
      <c r="N391" s="140" t="s">
        <v>46</v>
      </c>
      <c r="P391" s="141">
        <f>O391*H391</f>
        <v>0</v>
      </c>
      <c r="Q391" s="141">
        <v>1.6372100000000001</v>
      </c>
      <c r="R391" s="141">
        <f>Q391*H391</f>
        <v>1.2279075000000002</v>
      </c>
      <c r="S391" s="141">
        <v>0</v>
      </c>
      <c r="T391" s="142">
        <f>S391*H391</f>
        <v>0</v>
      </c>
      <c r="AR391" s="143" t="s">
        <v>152</v>
      </c>
      <c r="AT391" s="143" t="s">
        <v>147</v>
      </c>
      <c r="AU391" s="143" t="s">
        <v>84</v>
      </c>
      <c r="AY391" s="18" t="s">
        <v>144</v>
      </c>
      <c r="BE391" s="144">
        <f>IF(N391="základní",J391,0)</f>
        <v>0</v>
      </c>
      <c r="BF391" s="144">
        <f>IF(N391="snížená",J391,0)</f>
        <v>0</v>
      </c>
      <c r="BG391" s="144">
        <f>IF(N391="zákl. přenesená",J391,0)</f>
        <v>0</v>
      </c>
      <c r="BH391" s="144">
        <f>IF(N391="sníž. přenesená",J391,0)</f>
        <v>0</v>
      </c>
      <c r="BI391" s="144">
        <f>IF(N391="nulová",J391,0)</f>
        <v>0</v>
      </c>
      <c r="BJ391" s="18" t="s">
        <v>82</v>
      </c>
      <c r="BK391" s="144">
        <f>ROUND(I391*H391,2)</f>
        <v>0</v>
      </c>
      <c r="BL391" s="18" t="s">
        <v>152</v>
      </c>
      <c r="BM391" s="143" t="s">
        <v>1014</v>
      </c>
    </row>
    <row r="392" spans="2:65" s="1" customFormat="1">
      <c r="B392" s="33"/>
      <c r="D392" s="145" t="s">
        <v>154</v>
      </c>
      <c r="F392" s="146" t="s">
        <v>1015</v>
      </c>
      <c r="I392" s="147"/>
      <c r="L392" s="33"/>
      <c r="M392" s="148"/>
      <c r="T392" s="54"/>
      <c r="AT392" s="18" t="s">
        <v>154</v>
      </c>
      <c r="AU392" s="18" t="s">
        <v>84</v>
      </c>
    </row>
    <row r="393" spans="2:65" s="12" customFormat="1">
      <c r="B393" s="149"/>
      <c r="D393" s="150" t="s">
        <v>156</v>
      </c>
      <c r="E393" s="151" t="s">
        <v>19</v>
      </c>
      <c r="F393" s="152" t="s">
        <v>1000</v>
      </c>
      <c r="H393" s="151" t="s">
        <v>19</v>
      </c>
      <c r="I393" s="153"/>
      <c r="L393" s="149"/>
      <c r="M393" s="154"/>
      <c r="T393" s="155"/>
      <c r="AT393" s="151" t="s">
        <v>156</v>
      </c>
      <c r="AU393" s="151" t="s">
        <v>84</v>
      </c>
      <c r="AV393" s="12" t="s">
        <v>82</v>
      </c>
      <c r="AW393" s="12" t="s">
        <v>35</v>
      </c>
      <c r="AX393" s="12" t="s">
        <v>75</v>
      </c>
      <c r="AY393" s="151" t="s">
        <v>144</v>
      </c>
    </row>
    <row r="394" spans="2:65" s="12" customFormat="1">
      <c r="B394" s="149"/>
      <c r="D394" s="150" t="s">
        <v>156</v>
      </c>
      <c r="E394" s="151" t="s">
        <v>19</v>
      </c>
      <c r="F394" s="152" t="s">
        <v>1001</v>
      </c>
      <c r="H394" s="151" t="s">
        <v>19</v>
      </c>
      <c r="I394" s="153"/>
      <c r="L394" s="149"/>
      <c r="M394" s="154"/>
      <c r="T394" s="155"/>
      <c r="AT394" s="151" t="s">
        <v>156</v>
      </c>
      <c r="AU394" s="151" t="s">
        <v>84</v>
      </c>
      <c r="AV394" s="12" t="s">
        <v>82</v>
      </c>
      <c r="AW394" s="12" t="s">
        <v>35</v>
      </c>
      <c r="AX394" s="12" t="s">
        <v>75</v>
      </c>
      <c r="AY394" s="151" t="s">
        <v>144</v>
      </c>
    </row>
    <row r="395" spans="2:65" s="12" customFormat="1">
      <c r="B395" s="149"/>
      <c r="D395" s="150" t="s">
        <v>156</v>
      </c>
      <c r="E395" s="151" t="s">
        <v>19</v>
      </c>
      <c r="F395" s="152" t="s">
        <v>1002</v>
      </c>
      <c r="H395" s="151" t="s">
        <v>19</v>
      </c>
      <c r="I395" s="153"/>
      <c r="L395" s="149"/>
      <c r="M395" s="154"/>
      <c r="T395" s="155"/>
      <c r="AT395" s="151" t="s">
        <v>156</v>
      </c>
      <c r="AU395" s="151" t="s">
        <v>84</v>
      </c>
      <c r="AV395" s="12" t="s">
        <v>82</v>
      </c>
      <c r="AW395" s="12" t="s">
        <v>35</v>
      </c>
      <c r="AX395" s="12" t="s">
        <v>75</v>
      </c>
      <c r="AY395" s="151" t="s">
        <v>144</v>
      </c>
    </row>
    <row r="396" spans="2:65" s="12" customFormat="1">
      <c r="B396" s="149"/>
      <c r="D396" s="150" t="s">
        <v>156</v>
      </c>
      <c r="E396" s="151" t="s">
        <v>19</v>
      </c>
      <c r="F396" s="152" t="s">
        <v>1003</v>
      </c>
      <c r="H396" s="151" t="s">
        <v>19</v>
      </c>
      <c r="I396" s="153"/>
      <c r="L396" s="149"/>
      <c r="M396" s="154"/>
      <c r="T396" s="155"/>
      <c r="AT396" s="151" t="s">
        <v>156</v>
      </c>
      <c r="AU396" s="151" t="s">
        <v>84</v>
      </c>
      <c r="AV396" s="12" t="s">
        <v>82</v>
      </c>
      <c r="AW396" s="12" t="s">
        <v>35</v>
      </c>
      <c r="AX396" s="12" t="s">
        <v>75</v>
      </c>
      <c r="AY396" s="151" t="s">
        <v>144</v>
      </c>
    </row>
    <row r="397" spans="2:65" s="12" customFormat="1">
      <c r="B397" s="149"/>
      <c r="D397" s="150" t="s">
        <v>156</v>
      </c>
      <c r="E397" s="151" t="s">
        <v>19</v>
      </c>
      <c r="F397" s="152" t="s">
        <v>1004</v>
      </c>
      <c r="H397" s="151" t="s">
        <v>19</v>
      </c>
      <c r="I397" s="153"/>
      <c r="L397" s="149"/>
      <c r="M397" s="154"/>
      <c r="T397" s="155"/>
      <c r="AT397" s="151" t="s">
        <v>156</v>
      </c>
      <c r="AU397" s="151" t="s">
        <v>84</v>
      </c>
      <c r="AV397" s="12" t="s">
        <v>82</v>
      </c>
      <c r="AW397" s="12" t="s">
        <v>35</v>
      </c>
      <c r="AX397" s="12" t="s">
        <v>75</v>
      </c>
      <c r="AY397" s="151" t="s">
        <v>144</v>
      </c>
    </row>
    <row r="398" spans="2:65" s="12" customFormat="1">
      <c r="B398" s="149"/>
      <c r="D398" s="150" t="s">
        <v>156</v>
      </c>
      <c r="E398" s="151" t="s">
        <v>19</v>
      </c>
      <c r="F398" s="152" t="s">
        <v>1005</v>
      </c>
      <c r="H398" s="151" t="s">
        <v>19</v>
      </c>
      <c r="I398" s="153"/>
      <c r="L398" s="149"/>
      <c r="M398" s="154"/>
      <c r="T398" s="155"/>
      <c r="AT398" s="151" t="s">
        <v>156</v>
      </c>
      <c r="AU398" s="151" t="s">
        <v>84</v>
      </c>
      <c r="AV398" s="12" t="s">
        <v>82</v>
      </c>
      <c r="AW398" s="12" t="s">
        <v>35</v>
      </c>
      <c r="AX398" s="12" t="s">
        <v>75</v>
      </c>
      <c r="AY398" s="151" t="s">
        <v>144</v>
      </c>
    </row>
    <row r="399" spans="2:65" s="12" customFormat="1">
      <c r="B399" s="149"/>
      <c r="D399" s="150" t="s">
        <v>156</v>
      </c>
      <c r="E399" s="151" t="s">
        <v>19</v>
      </c>
      <c r="F399" s="152" t="s">
        <v>1006</v>
      </c>
      <c r="H399" s="151" t="s">
        <v>19</v>
      </c>
      <c r="I399" s="153"/>
      <c r="L399" s="149"/>
      <c r="M399" s="154"/>
      <c r="T399" s="155"/>
      <c r="AT399" s="151" t="s">
        <v>156</v>
      </c>
      <c r="AU399" s="151" t="s">
        <v>84</v>
      </c>
      <c r="AV399" s="12" t="s">
        <v>82</v>
      </c>
      <c r="AW399" s="12" t="s">
        <v>35</v>
      </c>
      <c r="AX399" s="12" t="s">
        <v>75</v>
      </c>
      <c r="AY399" s="151" t="s">
        <v>144</v>
      </c>
    </row>
    <row r="400" spans="2:65" s="12" customFormat="1">
      <c r="B400" s="149"/>
      <c r="D400" s="150" t="s">
        <v>156</v>
      </c>
      <c r="E400" s="151" t="s">
        <v>19</v>
      </c>
      <c r="F400" s="152" t="s">
        <v>1016</v>
      </c>
      <c r="H400" s="151" t="s">
        <v>19</v>
      </c>
      <c r="I400" s="153"/>
      <c r="L400" s="149"/>
      <c r="M400" s="154"/>
      <c r="T400" s="155"/>
      <c r="AT400" s="151" t="s">
        <v>156</v>
      </c>
      <c r="AU400" s="151" t="s">
        <v>84</v>
      </c>
      <c r="AV400" s="12" t="s">
        <v>82</v>
      </c>
      <c r="AW400" s="12" t="s">
        <v>35</v>
      </c>
      <c r="AX400" s="12" t="s">
        <v>75</v>
      </c>
      <c r="AY400" s="151" t="s">
        <v>144</v>
      </c>
    </row>
    <row r="401" spans="2:65" s="13" customFormat="1">
      <c r="B401" s="156"/>
      <c r="D401" s="150" t="s">
        <v>156</v>
      </c>
      <c r="E401" s="157" t="s">
        <v>19</v>
      </c>
      <c r="F401" s="158" t="s">
        <v>1017</v>
      </c>
      <c r="H401" s="159">
        <v>0.75</v>
      </c>
      <c r="I401" s="160"/>
      <c r="L401" s="156"/>
      <c r="M401" s="161"/>
      <c r="T401" s="162"/>
      <c r="AT401" s="157" t="s">
        <v>156</v>
      </c>
      <c r="AU401" s="157" t="s">
        <v>84</v>
      </c>
      <c r="AV401" s="13" t="s">
        <v>84</v>
      </c>
      <c r="AW401" s="13" t="s">
        <v>35</v>
      </c>
      <c r="AX401" s="13" t="s">
        <v>82</v>
      </c>
      <c r="AY401" s="157" t="s">
        <v>144</v>
      </c>
    </row>
    <row r="402" spans="2:65" s="1" customFormat="1" ht="16.5" customHeight="1">
      <c r="B402" s="33"/>
      <c r="C402" s="132" t="s">
        <v>453</v>
      </c>
      <c r="D402" s="132" t="s">
        <v>147</v>
      </c>
      <c r="E402" s="133" t="s">
        <v>1018</v>
      </c>
      <c r="F402" s="134" t="s">
        <v>1019</v>
      </c>
      <c r="G402" s="135" t="s">
        <v>150</v>
      </c>
      <c r="H402" s="136">
        <v>544.79999999999995</v>
      </c>
      <c r="I402" s="137"/>
      <c r="J402" s="138">
        <f>ROUND(I402*H402,2)</f>
        <v>0</v>
      </c>
      <c r="K402" s="134" t="s">
        <v>151</v>
      </c>
      <c r="L402" s="33"/>
      <c r="M402" s="139" t="s">
        <v>19</v>
      </c>
      <c r="N402" s="140" t="s">
        <v>46</v>
      </c>
      <c r="P402" s="141">
        <f>O402*H402</f>
        <v>0</v>
      </c>
      <c r="Q402" s="141">
        <v>0</v>
      </c>
      <c r="R402" s="141">
        <f>Q402*H402</f>
        <v>0</v>
      </c>
      <c r="S402" s="141">
        <v>0</v>
      </c>
      <c r="T402" s="142">
        <f>S402*H402</f>
        <v>0</v>
      </c>
      <c r="AR402" s="143" t="s">
        <v>152</v>
      </c>
      <c r="AT402" s="143" t="s">
        <v>147</v>
      </c>
      <c r="AU402" s="143" t="s">
        <v>84</v>
      </c>
      <c r="AY402" s="18" t="s">
        <v>144</v>
      </c>
      <c r="BE402" s="144">
        <f>IF(N402="základní",J402,0)</f>
        <v>0</v>
      </c>
      <c r="BF402" s="144">
        <f>IF(N402="snížená",J402,0)</f>
        <v>0</v>
      </c>
      <c r="BG402" s="144">
        <f>IF(N402="zákl. přenesená",J402,0)</f>
        <v>0</v>
      </c>
      <c r="BH402" s="144">
        <f>IF(N402="sníž. přenesená",J402,0)</f>
        <v>0</v>
      </c>
      <c r="BI402" s="144">
        <f>IF(N402="nulová",J402,0)</f>
        <v>0</v>
      </c>
      <c r="BJ402" s="18" t="s">
        <v>82</v>
      </c>
      <c r="BK402" s="144">
        <f>ROUND(I402*H402,2)</f>
        <v>0</v>
      </c>
      <c r="BL402" s="18" t="s">
        <v>152</v>
      </c>
      <c r="BM402" s="143" t="s">
        <v>1020</v>
      </c>
    </row>
    <row r="403" spans="2:65" s="1" customFormat="1">
      <c r="B403" s="33"/>
      <c r="D403" s="145" t="s">
        <v>154</v>
      </c>
      <c r="F403" s="146" t="s">
        <v>1021</v>
      </c>
      <c r="I403" s="147"/>
      <c r="L403" s="33"/>
      <c r="M403" s="148"/>
      <c r="T403" s="54"/>
      <c r="AT403" s="18" t="s">
        <v>154</v>
      </c>
      <c r="AU403" s="18" t="s">
        <v>84</v>
      </c>
    </row>
    <row r="404" spans="2:65" s="1" customFormat="1" ht="24.2" customHeight="1">
      <c r="B404" s="33"/>
      <c r="C404" s="132" t="s">
        <v>466</v>
      </c>
      <c r="D404" s="132" t="s">
        <v>147</v>
      </c>
      <c r="E404" s="133" t="s">
        <v>1022</v>
      </c>
      <c r="F404" s="134" t="s">
        <v>1023</v>
      </c>
      <c r="G404" s="135" t="s">
        <v>150</v>
      </c>
      <c r="H404" s="136">
        <v>1089.5999999999999</v>
      </c>
      <c r="I404" s="137"/>
      <c r="J404" s="138">
        <f>ROUND(I404*H404,2)</f>
        <v>0</v>
      </c>
      <c r="K404" s="134" t="s">
        <v>151</v>
      </c>
      <c r="L404" s="33"/>
      <c r="M404" s="139" t="s">
        <v>19</v>
      </c>
      <c r="N404" s="140" t="s">
        <v>46</v>
      </c>
      <c r="P404" s="141">
        <f>O404*H404</f>
        <v>0</v>
      </c>
      <c r="Q404" s="141">
        <v>0</v>
      </c>
      <c r="R404" s="141">
        <f>Q404*H404</f>
        <v>0</v>
      </c>
      <c r="S404" s="141">
        <v>0</v>
      </c>
      <c r="T404" s="142">
        <f>S404*H404</f>
        <v>0</v>
      </c>
      <c r="AR404" s="143" t="s">
        <v>152</v>
      </c>
      <c r="AT404" s="143" t="s">
        <v>147</v>
      </c>
      <c r="AU404" s="143" t="s">
        <v>84</v>
      </c>
      <c r="AY404" s="18" t="s">
        <v>144</v>
      </c>
      <c r="BE404" s="144">
        <f>IF(N404="základní",J404,0)</f>
        <v>0</v>
      </c>
      <c r="BF404" s="144">
        <f>IF(N404="snížená",J404,0)</f>
        <v>0</v>
      </c>
      <c r="BG404" s="144">
        <f>IF(N404="zákl. přenesená",J404,0)</f>
        <v>0</v>
      </c>
      <c r="BH404" s="144">
        <f>IF(N404="sníž. přenesená",J404,0)</f>
        <v>0</v>
      </c>
      <c r="BI404" s="144">
        <f>IF(N404="nulová",J404,0)</f>
        <v>0</v>
      </c>
      <c r="BJ404" s="18" t="s">
        <v>82</v>
      </c>
      <c r="BK404" s="144">
        <f>ROUND(I404*H404,2)</f>
        <v>0</v>
      </c>
      <c r="BL404" s="18" t="s">
        <v>152</v>
      </c>
      <c r="BM404" s="143" t="s">
        <v>1024</v>
      </c>
    </row>
    <row r="405" spans="2:65" s="1" customFormat="1">
      <c r="B405" s="33"/>
      <c r="D405" s="145" t="s">
        <v>154</v>
      </c>
      <c r="F405" s="146" t="s">
        <v>1025</v>
      </c>
      <c r="I405" s="147"/>
      <c r="L405" s="33"/>
      <c r="M405" s="148"/>
      <c r="T405" s="54"/>
      <c r="AT405" s="18" t="s">
        <v>154</v>
      </c>
      <c r="AU405" s="18" t="s">
        <v>84</v>
      </c>
    </row>
    <row r="406" spans="2:65" s="13" customFormat="1">
      <c r="B406" s="156"/>
      <c r="D406" s="150" t="s">
        <v>156</v>
      </c>
      <c r="F406" s="158" t="s">
        <v>1026</v>
      </c>
      <c r="H406" s="159">
        <v>1089.5999999999999</v>
      </c>
      <c r="I406" s="160"/>
      <c r="L406" s="156"/>
      <c r="M406" s="161"/>
      <c r="T406" s="162"/>
      <c r="AT406" s="157" t="s">
        <v>156</v>
      </c>
      <c r="AU406" s="157" t="s">
        <v>84</v>
      </c>
      <c r="AV406" s="13" t="s">
        <v>84</v>
      </c>
      <c r="AW406" s="13" t="s">
        <v>4</v>
      </c>
      <c r="AX406" s="13" t="s">
        <v>82</v>
      </c>
      <c r="AY406" s="157" t="s">
        <v>144</v>
      </c>
    </row>
    <row r="407" spans="2:65" s="11" customFormat="1" ht="22.9" customHeight="1">
      <c r="B407" s="120"/>
      <c r="D407" s="121" t="s">
        <v>74</v>
      </c>
      <c r="E407" s="130" t="s">
        <v>167</v>
      </c>
      <c r="F407" s="130" t="s">
        <v>168</v>
      </c>
      <c r="I407" s="123"/>
      <c r="J407" s="131">
        <f>BK407</f>
        <v>0</v>
      </c>
      <c r="L407" s="120"/>
      <c r="M407" s="125"/>
      <c r="P407" s="126">
        <f>SUM(P408:P423)</f>
        <v>0</v>
      </c>
      <c r="R407" s="126">
        <f>SUM(R408:R423)</f>
        <v>0</v>
      </c>
      <c r="T407" s="127">
        <f>SUM(T408:T423)</f>
        <v>0</v>
      </c>
      <c r="AR407" s="121" t="s">
        <v>82</v>
      </c>
      <c r="AT407" s="128" t="s">
        <v>74</v>
      </c>
      <c r="AU407" s="128" t="s">
        <v>82</v>
      </c>
      <c r="AY407" s="121" t="s">
        <v>144</v>
      </c>
      <c r="BK407" s="129">
        <f>SUM(BK408:BK423)</f>
        <v>0</v>
      </c>
    </row>
    <row r="408" spans="2:65" s="1" customFormat="1" ht="24.2" customHeight="1">
      <c r="B408" s="33"/>
      <c r="C408" s="132" t="s">
        <v>479</v>
      </c>
      <c r="D408" s="132" t="s">
        <v>147</v>
      </c>
      <c r="E408" s="133" t="s">
        <v>1027</v>
      </c>
      <c r="F408" s="134" t="s">
        <v>1028</v>
      </c>
      <c r="G408" s="135" t="s">
        <v>171</v>
      </c>
      <c r="H408" s="136">
        <v>9.2100000000000009</v>
      </c>
      <c r="I408" s="137"/>
      <c r="J408" s="138">
        <f>ROUND(I408*H408,2)</f>
        <v>0</v>
      </c>
      <c r="K408" s="134" t="s">
        <v>151</v>
      </c>
      <c r="L408" s="33"/>
      <c r="M408" s="139" t="s">
        <v>19</v>
      </c>
      <c r="N408" s="140" t="s">
        <v>46</v>
      </c>
      <c r="P408" s="141">
        <f>O408*H408</f>
        <v>0</v>
      </c>
      <c r="Q408" s="141">
        <v>0</v>
      </c>
      <c r="R408" s="141">
        <f>Q408*H408</f>
        <v>0</v>
      </c>
      <c r="S408" s="141">
        <v>0</v>
      </c>
      <c r="T408" s="142">
        <f>S408*H408</f>
        <v>0</v>
      </c>
      <c r="AR408" s="143" t="s">
        <v>152</v>
      </c>
      <c r="AT408" s="143" t="s">
        <v>147</v>
      </c>
      <c r="AU408" s="143" t="s">
        <v>84</v>
      </c>
      <c r="AY408" s="18" t="s">
        <v>144</v>
      </c>
      <c r="BE408" s="144">
        <f>IF(N408="základní",J408,0)</f>
        <v>0</v>
      </c>
      <c r="BF408" s="144">
        <f>IF(N408="snížená",J408,0)</f>
        <v>0</v>
      </c>
      <c r="BG408" s="144">
        <f>IF(N408="zákl. přenesená",J408,0)</f>
        <v>0</v>
      </c>
      <c r="BH408" s="144">
        <f>IF(N408="sníž. přenesená",J408,0)</f>
        <v>0</v>
      </c>
      <c r="BI408" s="144">
        <f>IF(N408="nulová",J408,0)</f>
        <v>0</v>
      </c>
      <c r="BJ408" s="18" t="s">
        <v>82</v>
      </c>
      <c r="BK408" s="144">
        <f>ROUND(I408*H408,2)</f>
        <v>0</v>
      </c>
      <c r="BL408" s="18" t="s">
        <v>152</v>
      </c>
      <c r="BM408" s="143" t="s">
        <v>1029</v>
      </c>
    </row>
    <row r="409" spans="2:65" s="1" customFormat="1">
      <c r="B409" s="33"/>
      <c r="D409" s="145" t="s">
        <v>154</v>
      </c>
      <c r="F409" s="146" t="s">
        <v>1030</v>
      </c>
      <c r="I409" s="147"/>
      <c r="L409" s="33"/>
      <c r="M409" s="148"/>
      <c r="T409" s="54"/>
      <c r="AT409" s="18" t="s">
        <v>154</v>
      </c>
      <c r="AU409" s="18" t="s">
        <v>84</v>
      </c>
    </row>
    <row r="410" spans="2:65" s="1" customFormat="1" ht="16.5" customHeight="1">
      <c r="B410" s="33"/>
      <c r="C410" s="132" t="s">
        <v>484</v>
      </c>
      <c r="D410" s="132" t="s">
        <v>147</v>
      </c>
      <c r="E410" s="133" t="s">
        <v>175</v>
      </c>
      <c r="F410" s="134" t="s">
        <v>176</v>
      </c>
      <c r="G410" s="135" t="s">
        <v>177</v>
      </c>
      <c r="H410" s="136">
        <v>25</v>
      </c>
      <c r="I410" s="137"/>
      <c r="J410" s="138">
        <f>ROUND(I410*H410,2)</f>
        <v>0</v>
      </c>
      <c r="K410" s="134" t="s">
        <v>151</v>
      </c>
      <c r="L410" s="33"/>
      <c r="M410" s="139" t="s">
        <v>19</v>
      </c>
      <c r="N410" s="140" t="s">
        <v>46</v>
      </c>
      <c r="P410" s="141">
        <f>O410*H410</f>
        <v>0</v>
      </c>
      <c r="Q410" s="141">
        <v>0</v>
      </c>
      <c r="R410" s="141">
        <f>Q410*H410</f>
        <v>0</v>
      </c>
      <c r="S410" s="141">
        <v>0</v>
      </c>
      <c r="T410" s="142">
        <f>S410*H410</f>
        <v>0</v>
      </c>
      <c r="AR410" s="143" t="s">
        <v>152</v>
      </c>
      <c r="AT410" s="143" t="s">
        <v>147</v>
      </c>
      <c r="AU410" s="143" t="s">
        <v>84</v>
      </c>
      <c r="AY410" s="18" t="s">
        <v>144</v>
      </c>
      <c r="BE410" s="144">
        <f>IF(N410="základní",J410,0)</f>
        <v>0</v>
      </c>
      <c r="BF410" s="144">
        <f>IF(N410="snížená",J410,0)</f>
        <v>0</v>
      </c>
      <c r="BG410" s="144">
        <f>IF(N410="zákl. přenesená",J410,0)</f>
        <v>0</v>
      </c>
      <c r="BH410" s="144">
        <f>IF(N410="sníž. přenesená",J410,0)</f>
        <v>0</v>
      </c>
      <c r="BI410" s="144">
        <f>IF(N410="nulová",J410,0)</f>
        <v>0</v>
      </c>
      <c r="BJ410" s="18" t="s">
        <v>82</v>
      </c>
      <c r="BK410" s="144">
        <f>ROUND(I410*H410,2)</f>
        <v>0</v>
      </c>
      <c r="BL410" s="18" t="s">
        <v>152</v>
      </c>
      <c r="BM410" s="143" t="s">
        <v>1031</v>
      </c>
    </row>
    <row r="411" spans="2:65" s="1" customFormat="1">
      <c r="B411" s="33"/>
      <c r="D411" s="145" t="s">
        <v>154</v>
      </c>
      <c r="F411" s="146" t="s">
        <v>179</v>
      </c>
      <c r="I411" s="147"/>
      <c r="L411" s="33"/>
      <c r="M411" s="148"/>
      <c r="T411" s="54"/>
      <c r="AT411" s="18" t="s">
        <v>154</v>
      </c>
      <c r="AU411" s="18" t="s">
        <v>84</v>
      </c>
    </row>
    <row r="412" spans="2:65" s="12" customFormat="1">
      <c r="B412" s="149"/>
      <c r="D412" s="150" t="s">
        <v>156</v>
      </c>
      <c r="E412" s="151" t="s">
        <v>19</v>
      </c>
      <c r="F412" s="152" t="s">
        <v>180</v>
      </c>
      <c r="H412" s="151" t="s">
        <v>19</v>
      </c>
      <c r="I412" s="153"/>
      <c r="L412" s="149"/>
      <c r="M412" s="154"/>
      <c r="T412" s="155"/>
      <c r="AT412" s="151" t="s">
        <v>156</v>
      </c>
      <c r="AU412" s="151" t="s">
        <v>84</v>
      </c>
      <c r="AV412" s="12" t="s">
        <v>82</v>
      </c>
      <c r="AW412" s="12" t="s">
        <v>35</v>
      </c>
      <c r="AX412" s="12" t="s">
        <v>75</v>
      </c>
      <c r="AY412" s="151" t="s">
        <v>144</v>
      </c>
    </row>
    <row r="413" spans="2:65" s="13" customFormat="1">
      <c r="B413" s="156"/>
      <c r="D413" s="150" t="s">
        <v>156</v>
      </c>
      <c r="E413" s="157" t="s">
        <v>19</v>
      </c>
      <c r="F413" s="158" t="s">
        <v>181</v>
      </c>
      <c r="H413" s="159">
        <v>25</v>
      </c>
      <c r="I413" s="160"/>
      <c r="L413" s="156"/>
      <c r="M413" s="161"/>
      <c r="T413" s="162"/>
      <c r="AT413" s="157" t="s">
        <v>156</v>
      </c>
      <c r="AU413" s="157" t="s">
        <v>84</v>
      </c>
      <c r="AV413" s="13" t="s">
        <v>84</v>
      </c>
      <c r="AW413" s="13" t="s">
        <v>35</v>
      </c>
      <c r="AX413" s="13" t="s">
        <v>82</v>
      </c>
      <c r="AY413" s="157" t="s">
        <v>144</v>
      </c>
    </row>
    <row r="414" spans="2:65" s="1" customFormat="1" ht="24.2" customHeight="1">
      <c r="B414" s="33"/>
      <c r="C414" s="132" t="s">
        <v>496</v>
      </c>
      <c r="D414" s="132" t="s">
        <v>147</v>
      </c>
      <c r="E414" s="133" t="s">
        <v>182</v>
      </c>
      <c r="F414" s="134" t="s">
        <v>183</v>
      </c>
      <c r="G414" s="135" t="s">
        <v>177</v>
      </c>
      <c r="H414" s="136">
        <v>750</v>
      </c>
      <c r="I414" s="137"/>
      <c r="J414" s="138">
        <f>ROUND(I414*H414,2)</f>
        <v>0</v>
      </c>
      <c r="K414" s="134" t="s">
        <v>151</v>
      </c>
      <c r="L414" s="33"/>
      <c r="M414" s="139" t="s">
        <v>19</v>
      </c>
      <c r="N414" s="140" t="s">
        <v>46</v>
      </c>
      <c r="P414" s="141">
        <f>O414*H414</f>
        <v>0</v>
      </c>
      <c r="Q414" s="141">
        <v>0</v>
      </c>
      <c r="R414" s="141">
        <f>Q414*H414</f>
        <v>0</v>
      </c>
      <c r="S414" s="141">
        <v>0</v>
      </c>
      <c r="T414" s="142">
        <f>S414*H414</f>
        <v>0</v>
      </c>
      <c r="AR414" s="143" t="s">
        <v>152</v>
      </c>
      <c r="AT414" s="143" t="s">
        <v>147</v>
      </c>
      <c r="AU414" s="143" t="s">
        <v>84</v>
      </c>
      <c r="AY414" s="18" t="s">
        <v>144</v>
      </c>
      <c r="BE414" s="144">
        <f>IF(N414="základní",J414,0)</f>
        <v>0</v>
      </c>
      <c r="BF414" s="144">
        <f>IF(N414="snížená",J414,0)</f>
        <v>0</v>
      </c>
      <c r="BG414" s="144">
        <f>IF(N414="zákl. přenesená",J414,0)</f>
        <v>0</v>
      </c>
      <c r="BH414" s="144">
        <f>IF(N414="sníž. přenesená",J414,0)</f>
        <v>0</v>
      </c>
      <c r="BI414" s="144">
        <f>IF(N414="nulová",J414,0)</f>
        <v>0</v>
      </c>
      <c r="BJ414" s="18" t="s">
        <v>82</v>
      </c>
      <c r="BK414" s="144">
        <f>ROUND(I414*H414,2)</f>
        <v>0</v>
      </c>
      <c r="BL414" s="18" t="s">
        <v>152</v>
      </c>
      <c r="BM414" s="143" t="s">
        <v>1032</v>
      </c>
    </row>
    <row r="415" spans="2:65" s="1" customFormat="1">
      <c r="B415" s="33"/>
      <c r="D415" s="145" t="s">
        <v>154</v>
      </c>
      <c r="F415" s="146" t="s">
        <v>185</v>
      </c>
      <c r="I415" s="147"/>
      <c r="L415" s="33"/>
      <c r="M415" s="148"/>
      <c r="T415" s="54"/>
      <c r="AT415" s="18" t="s">
        <v>154</v>
      </c>
      <c r="AU415" s="18" t="s">
        <v>84</v>
      </c>
    </row>
    <row r="416" spans="2:65" s="13" customFormat="1">
      <c r="B416" s="156"/>
      <c r="D416" s="150" t="s">
        <v>156</v>
      </c>
      <c r="F416" s="158" t="s">
        <v>186</v>
      </c>
      <c r="H416" s="159">
        <v>750</v>
      </c>
      <c r="I416" s="160"/>
      <c r="L416" s="156"/>
      <c r="M416" s="161"/>
      <c r="T416" s="162"/>
      <c r="AT416" s="157" t="s">
        <v>156</v>
      </c>
      <c r="AU416" s="157" t="s">
        <v>84</v>
      </c>
      <c r="AV416" s="13" t="s">
        <v>84</v>
      </c>
      <c r="AW416" s="13" t="s">
        <v>4</v>
      </c>
      <c r="AX416" s="13" t="s">
        <v>82</v>
      </c>
      <c r="AY416" s="157" t="s">
        <v>144</v>
      </c>
    </row>
    <row r="417" spans="2:65" s="1" customFormat="1" ht="21.75" customHeight="1">
      <c r="B417" s="33"/>
      <c r="C417" s="132" t="s">
        <v>506</v>
      </c>
      <c r="D417" s="132" t="s">
        <v>147</v>
      </c>
      <c r="E417" s="133" t="s">
        <v>188</v>
      </c>
      <c r="F417" s="134" t="s">
        <v>189</v>
      </c>
      <c r="G417" s="135" t="s">
        <v>171</v>
      </c>
      <c r="H417" s="136">
        <v>9.2100000000000009</v>
      </c>
      <c r="I417" s="137"/>
      <c r="J417" s="138">
        <f>ROUND(I417*H417,2)</f>
        <v>0</v>
      </c>
      <c r="K417" s="134" t="s">
        <v>151</v>
      </c>
      <c r="L417" s="33"/>
      <c r="M417" s="139" t="s">
        <v>19</v>
      </c>
      <c r="N417" s="140" t="s">
        <v>46</v>
      </c>
      <c r="P417" s="141">
        <f>O417*H417</f>
        <v>0</v>
      </c>
      <c r="Q417" s="141">
        <v>0</v>
      </c>
      <c r="R417" s="141">
        <f>Q417*H417</f>
        <v>0</v>
      </c>
      <c r="S417" s="141">
        <v>0</v>
      </c>
      <c r="T417" s="142">
        <f>S417*H417</f>
        <v>0</v>
      </c>
      <c r="AR417" s="143" t="s">
        <v>152</v>
      </c>
      <c r="AT417" s="143" t="s">
        <v>147</v>
      </c>
      <c r="AU417" s="143" t="s">
        <v>84</v>
      </c>
      <c r="AY417" s="18" t="s">
        <v>144</v>
      </c>
      <c r="BE417" s="144">
        <f>IF(N417="základní",J417,0)</f>
        <v>0</v>
      </c>
      <c r="BF417" s="144">
        <f>IF(N417="snížená",J417,0)</f>
        <v>0</v>
      </c>
      <c r="BG417" s="144">
        <f>IF(N417="zákl. přenesená",J417,0)</f>
        <v>0</v>
      </c>
      <c r="BH417" s="144">
        <f>IF(N417="sníž. přenesená",J417,0)</f>
        <v>0</v>
      </c>
      <c r="BI417" s="144">
        <f>IF(N417="nulová",J417,0)</f>
        <v>0</v>
      </c>
      <c r="BJ417" s="18" t="s">
        <v>82</v>
      </c>
      <c r="BK417" s="144">
        <f>ROUND(I417*H417,2)</f>
        <v>0</v>
      </c>
      <c r="BL417" s="18" t="s">
        <v>152</v>
      </c>
      <c r="BM417" s="143" t="s">
        <v>190</v>
      </c>
    </row>
    <row r="418" spans="2:65" s="1" customFormat="1">
      <c r="B418" s="33"/>
      <c r="D418" s="145" t="s">
        <v>154</v>
      </c>
      <c r="F418" s="146" t="s">
        <v>191</v>
      </c>
      <c r="I418" s="147"/>
      <c r="L418" s="33"/>
      <c r="M418" s="148"/>
      <c r="T418" s="54"/>
      <c r="AT418" s="18" t="s">
        <v>154</v>
      </c>
      <c r="AU418" s="18" t="s">
        <v>84</v>
      </c>
    </row>
    <row r="419" spans="2:65" s="1" customFormat="1" ht="24.2" customHeight="1">
      <c r="B419" s="33"/>
      <c r="C419" s="132" t="s">
        <v>525</v>
      </c>
      <c r="D419" s="132" t="s">
        <v>147</v>
      </c>
      <c r="E419" s="133" t="s">
        <v>192</v>
      </c>
      <c r="F419" s="134" t="s">
        <v>193</v>
      </c>
      <c r="G419" s="135" t="s">
        <v>171</v>
      </c>
      <c r="H419" s="136">
        <v>276.3</v>
      </c>
      <c r="I419" s="137"/>
      <c r="J419" s="138">
        <f>ROUND(I419*H419,2)</f>
        <v>0</v>
      </c>
      <c r="K419" s="134" t="s">
        <v>151</v>
      </c>
      <c r="L419" s="33"/>
      <c r="M419" s="139" t="s">
        <v>19</v>
      </c>
      <c r="N419" s="140" t="s">
        <v>46</v>
      </c>
      <c r="P419" s="141">
        <f>O419*H419</f>
        <v>0</v>
      </c>
      <c r="Q419" s="141">
        <v>0</v>
      </c>
      <c r="R419" s="141">
        <f>Q419*H419</f>
        <v>0</v>
      </c>
      <c r="S419" s="141">
        <v>0</v>
      </c>
      <c r="T419" s="142">
        <f>S419*H419</f>
        <v>0</v>
      </c>
      <c r="AR419" s="143" t="s">
        <v>152</v>
      </c>
      <c r="AT419" s="143" t="s">
        <v>147</v>
      </c>
      <c r="AU419" s="143" t="s">
        <v>84</v>
      </c>
      <c r="AY419" s="18" t="s">
        <v>144</v>
      </c>
      <c r="BE419" s="144">
        <f>IF(N419="základní",J419,0)</f>
        <v>0</v>
      </c>
      <c r="BF419" s="144">
        <f>IF(N419="snížená",J419,0)</f>
        <v>0</v>
      </c>
      <c r="BG419" s="144">
        <f>IF(N419="zákl. přenesená",J419,0)</f>
        <v>0</v>
      </c>
      <c r="BH419" s="144">
        <f>IF(N419="sníž. přenesená",J419,0)</f>
        <v>0</v>
      </c>
      <c r="BI419" s="144">
        <f>IF(N419="nulová",J419,0)</f>
        <v>0</v>
      </c>
      <c r="BJ419" s="18" t="s">
        <v>82</v>
      </c>
      <c r="BK419" s="144">
        <f>ROUND(I419*H419,2)</f>
        <v>0</v>
      </c>
      <c r="BL419" s="18" t="s">
        <v>152</v>
      </c>
      <c r="BM419" s="143" t="s">
        <v>194</v>
      </c>
    </row>
    <row r="420" spans="2:65" s="1" customFormat="1">
      <c r="B420" s="33"/>
      <c r="D420" s="145" t="s">
        <v>154</v>
      </c>
      <c r="F420" s="146" t="s">
        <v>195</v>
      </c>
      <c r="I420" s="147"/>
      <c r="L420" s="33"/>
      <c r="M420" s="148"/>
      <c r="T420" s="54"/>
      <c r="AT420" s="18" t="s">
        <v>154</v>
      </c>
      <c r="AU420" s="18" t="s">
        <v>84</v>
      </c>
    </row>
    <row r="421" spans="2:65" s="13" customFormat="1">
      <c r="B421" s="156"/>
      <c r="D421" s="150" t="s">
        <v>156</v>
      </c>
      <c r="F421" s="158" t="s">
        <v>1033</v>
      </c>
      <c r="H421" s="159">
        <v>276.3</v>
      </c>
      <c r="I421" s="160"/>
      <c r="L421" s="156"/>
      <c r="M421" s="161"/>
      <c r="T421" s="162"/>
      <c r="AT421" s="157" t="s">
        <v>156</v>
      </c>
      <c r="AU421" s="157" t="s">
        <v>84</v>
      </c>
      <c r="AV421" s="13" t="s">
        <v>84</v>
      </c>
      <c r="AW421" s="13" t="s">
        <v>4</v>
      </c>
      <c r="AX421" s="13" t="s">
        <v>82</v>
      </c>
      <c r="AY421" s="157" t="s">
        <v>144</v>
      </c>
    </row>
    <row r="422" spans="2:65" s="1" customFormat="1" ht="24.2" customHeight="1">
      <c r="B422" s="33"/>
      <c r="C422" s="132" t="s">
        <v>537</v>
      </c>
      <c r="D422" s="132" t="s">
        <v>147</v>
      </c>
      <c r="E422" s="133" t="s">
        <v>1034</v>
      </c>
      <c r="F422" s="134" t="s">
        <v>1035</v>
      </c>
      <c r="G422" s="135" t="s">
        <v>171</v>
      </c>
      <c r="H422" s="136">
        <v>9.2100000000000009</v>
      </c>
      <c r="I422" s="137"/>
      <c r="J422" s="138">
        <f>ROUND(I422*H422,2)</f>
        <v>0</v>
      </c>
      <c r="K422" s="134" t="s">
        <v>151</v>
      </c>
      <c r="L422" s="33"/>
      <c r="M422" s="139" t="s">
        <v>19</v>
      </c>
      <c r="N422" s="140" t="s">
        <v>46</v>
      </c>
      <c r="P422" s="141">
        <f>O422*H422</f>
        <v>0</v>
      </c>
      <c r="Q422" s="141">
        <v>0</v>
      </c>
      <c r="R422" s="141">
        <f>Q422*H422</f>
        <v>0</v>
      </c>
      <c r="S422" s="141">
        <v>0</v>
      </c>
      <c r="T422" s="142">
        <f>S422*H422</f>
        <v>0</v>
      </c>
      <c r="AR422" s="143" t="s">
        <v>152</v>
      </c>
      <c r="AT422" s="143" t="s">
        <v>147</v>
      </c>
      <c r="AU422" s="143" t="s">
        <v>84</v>
      </c>
      <c r="AY422" s="18" t="s">
        <v>144</v>
      </c>
      <c r="BE422" s="144">
        <f>IF(N422="základní",J422,0)</f>
        <v>0</v>
      </c>
      <c r="BF422" s="144">
        <f>IF(N422="snížená",J422,0)</f>
        <v>0</v>
      </c>
      <c r="BG422" s="144">
        <f>IF(N422="zákl. přenesená",J422,0)</f>
        <v>0</v>
      </c>
      <c r="BH422" s="144">
        <f>IF(N422="sníž. přenesená",J422,0)</f>
        <v>0</v>
      </c>
      <c r="BI422" s="144">
        <f>IF(N422="nulová",J422,0)</f>
        <v>0</v>
      </c>
      <c r="BJ422" s="18" t="s">
        <v>82</v>
      </c>
      <c r="BK422" s="144">
        <f>ROUND(I422*H422,2)</f>
        <v>0</v>
      </c>
      <c r="BL422" s="18" t="s">
        <v>152</v>
      </c>
      <c r="BM422" s="143" t="s">
        <v>1036</v>
      </c>
    </row>
    <row r="423" spans="2:65" s="1" customFormat="1">
      <c r="B423" s="33"/>
      <c r="D423" s="145" t="s">
        <v>154</v>
      </c>
      <c r="F423" s="146" t="s">
        <v>1037</v>
      </c>
      <c r="I423" s="147"/>
      <c r="L423" s="33"/>
      <c r="M423" s="148"/>
      <c r="T423" s="54"/>
      <c r="AT423" s="18" t="s">
        <v>154</v>
      </c>
      <c r="AU423" s="18" t="s">
        <v>84</v>
      </c>
    </row>
    <row r="424" spans="2:65" s="11" customFormat="1" ht="22.9" customHeight="1">
      <c r="B424" s="120"/>
      <c r="D424" s="121" t="s">
        <v>74</v>
      </c>
      <c r="E424" s="130" t="s">
        <v>210</v>
      </c>
      <c r="F424" s="130" t="s">
        <v>211</v>
      </c>
      <c r="I424" s="123"/>
      <c r="J424" s="131">
        <f>BK424</f>
        <v>0</v>
      </c>
      <c r="L424" s="120"/>
      <c r="M424" s="125"/>
      <c r="P424" s="126">
        <f>SUM(P425:P428)</f>
        <v>0</v>
      </c>
      <c r="R424" s="126">
        <f>SUM(R425:R428)</f>
        <v>0</v>
      </c>
      <c r="T424" s="127">
        <f>SUM(T425:T428)</f>
        <v>0</v>
      </c>
      <c r="AR424" s="121" t="s">
        <v>82</v>
      </c>
      <c r="AT424" s="128" t="s">
        <v>74</v>
      </c>
      <c r="AU424" s="128" t="s">
        <v>82</v>
      </c>
      <c r="AY424" s="121" t="s">
        <v>144</v>
      </c>
      <c r="BK424" s="129">
        <f>SUM(BK425:BK428)</f>
        <v>0</v>
      </c>
    </row>
    <row r="425" spans="2:65" s="1" customFormat="1" ht="37.9" customHeight="1">
      <c r="B425" s="33"/>
      <c r="C425" s="132" t="s">
        <v>541</v>
      </c>
      <c r="D425" s="132" t="s">
        <v>147</v>
      </c>
      <c r="E425" s="133" t="s">
        <v>1038</v>
      </c>
      <c r="F425" s="134" t="s">
        <v>1039</v>
      </c>
      <c r="G425" s="135" t="s">
        <v>171</v>
      </c>
      <c r="H425" s="136">
        <v>12.781000000000001</v>
      </c>
      <c r="I425" s="137"/>
      <c r="J425" s="138">
        <f>ROUND(I425*H425,2)</f>
        <v>0</v>
      </c>
      <c r="K425" s="134" t="s">
        <v>151</v>
      </c>
      <c r="L425" s="33"/>
      <c r="M425" s="139" t="s">
        <v>19</v>
      </c>
      <c r="N425" s="140" t="s">
        <v>46</v>
      </c>
      <c r="P425" s="141">
        <f>O425*H425</f>
        <v>0</v>
      </c>
      <c r="Q425" s="141">
        <v>0</v>
      </c>
      <c r="R425" s="141">
        <f>Q425*H425</f>
        <v>0</v>
      </c>
      <c r="S425" s="141">
        <v>0</v>
      </c>
      <c r="T425" s="142">
        <f>S425*H425</f>
        <v>0</v>
      </c>
      <c r="AR425" s="143" t="s">
        <v>152</v>
      </c>
      <c r="AT425" s="143" t="s">
        <v>147</v>
      </c>
      <c r="AU425" s="143" t="s">
        <v>84</v>
      </c>
      <c r="AY425" s="18" t="s">
        <v>144</v>
      </c>
      <c r="BE425" s="144">
        <f>IF(N425="základní",J425,0)</f>
        <v>0</v>
      </c>
      <c r="BF425" s="144">
        <f>IF(N425="snížená",J425,0)</f>
        <v>0</v>
      </c>
      <c r="BG425" s="144">
        <f>IF(N425="zákl. přenesená",J425,0)</f>
        <v>0</v>
      </c>
      <c r="BH425" s="144">
        <f>IF(N425="sníž. přenesená",J425,0)</f>
        <v>0</v>
      </c>
      <c r="BI425" s="144">
        <f>IF(N425="nulová",J425,0)</f>
        <v>0</v>
      </c>
      <c r="BJ425" s="18" t="s">
        <v>82</v>
      </c>
      <c r="BK425" s="144">
        <f>ROUND(I425*H425,2)</f>
        <v>0</v>
      </c>
      <c r="BL425" s="18" t="s">
        <v>152</v>
      </c>
      <c r="BM425" s="143" t="s">
        <v>1040</v>
      </c>
    </row>
    <row r="426" spans="2:65" s="1" customFormat="1">
      <c r="B426" s="33"/>
      <c r="D426" s="145" t="s">
        <v>154</v>
      </c>
      <c r="F426" s="146" t="s">
        <v>1041</v>
      </c>
      <c r="I426" s="147"/>
      <c r="L426" s="33"/>
      <c r="M426" s="148"/>
      <c r="T426" s="54"/>
      <c r="AT426" s="18" t="s">
        <v>154</v>
      </c>
      <c r="AU426" s="18" t="s">
        <v>84</v>
      </c>
    </row>
    <row r="427" spans="2:65" s="1" customFormat="1" ht="37.9" customHeight="1">
      <c r="B427" s="33"/>
      <c r="C427" s="132" t="s">
        <v>552</v>
      </c>
      <c r="D427" s="132" t="s">
        <v>147</v>
      </c>
      <c r="E427" s="133" t="s">
        <v>1042</v>
      </c>
      <c r="F427" s="134" t="s">
        <v>1043</v>
      </c>
      <c r="G427" s="135" t="s">
        <v>171</v>
      </c>
      <c r="H427" s="136">
        <v>12.781000000000001</v>
      </c>
      <c r="I427" s="137"/>
      <c r="J427" s="138">
        <f>ROUND(I427*H427,2)</f>
        <v>0</v>
      </c>
      <c r="K427" s="134" t="s">
        <v>151</v>
      </c>
      <c r="L427" s="33"/>
      <c r="M427" s="139" t="s">
        <v>19</v>
      </c>
      <c r="N427" s="140" t="s">
        <v>46</v>
      </c>
      <c r="P427" s="141">
        <f>O427*H427</f>
        <v>0</v>
      </c>
      <c r="Q427" s="141">
        <v>0</v>
      </c>
      <c r="R427" s="141">
        <f>Q427*H427</f>
        <v>0</v>
      </c>
      <c r="S427" s="141">
        <v>0</v>
      </c>
      <c r="T427" s="142">
        <f>S427*H427</f>
        <v>0</v>
      </c>
      <c r="AR427" s="143" t="s">
        <v>152</v>
      </c>
      <c r="AT427" s="143" t="s">
        <v>147</v>
      </c>
      <c r="AU427" s="143" t="s">
        <v>84</v>
      </c>
      <c r="AY427" s="18" t="s">
        <v>144</v>
      </c>
      <c r="BE427" s="144">
        <f>IF(N427="základní",J427,0)</f>
        <v>0</v>
      </c>
      <c r="BF427" s="144">
        <f>IF(N427="snížená",J427,0)</f>
        <v>0</v>
      </c>
      <c r="BG427" s="144">
        <f>IF(N427="zákl. přenesená",J427,0)</f>
        <v>0</v>
      </c>
      <c r="BH427" s="144">
        <f>IF(N427="sníž. přenesená",J427,0)</f>
        <v>0</v>
      </c>
      <c r="BI427" s="144">
        <f>IF(N427="nulová",J427,0)</f>
        <v>0</v>
      </c>
      <c r="BJ427" s="18" t="s">
        <v>82</v>
      </c>
      <c r="BK427" s="144">
        <f>ROUND(I427*H427,2)</f>
        <v>0</v>
      </c>
      <c r="BL427" s="18" t="s">
        <v>152</v>
      </c>
      <c r="BM427" s="143" t="s">
        <v>1044</v>
      </c>
    </row>
    <row r="428" spans="2:65" s="1" customFormat="1">
      <c r="B428" s="33"/>
      <c r="D428" s="145" t="s">
        <v>154</v>
      </c>
      <c r="F428" s="146" t="s">
        <v>1045</v>
      </c>
      <c r="I428" s="147"/>
      <c r="L428" s="33"/>
      <c r="M428" s="148"/>
      <c r="T428" s="54"/>
      <c r="AT428" s="18" t="s">
        <v>154</v>
      </c>
      <c r="AU428" s="18" t="s">
        <v>84</v>
      </c>
    </row>
    <row r="429" spans="2:65" s="11" customFormat="1" ht="25.9" customHeight="1">
      <c r="B429" s="120"/>
      <c r="D429" s="121" t="s">
        <v>74</v>
      </c>
      <c r="E429" s="122" t="s">
        <v>222</v>
      </c>
      <c r="F429" s="122" t="s">
        <v>223</v>
      </c>
      <c r="I429" s="123"/>
      <c r="J429" s="124">
        <f>BK429</f>
        <v>0</v>
      </c>
      <c r="L429" s="120"/>
      <c r="M429" s="125"/>
      <c r="P429" s="126">
        <f>P430+P473+P480+P493+P572+P696</f>
        <v>0</v>
      </c>
      <c r="R429" s="126">
        <f>R430+R473+R480+R493+R572+R696</f>
        <v>10.874484999999998</v>
      </c>
      <c r="T429" s="127">
        <f>T430+T473+T480+T493+T572+T696</f>
        <v>0</v>
      </c>
      <c r="AR429" s="121" t="s">
        <v>84</v>
      </c>
      <c r="AT429" s="128" t="s">
        <v>74</v>
      </c>
      <c r="AU429" s="128" t="s">
        <v>75</v>
      </c>
      <c r="AY429" s="121" t="s">
        <v>144</v>
      </c>
      <c r="BK429" s="129">
        <f>BK430+BK473+BK480+BK493+BK572+BK696</f>
        <v>0</v>
      </c>
    </row>
    <row r="430" spans="2:65" s="11" customFormat="1" ht="22.9" customHeight="1">
      <c r="B430" s="120"/>
      <c r="D430" s="121" t="s">
        <v>74</v>
      </c>
      <c r="E430" s="130" t="s">
        <v>1046</v>
      </c>
      <c r="F430" s="130" t="s">
        <v>1047</v>
      </c>
      <c r="I430" s="123"/>
      <c r="J430" s="131">
        <f>BK430</f>
        <v>0</v>
      </c>
      <c r="L430" s="120"/>
      <c r="M430" s="125"/>
      <c r="P430" s="126">
        <f>SUM(P431:P472)</f>
        <v>0</v>
      </c>
      <c r="R430" s="126">
        <f>SUM(R431:R472)</f>
        <v>1.8867000000000002E-2</v>
      </c>
      <c r="T430" s="127">
        <f>SUM(T431:T472)</f>
        <v>0</v>
      </c>
      <c r="AR430" s="121" t="s">
        <v>84</v>
      </c>
      <c r="AT430" s="128" t="s">
        <v>74</v>
      </c>
      <c r="AU430" s="128" t="s">
        <v>82</v>
      </c>
      <c r="AY430" s="121" t="s">
        <v>144</v>
      </c>
      <c r="BK430" s="129">
        <f>SUM(BK431:BK472)</f>
        <v>0</v>
      </c>
    </row>
    <row r="431" spans="2:65" s="1" customFormat="1" ht="16.5" customHeight="1">
      <c r="B431" s="33"/>
      <c r="C431" s="132" t="s">
        <v>558</v>
      </c>
      <c r="D431" s="132" t="s">
        <v>147</v>
      </c>
      <c r="E431" s="133" t="s">
        <v>1048</v>
      </c>
      <c r="F431" s="134" t="s">
        <v>1049</v>
      </c>
      <c r="G431" s="135" t="s">
        <v>150</v>
      </c>
      <c r="H431" s="136">
        <v>13</v>
      </c>
      <c r="I431" s="137"/>
      <c r="J431" s="138">
        <f>ROUND(I431*H431,2)</f>
        <v>0</v>
      </c>
      <c r="K431" s="134" t="s">
        <v>151</v>
      </c>
      <c r="L431" s="33"/>
      <c r="M431" s="139" t="s">
        <v>19</v>
      </c>
      <c r="N431" s="140" t="s">
        <v>46</v>
      </c>
      <c r="P431" s="141">
        <f>O431*H431</f>
        <v>0</v>
      </c>
      <c r="Q431" s="141">
        <v>0</v>
      </c>
      <c r="R431" s="141">
        <f>Q431*H431</f>
        <v>0</v>
      </c>
      <c r="S431" s="141">
        <v>0</v>
      </c>
      <c r="T431" s="142">
        <f>S431*H431</f>
        <v>0</v>
      </c>
      <c r="AR431" s="143" t="s">
        <v>229</v>
      </c>
      <c r="AT431" s="143" t="s">
        <v>147</v>
      </c>
      <c r="AU431" s="143" t="s">
        <v>84</v>
      </c>
      <c r="AY431" s="18" t="s">
        <v>144</v>
      </c>
      <c r="BE431" s="144">
        <f>IF(N431="základní",J431,0)</f>
        <v>0</v>
      </c>
      <c r="BF431" s="144">
        <f>IF(N431="snížená",J431,0)</f>
        <v>0</v>
      </c>
      <c r="BG431" s="144">
        <f>IF(N431="zákl. přenesená",J431,0)</f>
        <v>0</v>
      </c>
      <c r="BH431" s="144">
        <f>IF(N431="sníž. přenesená",J431,0)</f>
        <v>0</v>
      </c>
      <c r="BI431" s="144">
        <f>IF(N431="nulová",J431,0)</f>
        <v>0</v>
      </c>
      <c r="BJ431" s="18" t="s">
        <v>82</v>
      </c>
      <c r="BK431" s="144">
        <f>ROUND(I431*H431,2)</f>
        <v>0</v>
      </c>
      <c r="BL431" s="18" t="s">
        <v>229</v>
      </c>
      <c r="BM431" s="143" t="s">
        <v>1050</v>
      </c>
    </row>
    <row r="432" spans="2:65" s="1" customFormat="1">
      <c r="B432" s="33"/>
      <c r="D432" s="145" t="s">
        <v>154</v>
      </c>
      <c r="F432" s="146" t="s">
        <v>1051</v>
      </c>
      <c r="I432" s="147"/>
      <c r="L432" s="33"/>
      <c r="M432" s="148"/>
      <c r="T432" s="54"/>
      <c r="AT432" s="18" t="s">
        <v>154</v>
      </c>
      <c r="AU432" s="18" t="s">
        <v>84</v>
      </c>
    </row>
    <row r="433" spans="2:65" s="12" customFormat="1">
      <c r="B433" s="149"/>
      <c r="D433" s="150" t="s">
        <v>156</v>
      </c>
      <c r="E433" s="151" t="s">
        <v>19</v>
      </c>
      <c r="F433" s="152" t="s">
        <v>820</v>
      </c>
      <c r="H433" s="151" t="s">
        <v>19</v>
      </c>
      <c r="I433" s="153"/>
      <c r="L433" s="149"/>
      <c r="M433" s="154"/>
      <c r="T433" s="155"/>
      <c r="AT433" s="151" t="s">
        <v>156</v>
      </c>
      <c r="AU433" s="151" t="s">
        <v>84</v>
      </c>
      <c r="AV433" s="12" t="s">
        <v>82</v>
      </c>
      <c r="AW433" s="12" t="s">
        <v>35</v>
      </c>
      <c r="AX433" s="12" t="s">
        <v>75</v>
      </c>
      <c r="AY433" s="151" t="s">
        <v>144</v>
      </c>
    </row>
    <row r="434" spans="2:65" s="12" customFormat="1">
      <c r="B434" s="149"/>
      <c r="D434" s="150" t="s">
        <v>156</v>
      </c>
      <c r="E434" s="151" t="s">
        <v>19</v>
      </c>
      <c r="F434" s="152" t="s">
        <v>778</v>
      </c>
      <c r="H434" s="151" t="s">
        <v>19</v>
      </c>
      <c r="I434" s="153"/>
      <c r="L434" s="149"/>
      <c r="M434" s="154"/>
      <c r="T434" s="155"/>
      <c r="AT434" s="151" t="s">
        <v>156</v>
      </c>
      <c r="AU434" s="151" t="s">
        <v>84</v>
      </c>
      <c r="AV434" s="12" t="s">
        <v>82</v>
      </c>
      <c r="AW434" s="12" t="s">
        <v>35</v>
      </c>
      <c r="AX434" s="12" t="s">
        <v>75</v>
      </c>
      <c r="AY434" s="151" t="s">
        <v>144</v>
      </c>
    </row>
    <row r="435" spans="2:65" s="12" customFormat="1">
      <c r="B435" s="149"/>
      <c r="D435" s="150" t="s">
        <v>156</v>
      </c>
      <c r="E435" s="151" t="s">
        <v>19</v>
      </c>
      <c r="F435" s="152" t="s">
        <v>779</v>
      </c>
      <c r="H435" s="151" t="s">
        <v>19</v>
      </c>
      <c r="I435" s="153"/>
      <c r="L435" s="149"/>
      <c r="M435" s="154"/>
      <c r="T435" s="155"/>
      <c r="AT435" s="151" t="s">
        <v>156</v>
      </c>
      <c r="AU435" s="151" t="s">
        <v>84</v>
      </c>
      <c r="AV435" s="12" t="s">
        <v>82</v>
      </c>
      <c r="AW435" s="12" t="s">
        <v>35</v>
      </c>
      <c r="AX435" s="12" t="s">
        <v>75</v>
      </c>
      <c r="AY435" s="151" t="s">
        <v>144</v>
      </c>
    </row>
    <row r="436" spans="2:65" s="12" customFormat="1">
      <c r="B436" s="149"/>
      <c r="D436" s="150" t="s">
        <v>156</v>
      </c>
      <c r="E436" s="151" t="s">
        <v>19</v>
      </c>
      <c r="F436" s="152" t="s">
        <v>780</v>
      </c>
      <c r="H436" s="151" t="s">
        <v>19</v>
      </c>
      <c r="I436" s="153"/>
      <c r="L436" s="149"/>
      <c r="M436" s="154"/>
      <c r="T436" s="155"/>
      <c r="AT436" s="151" t="s">
        <v>156</v>
      </c>
      <c r="AU436" s="151" t="s">
        <v>84</v>
      </c>
      <c r="AV436" s="12" t="s">
        <v>82</v>
      </c>
      <c r="AW436" s="12" t="s">
        <v>35</v>
      </c>
      <c r="AX436" s="12" t="s">
        <v>75</v>
      </c>
      <c r="AY436" s="151" t="s">
        <v>144</v>
      </c>
    </row>
    <row r="437" spans="2:65" s="12" customFormat="1">
      <c r="B437" s="149"/>
      <c r="D437" s="150" t="s">
        <v>156</v>
      </c>
      <c r="E437" s="151" t="s">
        <v>19</v>
      </c>
      <c r="F437" s="152" t="s">
        <v>781</v>
      </c>
      <c r="H437" s="151" t="s">
        <v>19</v>
      </c>
      <c r="I437" s="153"/>
      <c r="L437" s="149"/>
      <c r="M437" s="154"/>
      <c r="T437" s="155"/>
      <c r="AT437" s="151" t="s">
        <v>156</v>
      </c>
      <c r="AU437" s="151" t="s">
        <v>84</v>
      </c>
      <c r="AV437" s="12" t="s">
        <v>82</v>
      </c>
      <c r="AW437" s="12" t="s">
        <v>35</v>
      </c>
      <c r="AX437" s="12" t="s">
        <v>75</v>
      </c>
      <c r="AY437" s="151" t="s">
        <v>144</v>
      </c>
    </row>
    <row r="438" spans="2:65" s="12" customFormat="1">
      <c r="B438" s="149"/>
      <c r="D438" s="150" t="s">
        <v>156</v>
      </c>
      <c r="E438" s="151" t="s">
        <v>19</v>
      </c>
      <c r="F438" s="152" t="s">
        <v>782</v>
      </c>
      <c r="H438" s="151" t="s">
        <v>19</v>
      </c>
      <c r="I438" s="153"/>
      <c r="L438" s="149"/>
      <c r="M438" s="154"/>
      <c r="T438" s="155"/>
      <c r="AT438" s="151" t="s">
        <v>156</v>
      </c>
      <c r="AU438" s="151" t="s">
        <v>84</v>
      </c>
      <c r="AV438" s="12" t="s">
        <v>82</v>
      </c>
      <c r="AW438" s="12" t="s">
        <v>35</v>
      </c>
      <c r="AX438" s="12" t="s">
        <v>75</v>
      </c>
      <c r="AY438" s="151" t="s">
        <v>144</v>
      </c>
    </row>
    <row r="439" spans="2:65" s="12" customFormat="1">
      <c r="B439" s="149"/>
      <c r="D439" s="150" t="s">
        <v>156</v>
      </c>
      <c r="E439" s="151" t="s">
        <v>19</v>
      </c>
      <c r="F439" s="152" t="s">
        <v>783</v>
      </c>
      <c r="H439" s="151" t="s">
        <v>19</v>
      </c>
      <c r="I439" s="153"/>
      <c r="L439" s="149"/>
      <c r="M439" s="154"/>
      <c r="T439" s="155"/>
      <c r="AT439" s="151" t="s">
        <v>156</v>
      </c>
      <c r="AU439" s="151" t="s">
        <v>84</v>
      </c>
      <c r="AV439" s="12" t="s">
        <v>82</v>
      </c>
      <c r="AW439" s="12" t="s">
        <v>35</v>
      </c>
      <c r="AX439" s="12" t="s">
        <v>75</v>
      </c>
      <c r="AY439" s="151" t="s">
        <v>144</v>
      </c>
    </row>
    <row r="440" spans="2:65" s="12" customFormat="1">
      <c r="B440" s="149"/>
      <c r="D440" s="150" t="s">
        <v>156</v>
      </c>
      <c r="E440" s="151" t="s">
        <v>19</v>
      </c>
      <c r="F440" s="152" t="s">
        <v>784</v>
      </c>
      <c r="H440" s="151" t="s">
        <v>19</v>
      </c>
      <c r="I440" s="153"/>
      <c r="L440" s="149"/>
      <c r="M440" s="154"/>
      <c r="T440" s="155"/>
      <c r="AT440" s="151" t="s">
        <v>156</v>
      </c>
      <c r="AU440" s="151" t="s">
        <v>84</v>
      </c>
      <c r="AV440" s="12" t="s">
        <v>82</v>
      </c>
      <c r="AW440" s="12" t="s">
        <v>35</v>
      </c>
      <c r="AX440" s="12" t="s">
        <v>75</v>
      </c>
      <c r="AY440" s="151" t="s">
        <v>144</v>
      </c>
    </row>
    <row r="441" spans="2:65" s="13" customFormat="1">
      <c r="B441" s="156"/>
      <c r="D441" s="150" t="s">
        <v>156</v>
      </c>
      <c r="E441" s="157" t="s">
        <v>19</v>
      </c>
      <c r="F441" s="158" t="s">
        <v>785</v>
      </c>
      <c r="H441" s="159">
        <v>8</v>
      </c>
      <c r="I441" s="160"/>
      <c r="L441" s="156"/>
      <c r="M441" s="161"/>
      <c r="T441" s="162"/>
      <c r="AT441" s="157" t="s">
        <v>156</v>
      </c>
      <c r="AU441" s="157" t="s">
        <v>84</v>
      </c>
      <c r="AV441" s="13" t="s">
        <v>84</v>
      </c>
      <c r="AW441" s="13" t="s">
        <v>35</v>
      </c>
      <c r="AX441" s="13" t="s">
        <v>75</v>
      </c>
      <c r="AY441" s="157" t="s">
        <v>144</v>
      </c>
    </row>
    <row r="442" spans="2:65" s="13" customFormat="1">
      <c r="B442" s="156"/>
      <c r="D442" s="150" t="s">
        <v>156</v>
      </c>
      <c r="E442" s="157" t="s">
        <v>19</v>
      </c>
      <c r="F442" s="158" t="s">
        <v>786</v>
      </c>
      <c r="H442" s="159">
        <v>1</v>
      </c>
      <c r="I442" s="160"/>
      <c r="L442" s="156"/>
      <c r="M442" s="161"/>
      <c r="T442" s="162"/>
      <c r="AT442" s="157" t="s">
        <v>156</v>
      </c>
      <c r="AU442" s="157" t="s">
        <v>84</v>
      </c>
      <c r="AV442" s="13" t="s">
        <v>84</v>
      </c>
      <c r="AW442" s="13" t="s">
        <v>35</v>
      </c>
      <c r="AX442" s="13" t="s">
        <v>75</v>
      </c>
      <c r="AY442" s="157" t="s">
        <v>144</v>
      </c>
    </row>
    <row r="443" spans="2:65" s="13" customFormat="1">
      <c r="B443" s="156"/>
      <c r="D443" s="150" t="s">
        <v>156</v>
      </c>
      <c r="E443" s="157" t="s">
        <v>19</v>
      </c>
      <c r="F443" s="158" t="s">
        <v>307</v>
      </c>
      <c r="H443" s="159">
        <v>4</v>
      </c>
      <c r="I443" s="160"/>
      <c r="L443" s="156"/>
      <c r="M443" s="161"/>
      <c r="T443" s="162"/>
      <c r="AT443" s="157" t="s">
        <v>156</v>
      </c>
      <c r="AU443" s="157" t="s">
        <v>84</v>
      </c>
      <c r="AV443" s="13" t="s">
        <v>84</v>
      </c>
      <c r="AW443" s="13" t="s">
        <v>35</v>
      </c>
      <c r="AX443" s="13" t="s">
        <v>75</v>
      </c>
      <c r="AY443" s="157" t="s">
        <v>144</v>
      </c>
    </row>
    <row r="444" spans="2:65" s="14" customFormat="1">
      <c r="B444" s="163"/>
      <c r="D444" s="150" t="s">
        <v>156</v>
      </c>
      <c r="E444" s="164" t="s">
        <v>19</v>
      </c>
      <c r="F444" s="165" t="s">
        <v>204</v>
      </c>
      <c r="H444" s="166">
        <v>13</v>
      </c>
      <c r="I444" s="167"/>
      <c r="L444" s="163"/>
      <c r="M444" s="168"/>
      <c r="T444" s="169"/>
      <c r="AT444" s="164" t="s">
        <v>156</v>
      </c>
      <c r="AU444" s="164" t="s">
        <v>84</v>
      </c>
      <c r="AV444" s="14" t="s">
        <v>152</v>
      </c>
      <c r="AW444" s="14" t="s">
        <v>35</v>
      </c>
      <c r="AX444" s="14" t="s">
        <v>82</v>
      </c>
      <c r="AY444" s="164" t="s">
        <v>144</v>
      </c>
    </row>
    <row r="445" spans="2:65" s="1" customFormat="1" ht="16.5" customHeight="1">
      <c r="B445" s="33"/>
      <c r="C445" s="177" t="s">
        <v>569</v>
      </c>
      <c r="D445" s="177" t="s">
        <v>287</v>
      </c>
      <c r="E445" s="178" t="s">
        <v>1052</v>
      </c>
      <c r="F445" s="179" t="s">
        <v>1053</v>
      </c>
      <c r="G445" s="180" t="s">
        <v>1054</v>
      </c>
      <c r="H445" s="181">
        <v>1.645</v>
      </c>
      <c r="I445" s="182"/>
      <c r="J445" s="183">
        <f>ROUND(I445*H445,2)</f>
        <v>0</v>
      </c>
      <c r="K445" s="179" t="s">
        <v>19</v>
      </c>
      <c r="L445" s="184"/>
      <c r="M445" s="185" t="s">
        <v>19</v>
      </c>
      <c r="N445" s="186" t="s">
        <v>46</v>
      </c>
      <c r="P445" s="141">
        <f>O445*H445</f>
        <v>0</v>
      </c>
      <c r="Q445" s="141">
        <v>1E-3</v>
      </c>
      <c r="R445" s="141">
        <f>Q445*H445</f>
        <v>1.645E-3</v>
      </c>
      <c r="S445" s="141">
        <v>0</v>
      </c>
      <c r="T445" s="142">
        <f>S445*H445</f>
        <v>0</v>
      </c>
      <c r="AR445" s="143" t="s">
        <v>290</v>
      </c>
      <c r="AT445" s="143" t="s">
        <v>287</v>
      </c>
      <c r="AU445" s="143" t="s">
        <v>84</v>
      </c>
      <c r="AY445" s="18" t="s">
        <v>144</v>
      </c>
      <c r="BE445" s="144">
        <f>IF(N445="základní",J445,0)</f>
        <v>0</v>
      </c>
      <c r="BF445" s="144">
        <f>IF(N445="snížená",J445,0)</f>
        <v>0</v>
      </c>
      <c r="BG445" s="144">
        <f>IF(N445="zákl. přenesená",J445,0)</f>
        <v>0</v>
      </c>
      <c r="BH445" s="144">
        <f>IF(N445="sníž. přenesená",J445,0)</f>
        <v>0</v>
      </c>
      <c r="BI445" s="144">
        <f>IF(N445="nulová",J445,0)</f>
        <v>0</v>
      </c>
      <c r="BJ445" s="18" t="s">
        <v>82</v>
      </c>
      <c r="BK445" s="144">
        <f>ROUND(I445*H445,2)</f>
        <v>0</v>
      </c>
      <c r="BL445" s="18" t="s">
        <v>229</v>
      </c>
      <c r="BM445" s="143" t="s">
        <v>1055</v>
      </c>
    </row>
    <row r="446" spans="2:65" s="13" customFormat="1">
      <c r="B446" s="156"/>
      <c r="D446" s="150" t="s">
        <v>156</v>
      </c>
      <c r="F446" s="158" t="s">
        <v>1056</v>
      </c>
      <c r="H446" s="159">
        <v>1.645</v>
      </c>
      <c r="I446" s="160"/>
      <c r="L446" s="156"/>
      <c r="M446" s="161"/>
      <c r="T446" s="162"/>
      <c r="AT446" s="157" t="s">
        <v>156</v>
      </c>
      <c r="AU446" s="157" t="s">
        <v>84</v>
      </c>
      <c r="AV446" s="13" t="s">
        <v>84</v>
      </c>
      <c r="AW446" s="13" t="s">
        <v>4</v>
      </c>
      <c r="AX446" s="13" t="s">
        <v>82</v>
      </c>
      <c r="AY446" s="157" t="s">
        <v>144</v>
      </c>
    </row>
    <row r="447" spans="2:65" s="1" customFormat="1" ht="16.5" customHeight="1">
      <c r="B447" s="33"/>
      <c r="C447" s="132" t="s">
        <v>574</v>
      </c>
      <c r="D447" s="132" t="s">
        <v>147</v>
      </c>
      <c r="E447" s="133" t="s">
        <v>1057</v>
      </c>
      <c r="F447" s="134" t="s">
        <v>1058</v>
      </c>
      <c r="G447" s="135" t="s">
        <v>150</v>
      </c>
      <c r="H447" s="136">
        <v>7.6</v>
      </c>
      <c r="I447" s="137"/>
      <c r="J447" s="138">
        <f>ROUND(I447*H447,2)</f>
        <v>0</v>
      </c>
      <c r="K447" s="134" t="s">
        <v>151</v>
      </c>
      <c r="L447" s="33"/>
      <c r="M447" s="139" t="s">
        <v>19</v>
      </c>
      <c r="N447" s="140" t="s">
        <v>46</v>
      </c>
      <c r="P447" s="141">
        <f>O447*H447</f>
        <v>0</v>
      </c>
      <c r="Q447" s="141">
        <v>0</v>
      </c>
      <c r="R447" s="141">
        <f>Q447*H447</f>
        <v>0</v>
      </c>
      <c r="S447" s="141">
        <v>0</v>
      </c>
      <c r="T447" s="142">
        <f>S447*H447</f>
        <v>0</v>
      </c>
      <c r="AR447" s="143" t="s">
        <v>229</v>
      </c>
      <c r="AT447" s="143" t="s">
        <v>147</v>
      </c>
      <c r="AU447" s="143" t="s">
        <v>84</v>
      </c>
      <c r="AY447" s="18" t="s">
        <v>144</v>
      </c>
      <c r="BE447" s="144">
        <f>IF(N447="základní",J447,0)</f>
        <v>0</v>
      </c>
      <c r="BF447" s="144">
        <f>IF(N447="snížená",J447,0)</f>
        <v>0</v>
      </c>
      <c r="BG447" s="144">
        <f>IF(N447="zákl. přenesená",J447,0)</f>
        <v>0</v>
      </c>
      <c r="BH447" s="144">
        <f>IF(N447="sníž. přenesená",J447,0)</f>
        <v>0</v>
      </c>
      <c r="BI447" s="144">
        <f>IF(N447="nulová",J447,0)</f>
        <v>0</v>
      </c>
      <c r="BJ447" s="18" t="s">
        <v>82</v>
      </c>
      <c r="BK447" s="144">
        <f>ROUND(I447*H447,2)</f>
        <v>0</v>
      </c>
      <c r="BL447" s="18" t="s">
        <v>229</v>
      </c>
      <c r="BM447" s="143" t="s">
        <v>1059</v>
      </c>
    </row>
    <row r="448" spans="2:65" s="1" customFormat="1">
      <c r="B448" s="33"/>
      <c r="D448" s="145" t="s">
        <v>154</v>
      </c>
      <c r="F448" s="146" t="s">
        <v>1060</v>
      </c>
      <c r="I448" s="147"/>
      <c r="L448" s="33"/>
      <c r="M448" s="148"/>
      <c r="T448" s="54"/>
      <c r="AT448" s="18" t="s">
        <v>154</v>
      </c>
      <c r="AU448" s="18" t="s">
        <v>84</v>
      </c>
    </row>
    <row r="449" spans="2:65" s="12" customFormat="1">
      <c r="B449" s="149"/>
      <c r="D449" s="150" t="s">
        <v>156</v>
      </c>
      <c r="E449" s="151" t="s">
        <v>19</v>
      </c>
      <c r="F449" s="152" t="s">
        <v>1061</v>
      </c>
      <c r="H449" s="151" t="s">
        <v>19</v>
      </c>
      <c r="I449" s="153"/>
      <c r="L449" s="149"/>
      <c r="M449" s="154"/>
      <c r="T449" s="155"/>
      <c r="AT449" s="151" t="s">
        <v>156</v>
      </c>
      <c r="AU449" s="151" t="s">
        <v>84</v>
      </c>
      <c r="AV449" s="12" t="s">
        <v>82</v>
      </c>
      <c r="AW449" s="12" t="s">
        <v>35</v>
      </c>
      <c r="AX449" s="12" t="s">
        <v>75</v>
      </c>
      <c r="AY449" s="151" t="s">
        <v>144</v>
      </c>
    </row>
    <row r="450" spans="2:65" s="12" customFormat="1">
      <c r="B450" s="149"/>
      <c r="D450" s="150" t="s">
        <v>156</v>
      </c>
      <c r="E450" s="151" t="s">
        <v>19</v>
      </c>
      <c r="F450" s="152" t="s">
        <v>1062</v>
      </c>
      <c r="H450" s="151" t="s">
        <v>19</v>
      </c>
      <c r="I450" s="153"/>
      <c r="L450" s="149"/>
      <c r="M450" s="154"/>
      <c r="T450" s="155"/>
      <c r="AT450" s="151" t="s">
        <v>156</v>
      </c>
      <c r="AU450" s="151" t="s">
        <v>84</v>
      </c>
      <c r="AV450" s="12" t="s">
        <v>82</v>
      </c>
      <c r="AW450" s="12" t="s">
        <v>35</v>
      </c>
      <c r="AX450" s="12" t="s">
        <v>75</v>
      </c>
      <c r="AY450" s="151" t="s">
        <v>144</v>
      </c>
    </row>
    <row r="451" spans="2:65" s="12" customFormat="1">
      <c r="B451" s="149"/>
      <c r="D451" s="150" t="s">
        <v>156</v>
      </c>
      <c r="E451" s="151" t="s">
        <v>19</v>
      </c>
      <c r="F451" s="152" t="s">
        <v>1063</v>
      </c>
      <c r="H451" s="151" t="s">
        <v>19</v>
      </c>
      <c r="I451" s="153"/>
      <c r="L451" s="149"/>
      <c r="M451" s="154"/>
      <c r="T451" s="155"/>
      <c r="AT451" s="151" t="s">
        <v>156</v>
      </c>
      <c r="AU451" s="151" t="s">
        <v>84</v>
      </c>
      <c r="AV451" s="12" t="s">
        <v>82</v>
      </c>
      <c r="AW451" s="12" t="s">
        <v>35</v>
      </c>
      <c r="AX451" s="12" t="s">
        <v>75</v>
      </c>
      <c r="AY451" s="151" t="s">
        <v>144</v>
      </c>
    </row>
    <row r="452" spans="2:65" s="12" customFormat="1">
      <c r="B452" s="149"/>
      <c r="D452" s="150" t="s">
        <v>156</v>
      </c>
      <c r="E452" s="151" t="s">
        <v>19</v>
      </c>
      <c r="F452" s="152" t="s">
        <v>1064</v>
      </c>
      <c r="H452" s="151" t="s">
        <v>19</v>
      </c>
      <c r="I452" s="153"/>
      <c r="L452" s="149"/>
      <c r="M452" s="154"/>
      <c r="T452" s="155"/>
      <c r="AT452" s="151" t="s">
        <v>156</v>
      </c>
      <c r="AU452" s="151" t="s">
        <v>84</v>
      </c>
      <c r="AV452" s="12" t="s">
        <v>82</v>
      </c>
      <c r="AW452" s="12" t="s">
        <v>35</v>
      </c>
      <c r="AX452" s="12" t="s">
        <v>75</v>
      </c>
      <c r="AY452" s="151" t="s">
        <v>144</v>
      </c>
    </row>
    <row r="453" spans="2:65" s="12" customFormat="1">
      <c r="B453" s="149"/>
      <c r="D453" s="150" t="s">
        <v>156</v>
      </c>
      <c r="E453" s="151" t="s">
        <v>19</v>
      </c>
      <c r="F453" s="152" t="s">
        <v>1065</v>
      </c>
      <c r="H453" s="151" t="s">
        <v>19</v>
      </c>
      <c r="I453" s="153"/>
      <c r="L453" s="149"/>
      <c r="M453" s="154"/>
      <c r="T453" s="155"/>
      <c r="AT453" s="151" t="s">
        <v>156</v>
      </c>
      <c r="AU453" s="151" t="s">
        <v>84</v>
      </c>
      <c r="AV453" s="12" t="s">
        <v>82</v>
      </c>
      <c r="AW453" s="12" t="s">
        <v>35</v>
      </c>
      <c r="AX453" s="12" t="s">
        <v>75</v>
      </c>
      <c r="AY453" s="151" t="s">
        <v>144</v>
      </c>
    </row>
    <row r="454" spans="2:65" s="12" customFormat="1">
      <c r="B454" s="149"/>
      <c r="D454" s="150" t="s">
        <v>156</v>
      </c>
      <c r="E454" s="151" t="s">
        <v>19</v>
      </c>
      <c r="F454" s="152" t="s">
        <v>808</v>
      </c>
      <c r="H454" s="151" t="s">
        <v>19</v>
      </c>
      <c r="I454" s="153"/>
      <c r="L454" s="149"/>
      <c r="M454" s="154"/>
      <c r="T454" s="155"/>
      <c r="AT454" s="151" t="s">
        <v>156</v>
      </c>
      <c r="AU454" s="151" t="s">
        <v>84</v>
      </c>
      <c r="AV454" s="12" t="s">
        <v>82</v>
      </c>
      <c r="AW454" s="12" t="s">
        <v>35</v>
      </c>
      <c r="AX454" s="12" t="s">
        <v>75</v>
      </c>
      <c r="AY454" s="151" t="s">
        <v>144</v>
      </c>
    </row>
    <row r="455" spans="2:65" s="12" customFormat="1">
      <c r="B455" s="149"/>
      <c r="D455" s="150" t="s">
        <v>156</v>
      </c>
      <c r="E455" s="151" t="s">
        <v>19</v>
      </c>
      <c r="F455" s="152" t="s">
        <v>1066</v>
      </c>
      <c r="H455" s="151" t="s">
        <v>19</v>
      </c>
      <c r="I455" s="153"/>
      <c r="L455" s="149"/>
      <c r="M455" s="154"/>
      <c r="T455" s="155"/>
      <c r="AT455" s="151" t="s">
        <v>156</v>
      </c>
      <c r="AU455" s="151" t="s">
        <v>84</v>
      </c>
      <c r="AV455" s="12" t="s">
        <v>82</v>
      </c>
      <c r="AW455" s="12" t="s">
        <v>35</v>
      </c>
      <c r="AX455" s="12" t="s">
        <v>75</v>
      </c>
      <c r="AY455" s="151" t="s">
        <v>144</v>
      </c>
    </row>
    <row r="456" spans="2:65" s="13" customFormat="1">
      <c r="B456" s="156"/>
      <c r="D456" s="150" t="s">
        <v>156</v>
      </c>
      <c r="E456" s="157" t="s">
        <v>19</v>
      </c>
      <c r="F456" s="158" t="s">
        <v>1067</v>
      </c>
      <c r="H456" s="159">
        <v>7.6</v>
      </c>
      <c r="I456" s="160"/>
      <c r="L456" s="156"/>
      <c r="M456" s="161"/>
      <c r="T456" s="162"/>
      <c r="AT456" s="157" t="s">
        <v>156</v>
      </c>
      <c r="AU456" s="157" t="s">
        <v>84</v>
      </c>
      <c r="AV456" s="13" t="s">
        <v>84</v>
      </c>
      <c r="AW456" s="13" t="s">
        <v>35</v>
      </c>
      <c r="AX456" s="13" t="s">
        <v>82</v>
      </c>
      <c r="AY456" s="157" t="s">
        <v>144</v>
      </c>
    </row>
    <row r="457" spans="2:65" s="1" customFormat="1" ht="16.5" customHeight="1">
      <c r="B457" s="33"/>
      <c r="C457" s="177" t="s">
        <v>581</v>
      </c>
      <c r="D457" s="177" t="s">
        <v>287</v>
      </c>
      <c r="E457" s="178" t="s">
        <v>1068</v>
      </c>
      <c r="F457" s="179" t="s">
        <v>1069</v>
      </c>
      <c r="G457" s="180" t="s">
        <v>1054</v>
      </c>
      <c r="H457" s="181">
        <v>17.222000000000001</v>
      </c>
      <c r="I457" s="182"/>
      <c r="J457" s="183">
        <f>ROUND(I457*H457,2)</f>
        <v>0</v>
      </c>
      <c r="K457" s="179" t="s">
        <v>151</v>
      </c>
      <c r="L457" s="184"/>
      <c r="M457" s="185" t="s">
        <v>19</v>
      </c>
      <c r="N457" s="186" t="s">
        <v>46</v>
      </c>
      <c r="P457" s="141">
        <f>O457*H457</f>
        <v>0</v>
      </c>
      <c r="Q457" s="141">
        <v>1E-3</v>
      </c>
      <c r="R457" s="141">
        <f>Q457*H457</f>
        <v>1.7222000000000001E-2</v>
      </c>
      <c r="S457" s="141">
        <v>0</v>
      </c>
      <c r="T457" s="142">
        <f>S457*H457</f>
        <v>0</v>
      </c>
      <c r="AR457" s="143" t="s">
        <v>290</v>
      </c>
      <c r="AT457" s="143" t="s">
        <v>287</v>
      </c>
      <c r="AU457" s="143" t="s">
        <v>84</v>
      </c>
      <c r="AY457" s="18" t="s">
        <v>144</v>
      </c>
      <c r="BE457" s="144">
        <f>IF(N457="základní",J457,0)</f>
        <v>0</v>
      </c>
      <c r="BF457" s="144">
        <f>IF(N457="snížená",J457,0)</f>
        <v>0</v>
      </c>
      <c r="BG457" s="144">
        <f>IF(N457="zákl. přenesená",J457,0)</f>
        <v>0</v>
      </c>
      <c r="BH457" s="144">
        <f>IF(N457="sníž. přenesená",J457,0)</f>
        <v>0</v>
      </c>
      <c r="BI457" s="144">
        <f>IF(N457="nulová",J457,0)</f>
        <v>0</v>
      </c>
      <c r="BJ457" s="18" t="s">
        <v>82</v>
      </c>
      <c r="BK457" s="144">
        <f>ROUND(I457*H457,2)</f>
        <v>0</v>
      </c>
      <c r="BL457" s="18" t="s">
        <v>229</v>
      </c>
      <c r="BM457" s="143" t="s">
        <v>1070</v>
      </c>
    </row>
    <row r="458" spans="2:65" s="1" customFormat="1" ht="19.5">
      <c r="B458" s="33"/>
      <c r="D458" s="150" t="s">
        <v>556</v>
      </c>
      <c r="F458" s="187" t="s">
        <v>1071</v>
      </c>
      <c r="I458" s="147"/>
      <c r="L458" s="33"/>
      <c r="M458" s="148"/>
      <c r="T458" s="54"/>
      <c r="AT458" s="18" t="s">
        <v>556</v>
      </c>
      <c r="AU458" s="18" t="s">
        <v>84</v>
      </c>
    </row>
    <row r="459" spans="2:65" s="12" customFormat="1">
      <c r="B459" s="149"/>
      <c r="D459" s="150" t="s">
        <v>156</v>
      </c>
      <c r="E459" s="151" t="s">
        <v>19</v>
      </c>
      <c r="F459" s="152" t="s">
        <v>1061</v>
      </c>
      <c r="H459" s="151" t="s">
        <v>19</v>
      </c>
      <c r="I459" s="153"/>
      <c r="L459" s="149"/>
      <c r="M459" s="154"/>
      <c r="T459" s="155"/>
      <c r="AT459" s="151" t="s">
        <v>156</v>
      </c>
      <c r="AU459" s="151" t="s">
        <v>84</v>
      </c>
      <c r="AV459" s="12" t="s">
        <v>82</v>
      </c>
      <c r="AW459" s="12" t="s">
        <v>35</v>
      </c>
      <c r="AX459" s="12" t="s">
        <v>75</v>
      </c>
      <c r="AY459" s="151" t="s">
        <v>144</v>
      </c>
    </row>
    <row r="460" spans="2:65" s="12" customFormat="1">
      <c r="B460" s="149"/>
      <c r="D460" s="150" t="s">
        <v>156</v>
      </c>
      <c r="E460" s="151" t="s">
        <v>19</v>
      </c>
      <c r="F460" s="152" t="s">
        <v>1062</v>
      </c>
      <c r="H460" s="151" t="s">
        <v>19</v>
      </c>
      <c r="I460" s="153"/>
      <c r="L460" s="149"/>
      <c r="M460" s="154"/>
      <c r="T460" s="155"/>
      <c r="AT460" s="151" t="s">
        <v>156</v>
      </c>
      <c r="AU460" s="151" t="s">
        <v>84</v>
      </c>
      <c r="AV460" s="12" t="s">
        <v>82</v>
      </c>
      <c r="AW460" s="12" t="s">
        <v>35</v>
      </c>
      <c r="AX460" s="12" t="s">
        <v>75</v>
      </c>
      <c r="AY460" s="151" t="s">
        <v>144</v>
      </c>
    </row>
    <row r="461" spans="2:65" s="12" customFormat="1">
      <c r="B461" s="149"/>
      <c r="D461" s="150" t="s">
        <v>156</v>
      </c>
      <c r="E461" s="151" t="s">
        <v>19</v>
      </c>
      <c r="F461" s="152" t="s">
        <v>1063</v>
      </c>
      <c r="H461" s="151" t="s">
        <v>19</v>
      </c>
      <c r="I461" s="153"/>
      <c r="L461" s="149"/>
      <c r="M461" s="154"/>
      <c r="T461" s="155"/>
      <c r="AT461" s="151" t="s">
        <v>156</v>
      </c>
      <c r="AU461" s="151" t="s">
        <v>84</v>
      </c>
      <c r="AV461" s="12" t="s">
        <v>82</v>
      </c>
      <c r="AW461" s="12" t="s">
        <v>35</v>
      </c>
      <c r="AX461" s="12" t="s">
        <v>75</v>
      </c>
      <c r="AY461" s="151" t="s">
        <v>144</v>
      </c>
    </row>
    <row r="462" spans="2:65" s="12" customFormat="1">
      <c r="B462" s="149"/>
      <c r="D462" s="150" t="s">
        <v>156</v>
      </c>
      <c r="E462" s="151" t="s">
        <v>19</v>
      </c>
      <c r="F462" s="152" t="s">
        <v>1064</v>
      </c>
      <c r="H462" s="151" t="s">
        <v>19</v>
      </c>
      <c r="I462" s="153"/>
      <c r="L462" s="149"/>
      <c r="M462" s="154"/>
      <c r="T462" s="155"/>
      <c r="AT462" s="151" t="s">
        <v>156</v>
      </c>
      <c r="AU462" s="151" t="s">
        <v>84</v>
      </c>
      <c r="AV462" s="12" t="s">
        <v>82</v>
      </c>
      <c r="AW462" s="12" t="s">
        <v>35</v>
      </c>
      <c r="AX462" s="12" t="s">
        <v>75</v>
      </c>
      <c r="AY462" s="151" t="s">
        <v>144</v>
      </c>
    </row>
    <row r="463" spans="2:65" s="12" customFormat="1">
      <c r="B463" s="149"/>
      <c r="D463" s="150" t="s">
        <v>156</v>
      </c>
      <c r="E463" s="151" t="s">
        <v>19</v>
      </c>
      <c r="F463" s="152" t="s">
        <v>1065</v>
      </c>
      <c r="H463" s="151" t="s">
        <v>19</v>
      </c>
      <c r="I463" s="153"/>
      <c r="L463" s="149"/>
      <c r="M463" s="154"/>
      <c r="T463" s="155"/>
      <c r="AT463" s="151" t="s">
        <v>156</v>
      </c>
      <c r="AU463" s="151" t="s">
        <v>84</v>
      </c>
      <c r="AV463" s="12" t="s">
        <v>82</v>
      </c>
      <c r="AW463" s="12" t="s">
        <v>35</v>
      </c>
      <c r="AX463" s="12" t="s">
        <v>75</v>
      </c>
      <c r="AY463" s="151" t="s">
        <v>144</v>
      </c>
    </row>
    <row r="464" spans="2:65" s="12" customFormat="1">
      <c r="B464" s="149"/>
      <c r="D464" s="150" t="s">
        <v>156</v>
      </c>
      <c r="E464" s="151" t="s">
        <v>19</v>
      </c>
      <c r="F464" s="152" t="s">
        <v>808</v>
      </c>
      <c r="H464" s="151" t="s">
        <v>19</v>
      </c>
      <c r="I464" s="153"/>
      <c r="L464" s="149"/>
      <c r="M464" s="154"/>
      <c r="T464" s="155"/>
      <c r="AT464" s="151" t="s">
        <v>156</v>
      </c>
      <c r="AU464" s="151" t="s">
        <v>84</v>
      </c>
      <c r="AV464" s="12" t="s">
        <v>82</v>
      </c>
      <c r="AW464" s="12" t="s">
        <v>35</v>
      </c>
      <c r="AX464" s="12" t="s">
        <v>75</v>
      </c>
      <c r="AY464" s="151" t="s">
        <v>144</v>
      </c>
    </row>
    <row r="465" spans="2:65" s="12" customFormat="1">
      <c r="B465" s="149"/>
      <c r="D465" s="150" t="s">
        <v>156</v>
      </c>
      <c r="E465" s="151" t="s">
        <v>19</v>
      </c>
      <c r="F465" s="152" t="s">
        <v>1066</v>
      </c>
      <c r="H465" s="151" t="s">
        <v>19</v>
      </c>
      <c r="I465" s="153"/>
      <c r="L465" s="149"/>
      <c r="M465" s="154"/>
      <c r="T465" s="155"/>
      <c r="AT465" s="151" t="s">
        <v>156</v>
      </c>
      <c r="AU465" s="151" t="s">
        <v>84</v>
      </c>
      <c r="AV465" s="12" t="s">
        <v>82</v>
      </c>
      <c r="AW465" s="12" t="s">
        <v>35</v>
      </c>
      <c r="AX465" s="12" t="s">
        <v>75</v>
      </c>
      <c r="AY465" s="151" t="s">
        <v>144</v>
      </c>
    </row>
    <row r="466" spans="2:65" s="12" customFormat="1">
      <c r="B466" s="149"/>
      <c r="D466" s="150" t="s">
        <v>156</v>
      </c>
      <c r="E466" s="151" t="s">
        <v>19</v>
      </c>
      <c r="F466" s="152" t="s">
        <v>1072</v>
      </c>
      <c r="H466" s="151" t="s">
        <v>19</v>
      </c>
      <c r="I466" s="153"/>
      <c r="L466" s="149"/>
      <c r="M466" s="154"/>
      <c r="T466" s="155"/>
      <c r="AT466" s="151" t="s">
        <v>156</v>
      </c>
      <c r="AU466" s="151" t="s">
        <v>84</v>
      </c>
      <c r="AV466" s="12" t="s">
        <v>82</v>
      </c>
      <c r="AW466" s="12" t="s">
        <v>35</v>
      </c>
      <c r="AX466" s="12" t="s">
        <v>75</v>
      </c>
      <c r="AY466" s="151" t="s">
        <v>144</v>
      </c>
    </row>
    <row r="467" spans="2:65" s="13" customFormat="1">
      <c r="B467" s="156"/>
      <c r="D467" s="150" t="s">
        <v>156</v>
      </c>
      <c r="E467" s="157" t="s">
        <v>19</v>
      </c>
      <c r="F467" s="158" t="s">
        <v>1073</v>
      </c>
      <c r="H467" s="159">
        <v>16.72</v>
      </c>
      <c r="I467" s="160"/>
      <c r="L467" s="156"/>
      <c r="M467" s="161"/>
      <c r="T467" s="162"/>
      <c r="AT467" s="157" t="s">
        <v>156</v>
      </c>
      <c r="AU467" s="157" t="s">
        <v>84</v>
      </c>
      <c r="AV467" s="13" t="s">
        <v>84</v>
      </c>
      <c r="AW467" s="13" t="s">
        <v>35</v>
      </c>
      <c r="AX467" s="13" t="s">
        <v>82</v>
      </c>
      <c r="AY467" s="157" t="s">
        <v>144</v>
      </c>
    </row>
    <row r="468" spans="2:65" s="13" customFormat="1">
      <c r="B468" s="156"/>
      <c r="D468" s="150" t="s">
        <v>156</v>
      </c>
      <c r="F468" s="158" t="s">
        <v>1074</v>
      </c>
      <c r="H468" s="159">
        <v>17.222000000000001</v>
      </c>
      <c r="I468" s="160"/>
      <c r="L468" s="156"/>
      <c r="M468" s="161"/>
      <c r="T468" s="162"/>
      <c r="AT468" s="157" t="s">
        <v>156</v>
      </c>
      <c r="AU468" s="157" t="s">
        <v>84</v>
      </c>
      <c r="AV468" s="13" t="s">
        <v>84</v>
      </c>
      <c r="AW468" s="13" t="s">
        <v>4</v>
      </c>
      <c r="AX468" s="13" t="s">
        <v>82</v>
      </c>
      <c r="AY468" s="157" t="s">
        <v>144</v>
      </c>
    </row>
    <row r="469" spans="2:65" s="1" customFormat="1" ht="33" customHeight="1">
      <c r="B469" s="33"/>
      <c r="C469" s="132" t="s">
        <v>585</v>
      </c>
      <c r="D469" s="132" t="s">
        <v>147</v>
      </c>
      <c r="E469" s="133" t="s">
        <v>1075</v>
      </c>
      <c r="F469" s="134" t="s">
        <v>1076</v>
      </c>
      <c r="G469" s="135" t="s">
        <v>171</v>
      </c>
      <c r="H469" s="136">
        <v>1.9E-2</v>
      </c>
      <c r="I469" s="137"/>
      <c r="J469" s="138">
        <f>ROUND(I469*H469,2)</f>
        <v>0</v>
      </c>
      <c r="K469" s="134" t="s">
        <v>151</v>
      </c>
      <c r="L469" s="33"/>
      <c r="M469" s="139" t="s">
        <v>19</v>
      </c>
      <c r="N469" s="140" t="s">
        <v>46</v>
      </c>
      <c r="P469" s="141">
        <f>O469*H469</f>
        <v>0</v>
      </c>
      <c r="Q469" s="141">
        <v>0</v>
      </c>
      <c r="R469" s="141">
        <f>Q469*H469</f>
        <v>0</v>
      </c>
      <c r="S469" s="141">
        <v>0</v>
      </c>
      <c r="T469" s="142">
        <f>S469*H469</f>
        <v>0</v>
      </c>
      <c r="AR469" s="143" t="s">
        <v>229</v>
      </c>
      <c r="AT469" s="143" t="s">
        <v>147</v>
      </c>
      <c r="AU469" s="143" t="s">
        <v>84</v>
      </c>
      <c r="AY469" s="18" t="s">
        <v>144</v>
      </c>
      <c r="BE469" s="144">
        <f>IF(N469="základní",J469,0)</f>
        <v>0</v>
      </c>
      <c r="BF469" s="144">
        <f>IF(N469="snížená",J469,0)</f>
        <v>0</v>
      </c>
      <c r="BG469" s="144">
        <f>IF(N469="zákl. přenesená",J469,0)</f>
        <v>0</v>
      </c>
      <c r="BH469" s="144">
        <f>IF(N469="sníž. přenesená",J469,0)</f>
        <v>0</v>
      </c>
      <c r="BI469" s="144">
        <f>IF(N469="nulová",J469,0)</f>
        <v>0</v>
      </c>
      <c r="BJ469" s="18" t="s">
        <v>82</v>
      </c>
      <c r="BK469" s="144">
        <f>ROUND(I469*H469,2)</f>
        <v>0</v>
      </c>
      <c r="BL469" s="18" t="s">
        <v>229</v>
      </c>
      <c r="BM469" s="143" t="s">
        <v>1077</v>
      </c>
    </row>
    <row r="470" spans="2:65" s="1" customFormat="1">
      <c r="B470" s="33"/>
      <c r="D470" s="145" t="s">
        <v>154</v>
      </c>
      <c r="F470" s="146" t="s">
        <v>1078</v>
      </c>
      <c r="I470" s="147"/>
      <c r="L470" s="33"/>
      <c r="M470" s="148"/>
      <c r="T470" s="54"/>
      <c r="AT470" s="18" t="s">
        <v>154</v>
      </c>
      <c r="AU470" s="18" t="s">
        <v>84</v>
      </c>
    </row>
    <row r="471" spans="2:65" s="1" customFormat="1" ht="37.9" customHeight="1">
      <c r="B471" s="33"/>
      <c r="C471" s="132" t="s">
        <v>595</v>
      </c>
      <c r="D471" s="132" t="s">
        <v>147</v>
      </c>
      <c r="E471" s="133" t="s">
        <v>1079</v>
      </c>
      <c r="F471" s="134" t="s">
        <v>1080</v>
      </c>
      <c r="G471" s="135" t="s">
        <v>171</v>
      </c>
      <c r="H471" s="136">
        <v>1.9E-2</v>
      </c>
      <c r="I471" s="137"/>
      <c r="J471" s="138">
        <f>ROUND(I471*H471,2)</f>
        <v>0</v>
      </c>
      <c r="K471" s="134" t="s">
        <v>151</v>
      </c>
      <c r="L471" s="33"/>
      <c r="M471" s="139" t="s">
        <v>19</v>
      </c>
      <c r="N471" s="140" t="s">
        <v>46</v>
      </c>
      <c r="P471" s="141">
        <f>O471*H471</f>
        <v>0</v>
      </c>
      <c r="Q471" s="141">
        <v>0</v>
      </c>
      <c r="R471" s="141">
        <f>Q471*H471</f>
        <v>0</v>
      </c>
      <c r="S471" s="141">
        <v>0</v>
      </c>
      <c r="T471" s="142">
        <f>S471*H471</f>
        <v>0</v>
      </c>
      <c r="AR471" s="143" t="s">
        <v>229</v>
      </c>
      <c r="AT471" s="143" t="s">
        <v>147</v>
      </c>
      <c r="AU471" s="143" t="s">
        <v>84</v>
      </c>
      <c r="AY471" s="18" t="s">
        <v>144</v>
      </c>
      <c r="BE471" s="144">
        <f>IF(N471="základní",J471,0)</f>
        <v>0</v>
      </c>
      <c r="BF471" s="144">
        <f>IF(N471="snížená",J471,0)</f>
        <v>0</v>
      </c>
      <c r="BG471" s="144">
        <f>IF(N471="zákl. přenesená",J471,0)</f>
        <v>0</v>
      </c>
      <c r="BH471" s="144">
        <f>IF(N471="sníž. přenesená",J471,0)</f>
        <v>0</v>
      </c>
      <c r="BI471" s="144">
        <f>IF(N471="nulová",J471,0)</f>
        <v>0</v>
      </c>
      <c r="BJ471" s="18" t="s">
        <v>82</v>
      </c>
      <c r="BK471" s="144">
        <f>ROUND(I471*H471,2)</f>
        <v>0</v>
      </c>
      <c r="BL471" s="18" t="s">
        <v>229</v>
      </c>
      <c r="BM471" s="143" t="s">
        <v>1081</v>
      </c>
    </row>
    <row r="472" spans="2:65" s="1" customFormat="1">
      <c r="B472" s="33"/>
      <c r="D472" s="145" t="s">
        <v>154</v>
      </c>
      <c r="F472" s="146" t="s">
        <v>1082</v>
      </c>
      <c r="I472" s="147"/>
      <c r="L472" s="33"/>
      <c r="M472" s="148"/>
      <c r="T472" s="54"/>
      <c r="AT472" s="18" t="s">
        <v>154</v>
      </c>
      <c r="AU472" s="18" t="s">
        <v>84</v>
      </c>
    </row>
    <row r="473" spans="2:65" s="11" customFormat="1" ht="22.9" customHeight="1">
      <c r="B473" s="120"/>
      <c r="D473" s="121" t="s">
        <v>74</v>
      </c>
      <c r="E473" s="130" t="s">
        <v>693</v>
      </c>
      <c r="F473" s="130" t="s">
        <v>694</v>
      </c>
      <c r="I473" s="123"/>
      <c r="J473" s="131">
        <f>BK473</f>
        <v>0</v>
      </c>
      <c r="L473" s="120"/>
      <c r="M473" s="125"/>
      <c r="P473" s="126">
        <f>SUM(P474:P479)</f>
        <v>0</v>
      </c>
      <c r="R473" s="126">
        <f>SUM(R474:R479)</f>
        <v>0.1</v>
      </c>
      <c r="T473" s="127">
        <f>SUM(T474:T479)</f>
        <v>0</v>
      </c>
      <c r="AR473" s="121" t="s">
        <v>84</v>
      </c>
      <c r="AT473" s="128" t="s">
        <v>74</v>
      </c>
      <c r="AU473" s="128" t="s">
        <v>82</v>
      </c>
      <c r="AY473" s="121" t="s">
        <v>144</v>
      </c>
      <c r="BK473" s="129">
        <f>SUM(BK474:BK479)</f>
        <v>0</v>
      </c>
    </row>
    <row r="474" spans="2:65" s="1" customFormat="1" ht="21.75" customHeight="1">
      <c r="B474" s="33"/>
      <c r="C474" s="132" t="s">
        <v>599</v>
      </c>
      <c r="D474" s="132" t="s">
        <v>147</v>
      </c>
      <c r="E474" s="133" t="s">
        <v>1083</v>
      </c>
      <c r="F474" s="134" t="s">
        <v>1084</v>
      </c>
      <c r="G474" s="135" t="s">
        <v>354</v>
      </c>
      <c r="H474" s="136">
        <v>1</v>
      </c>
      <c r="I474" s="137"/>
      <c r="J474" s="138">
        <f>ROUND(I474*H474,2)</f>
        <v>0</v>
      </c>
      <c r="K474" s="134" t="s">
        <v>19</v>
      </c>
      <c r="L474" s="33"/>
      <c r="M474" s="139" t="s">
        <v>19</v>
      </c>
      <c r="N474" s="140" t="s">
        <v>46</v>
      </c>
      <c r="P474" s="141">
        <f>O474*H474</f>
        <v>0</v>
      </c>
      <c r="Q474" s="141">
        <v>0.1</v>
      </c>
      <c r="R474" s="141">
        <f>Q474*H474</f>
        <v>0.1</v>
      </c>
      <c r="S474" s="141">
        <v>0</v>
      </c>
      <c r="T474" s="142">
        <f>S474*H474</f>
        <v>0</v>
      </c>
      <c r="AR474" s="143" t="s">
        <v>229</v>
      </c>
      <c r="AT474" s="143" t="s">
        <v>147</v>
      </c>
      <c r="AU474" s="143" t="s">
        <v>84</v>
      </c>
      <c r="AY474" s="18" t="s">
        <v>144</v>
      </c>
      <c r="BE474" s="144">
        <f>IF(N474="základní",J474,0)</f>
        <v>0</v>
      </c>
      <c r="BF474" s="144">
        <f>IF(N474="snížená",J474,0)</f>
        <v>0</v>
      </c>
      <c r="BG474" s="144">
        <f>IF(N474="zákl. přenesená",J474,0)</f>
        <v>0</v>
      </c>
      <c r="BH474" s="144">
        <f>IF(N474="sníž. přenesená",J474,0)</f>
        <v>0</v>
      </c>
      <c r="BI474" s="144">
        <f>IF(N474="nulová",J474,0)</f>
        <v>0</v>
      </c>
      <c r="BJ474" s="18" t="s">
        <v>82</v>
      </c>
      <c r="BK474" s="144">
        <f>ROUND(I474*H474,2)</f>
        <v>0</v>
      </c>
      <c r="BL474" s="18" t="s">
        <v>229</v>
      </c>
      <c r="BM474" s="143" t="s">
        <v>1085</v>
      </c>
    </row>
    <row r="475" spans="2:65" s="1" customFormat="1" ht="360.75">
      <c r="B475" s="33"/>
      <c r="D475" s="150" t="s">
        <v>556</v>
      </c>
      <c r="F475" s="187" t="s">
        <v>1086</v>
      </c>
      <c r="I475" s="147"/>
      <c r="L475" s="33"/>
      <c r="M475" s="148"/>
      <c r="T475" s="54"/>
      <c r="AT475" s="18" t="s">
        <v>556</v>
      </c>
      <c r="AU475" s="18" t="s">
        <v>84</v>
      </c>
    </row>
    <row r="476" spans="2:65" s="1" customFormat="1" ht="24.2" customHeight="1">
      <c r="B476" s="33"/>
      <c r="C476" s="132" t="s">
        <v>609</v>
      </c>
      <c r="D476" s="132" t="s">
        <v>147</v>
      </c>
      <c r="E476" s="133" t="s">
        <v>1087</v>
      </c>
      <c r="F476" s="134" t="s">
        <v>1088</v>
      </c>
      <c r="G476" s="135" t="s">
        <v>171</v>
      </c>
      <c r="H476" s="136">
        <v>0.1</v>
      </c>
      <c r="I476" s="137"/>
      <c r="J476" s="138">
        <f>ROUND(I476*H476,2)</f>
        <v>0</v>
      </c>
      <c r="K476" s="134" t="s">
        <v>151</v>
      </c>
      <c r="L476" s="33"/>
      <c r="M476" s="139" t="s">
        <v>19</v>
      </c>
      <c r="N476" s="140" t="s">
        <v>46</v>
      </c>
      <c r="P476" s="141">
        <f>O476*H476</f>
        <v>0</v>
      </c>
      <c r="Q476" s="141">
        <v>0</v>
      </c>
      <c r="R476" s="141">
        <f>Q476*H476</f>
        <v>0</v>
      </c>
      <c r="S476" s="141">
        <v>0</v>
      </c>
      <c r="T476" s="142">
        <f>S476*H476</f>
        <v>0</v>
      </c>
      <c r="AR476" s="143" t="s">
        <v>229</v>
      </c>
      <c r="AT476" s="143" t="s">
        <v>147</v>
      </c>
      <c r="AU476" s="143" t="s">
        <v>84</v>
      </c>
      <c r="AY476" s="18" t="s">
        <v>144</v>
      </c>
      <c r="BE476" s="144">
        <f>IF(N476="základní",J476,0)</f>
        <v>0</v>
      </c>
      <c r="BF476" s="144">
        <f>IF(N476="snížená",J476,0)</f>
        <v>0</v>
      </c>
      <c r="BG476" s="144">
        <f>IF(N476="zákl. přenesená",J476,0)</f>
        <v>0</v>
      </c>
      <c r="BH476" s="144">
        <f>IF(N476="sníž. přenesená",J476,0)</f>
        <v>0</v>
      </c>
      <c r="BI476" s="144">
        <f>IF(N476="nulová",J476,0)</f>
        <v>0</v>
      </c>
      <c r="BJ476" s="18" t="s">
        <v>82</v>
      </c>
      <c r="BK476" s="144">
        <f>ROUND(I476*H476,2)</f>
        <v>0</v>
      </c>
      <c r="BL476" s="18" t="s">
        <v>229</v>
      </c>
      <c r="BM476" s="143" t="s">
        <v>1089</v>
      </c>
    </row>
    <row r="477" spans="2:65" s="1" customFormat="1">
      <c r="B477" s="33"/>
      <c r="D477" s="145" t="s">
        <v>154</v>
      </c>
      <c r="F477" s="146" t="s">
        <v>1090</v>
      </c>
      <c r="I477" s="147"/>
      <c r="L477" s="33"/>
      <c r="M477" s="148"/>
      <c r="T477" s="54"/>
      <c r="AT477" s="18" t="s">
        <v>154</v>
      </c>
      <c r="AU477" s="18" t="s">
        <v>84</v>
      </c>
    </row>
    <row r="478" spans="2:65" s="1" customFormat="1" ht="37.9" customHeight="1">
      <c r="B478" s="33"/>
      <c r="C478" s="132" t="s">
        <v>622</v>
      </c>
      <c r="D478" s="132" t="s">
        <v>147</v>
      </c>
      <c r="E478" s="133" t="s">
        <v>706</v>
      </c>
      <c r="F478" s="134" t="s">
        <v>707</v>
      </c>
      <c r="G478" s="135" t="s">
        <v>171</v>
      </c>
      <c r="H478" s="136">
        <v>0.1</v>
      </c>
      <c r="I478" s="137"/>
      <c r="J478" s="138">
        <f>ROUND(I478*H478,2)</f>
        <v>0</v>
      </c>
      <c r="K478" s="134" t="s">
        <v>151</v>
      </c>
      <c r="L478" s="33"/>
      <c r="M478" s="139" t="s">
        <v>19</v>
      </c>
      <c r="N478" s="140" t="s">
        <v>46</v>
      </c>
      <c r="P478" s="141">
        <f>O478*H478</f>
        <v>0</v>
      </c>
      <c r="Q478" s="141">
        <v>0</v>
      </c>
      <c r="R478" s="141">
        <f>Q478*H478</f>
        <v>0</v>
      </c>
      <c r="S478" s="141">
        <v>0</v>
      </c>
      <c r="T478" s="142">
        <f>S478*H478</f>
        <v>0</v>
      </c>
      <c r="AR478" s="143" t="s">
        <v>229</v>
      </c>
      <c r="AT478" s="143" t="s">
        <v>147</v>
      </c>
      <c r="AU478" s="143" t="s">
        <v>84</v>
      </c>
      <c r="AY478" s="18" t="s">
        <v>144</v>
      </c>
      <c r="BE478" s="144">
        <f>IF(N478="základní",J478,0)</f>
        <v>0</v>
      </c>
      <c r="BF478" s="144">
        <f>IF(N478="snížená",J478,0)</f>
        <v>0</v>
      </c>
      <c r="BG478" s="144">
        <f>IF(N478="zákl. přenesená",J478,0)</f>
        <v>0</v>
      </c>
      <c r="BH478" s="144">
        <f>IF(N478="sníž. přenesená",J478,0)</f>
        <v>0</v>
      </c>
      <c r="BI478" s="144">
        <f>IF(N478="nulová",J478,0)</f>
        <v>0</v>
      </c>
      <c r="BJ478" s="18" t="s">
        <v>82</v>
      </c>
      <c r="BK478" s="144">
        <f>ROUND(I478*H478,2)</f>
        <v>0</v>
      </c>
      <c r="BL478" s="18" t="s">
        <v>229</v>
      </c>
      <c r="BM478" s="143" t="s">
        <v>1091</v>
      </c>
    </row>
    <row r="479" spans="2:65" s="1" customFormat="1">
      <c r="B479" s="33"/>
      <c r="D479" s="145" t="s">
        <v>154</v>
      </c>
      <c r="F479" s="146" t="s">
        <v>709</v>
      </c>
      <c r="I479" s="147"/>
      <c r="L479" s="33"/>
      <c r="M479" s="148"/>
      <c r="T479" s="54"/>
      <c r="AT479" s="18" t="s">
        <v>154</v>
      </c>
      <c r="AU479" s="18" t="s">
        <v>84</v>
      </c>
    </row>
    <row r="480" spans="2:65" s="11" customFormat="1" ht="22.9" customHeight="1">
      <c r="B480" s="120"/>
      <c r="D480" s="121" t="s">
        <v>74</v>
      </c>
      <c r="E480" s="130" t="s">
        <v>1092</v>
      </c>
      <c r="F480" s="130" t="s">
        <v>1093</v>
      </c>
      <c r="I480" s="123"/>
      <c r="J480" s="131">
        <f>BK480</f>
        <v>0</v>
      </c>
      <c r="L480" s="120"/>
      <c r="M480" s="125"/>
      <c r="P480" s="126">
        <f>SUM(P481:P492)</f>
        <v>0</v>
      </c>
      <c r="R480" s="126">
        <f>SUM(R481:R492)</f>
        <v>0.35000000000000003</v>
      </c>
      <c r="T480" s="127">
        <f>SUM(T481:T492)</f>
        <v>0</v>
      </c>
      <c r="AR480" s="121" t="s">
        <v>84</v>
      </c>
      <c r="AT480" s="128" t="s">
        <v>74</v>
      </c>
      <c r="AU480" s="128" t="s">
        <v>82</v>
      </c>
      <c r="AY480" s="121" t="s">
        <v>144</v>
      </c>
      <c r="BK480" s="129">
        <f>SUM(BK481:BK492)</f>
        <v>0</v>
      </c>
    </row>
    <row r="481" spans="2:65" s="1" customFormat="1" ht="16.5" customHeight="1">
      <c r="B481" s="33"/>
      <c r="C481" s="132" t="s">
        <v>640</v>
      </c>
      <c r="D481" s="132" t="s">
        <v>147</v>
      </c>
      <c r="E481" s="133" t="s">
        <v>1094</v>
      </c>
      <c r="F481" s="134" t="s">
        <v>1095</v>
      </c>
      <c r="G481" s="135" t="s">
        <v>354</v>
      </c>
      <c r="H481" s="136">
        <v>4</v>
      </c>
      <c r="I481" s="137"/>
      <c r="J481" s="138">
        <f>ROUND(I481*H481,2)</f>
        <v>0</v>
      </c>
      <c r="K481" s="134" t="s">
        <v>19</v>
      </c>
      <c r="L481" s="33"/>
      <c r="M481" s="139" t="s">
        <v>19</v>
      </c>
      <c r="N481" s="140" t="s">
        <v>46</v>
      </c>
      <c r="P481" s="141">
        <f>O481*H481</f>
        <v>0</v>
      </c>
      <c r="Q481" s="141">
        <v>0.03</v>
      </c>
      <c r="R481" s="141">
        <f>Q481*H481</f>
        <v>0.12</v>
      </c>
      <c r="S481" s="141">
        <v>0</v>
      </c>
      <c r="T481" s="142">
        <f>S481*H481</f>
        <v>0</v>
      </c>
      <c r="AR481" s="143" t="s">
        <v>229</v>
      </c>
      <c r="AT481" s="143" t="s">
        <v>147</v>
      </c>
      <c r="AU481" s="143" t="s">
        <v>84</v>
      </c>
      <c r="AY481" s="18" t="s">
        <v>144</v>
      </c>
      <c r="BE481" s="144">
        <f>IF(N481="základní",J481,0)</f>
        <v>0</v>
      </c>
      <c r="BF481" s="144">
        <f>IF(N481="snížená",J481,0)</f>
        <v>0</v>
      </c>
      <c r="BG481" s="144">
        <f>IF(N481="zákl. přenesená",J481,0)</f>
        <v>0</v>
      </c>
      <c r="BH481" s="144">
        <f>IF(N481="sníž. přenesená",J481,0)</f>
        <v>0</v>
      </c>
      <c r="BI481" s="144">
        <f>IF(N481="nulová",J481,0)</f>
        <v>0</v>
      </c>
      <c r="BJ481" s="18" t="s">
        <v>82</v>
      </c>
      <c r="BK481" s="144">
        <f>ROUND(I481*H481,2)</f>
        <v>0</v>
      </c>
      <c r="BL481" s="18" t="s">
        <v>229</v>
      </c>
      <c r="BM481" s="143" t="s">
        <v>1096</v>
      </c>
    </row>
    <row r="482" spans="2:65" s="1" customFormat="1" ht="234">
      <c r="B482" s="33"/>
      <c r="D482" s="150" t="s">
        <v>556</v>
      </c>
      <c r="F482" s="187" t="s">
        <v>1097</v>
      </c>
      <c r="I482" s="147"/>
      <c r="L482" s="33"/>
      <c r="M482" s="148"/>
      <c r="T482" s="54"/>
      <c r="AT482" s="18" t="s">
        <v>556</v>
      </c>
      <c r="AU482" s="18" t="s">
        <v>84</v>
      </c>
    </row>
    <row r="483" spans="2:65" s="1" customFormat="1" ht="21.75" customHeight="1">
      <c r="B483" s="33"/>
      <c r="C483" s="132" t="s">
        <v>660</v>
      </c>
      <c r="D483" s="132" t="s">
        <v>147</v>
      </c>
      <c r="E483" s="133" t="s">
        <v>1098</v>
      </c>
      <c r="F483" s="134" t="s">
        <v>1099</v>
      </c>
      <c r="G483" s="135" t="s">
        <v>354</v>
      </c>
      <c r="H483" s="136">
        <v>4</v>
      </c>
      <c r="I483" s="137"/>
      <c r="J483" s="138">
        <f>ROUND(I483*H483,2)</f>
        <v>0</v>
      </c>
      <c r="K483" s="134" t="s">
        <v>19</v>
      </c>
      <c r="L483" s="33"/>
      <c r="M483" s="139" t="s">
        <v>19</v>
      </c>
      <c r="N483" s="140" t="s">
        <v>46</v>
      </c>
      <c r="P483" s="141">
        <f>O483*H483</f>
        <v>0</v>
      </c>
      <c r="Q483" s="141">
        <v>0.05</v>
      </c>
      <c r="R483" s="141">
        <f>Q483*H483</f>
        <v>0.2</v>
      </c>
      <c r="S483" s="141">
        <v>0</v>
      </c>
      <c r="T483" s="142">
        <f>S483*H483</f>
        <v>0</v>
      </c>
      <c r="AR483" s="143" t="s">
        <v>229</v>
      </c>
      <c r="AT483" s="143" t="s">
        <v>147</v>
      </c>
      <c r="AU483" s="143" t="s">
        <v>84</v>
      </c>
      <c r="AY483" s="18" t="s">
        <v>144</v>
      </c>
      <c r="BE483" s="144">
        <f>IF(N483="základní",J483,0)</f>
        <v>0</v>
      </c>
      <c r="BF483" s="144">
        <f>IF(N483="snížená",J483,0)</f>
        <v>0</v>
      </c>
      <c r="BG483" s="144">
        <f>IF(N483="zákl. přenesená",J483,0)</f>
        <v>0</v>
      </c>
      <c r="BH483" s="144">
        <f>IF(N483="sníž. přenesená",J483,0)</f>
        <v>0</v>
      </c>
      <c r="BI483" s="144">
        <f>IF(N483="nulová",J483,0)</f>
        <v>0</v>
      </c>
      <c r="BJ483" s="18" t="s">
        <v>82</v>
      </c>
      <c r="BK483" s="144">
        <f>ROUND(I483*H483,2)</f>
        <v>0</v>
      </c>
      <c r="BL483" s="18" t="s">
        <v>229</v>
      </c>
      <c r="BM483" s="143" t="s">
        <v>1100</v>
      </c>
    </row>
    <row r="484" spans="2:65" s="1" customFormat="1" ht="185.25">
      <c r="B484" s="33"/>
      <c r="D484" s="150" t="s">
        <v>556</v>
      </c>
      <c r="F484" s="187" t="s">
        <v>1101</v>
      </c>
      <c r="I484" s="147"/>
      <c r="L484" s="33"/>
      <c r="M484" s="148"/>
      <c r="T484" s="54"/>
      <c r="AT484" s="18" t="s">
        <v>556</v>
      </c>
      <c r="AU484" s="18" t="s">
        <v>84</v>
      </c>
    </row>
    <row r="485" spans="2:65" s="1" customFormat="1" ht="16.5" customHeight="1">
      <c r="B485" s="33"/>
      <c r="C485" s="132" t="s">
        <v>669</v>
      </c>
      <c r="D485" s="132" t="s">
        <v>147</v>
      </c>
      <c r="E485" s="133" t="s">
        <v>1102</v>
      </c>
      <c r="F485" s="134" t="s">
        <v>1103</v>
      </c>
      <c r="G485" s="135" t="s">
        <v>354</v>
      </c>
      <c r="H485" s="136">
        <v>1</v>
      </c>
      <c r="I485" s="137"/>
      <c r="J485" s="138">
        <f>ROUND(I485*H485,2)</f>
        <v>0</v>
      </c>
      <c r="K485" s="134" t="s">
        <v>19</v>
      </c>
      <c r="L485" s="33"/>
      <c r="M485" s="139" t="s">
        <v>19</v>
      </c>
      <c r="N485" s="140" t="s">
        <v>46</v>
      </c>
      <c r="P485" s="141">
        <f>O485*H485</f>
        <v>0</v>
      </c>
      <c r="Q485" s="141">
        <v>0.01</v>
      </c>
      <c r="R485" s="141">
        <f>Q485*H485</f>
        <v>0.01</v>
      </c>
      <c r="S485" s="141">
        <v>0</v>
      </c>
      <c r="T485" s="142">
        <f>S485*H485</f>
        <v>0</v>
      </c>
      <c r="AR485" s="143" t="s">
        <v>229</v>
      </c>
      <c r="AT485" s="143" t="s">
        <v>147</v>
      </c>
      <c r="AU485" s="143" t="s">
        <v>84</v>
      </c>
      <c r="AY485" s="18" t="s">
        <v>144</v>
      </c>
      <c r="BE485" s="144">
        <f>IF(N485="základní",J485,0)</f>
        <v>0</v>
      </c>
      <c r="BF485" s="144">
        <f>IF(N485="snížená",J485,0)</f>
        <v>0</v>
      </c>
      <c r="BG485" s="144">
        <f>IF(N485="zákl. přenesená",J485,0)</f>
        <v>0</v>
      </c>
      <c r="BH485" s="144">
        <f>IF(N485="sníž. přenesená",J485,0)</f>
        <v>0</v>
      </c>
      <c r="BI485" s="144">
        <f>IF(N485="nulová",J485,0)</f>
        <v>0</v>
      </c>
      <c r="BJ485" s="18" t="s">
        <v>82</v>
      </c>
      <c r="BK485" s="144">
        <f>ROUND(I485*H485,2)</f>
        <v>0</v>
      </c>
      <c r="BL485" s="18" t="s">
        <v>229</v>
      </c>
      <c r="BM485" s="143" t="s">
        <v>1104</v>
      </c>
    </row>
    <row r="486" spans="2:65" s="1" customFormat="1" ht="185.25">
      <c r="B486" s="33"/>
      <c r="D486" s="150" t="s">
        <v>556</v>
      </c>
      <c r="F486" s="187" t="s">
        <v>1105</v>
      </c>
      <c r="I486" s="147"/>
      <c r="L486" s="33"/>
      <c r="M486" s="148"/>
      <c r="T486" s="54"/>
      <c r="AT486" s="18" t="s">
        <v>556</v>
      </c>
      <c r="AU486" s="18" t="s">
        <v>84</v>
      </c>
    </row>
    <row r="487" spans="2:65" s="1" customFormat="1" ht="16.5" customHeight="1">
      <c r="B487" s="33"/>
      <c r="C487" s="132" t="s">
        <v>683</v>
      </c>
      <c r="D487" s="132" t="s">
        <v>147</v>
      </c>
      <c r="E487" s="133" t="s">
        <v>1106</v>
      </c>
      <c r="F487" s="134" t="s">
        <v>1107</v>
      </c>
      <c r="G487" s="135" t="s">
        <v>354</v>
      </c>
      <c r="H487" s="136">
        <v>1</v>
      </c>
      <c r="I487" s="137"/>
      <c r="J487" s="138">
        <f>ROUND(I487*H487,2)</f>
        <v>0</v>
      </c>
      <c r="K487" s="134" t="s">
        <v>19</v>
      </c>
      <c r="L487" s="33"/>
      <c r="M487" s="139" t="s">
        <v>19</v>
      </c>
      <c r="N487" s="140" t="s">
        <v>46</v>
      </c>
      <c r="P487" s="141">
        <f>O487*H487</f>
        <v>0</v>
      </c>
      <c r="Q487" s="141">
        <v>0.02</v>
      </c>
      <c r="R487" s="141">
        <f>Q487*H487</f>
        <v>0.02</v>
      </c>
      <c r="S487" s="141">
        <v>0</v>
      </c>
      <c r="T487" s="142">
        <f>S487*H487</f>
        <v>0</v>
      </c>
      <c r="AR487" s="143" t="s">
        <v>229</v>
      </c>
      <c r="AT487" s="143" t="s">
        <v>147</v>
      </c>
      <c r="AU487" s="143" t="s">
        <v>84</v>
      </c>
      <c r="AY487" s="18" t="s">
        <v>144</v>
      </c>
      <c r="BE487" s="144">
        <f>IF(N487="základní",J487,0)</f>
        <v>0</v>
      </c>
      <c r="BF487" s="144">
        <f>IF(N487="snížená",J487,0)</f>
        <v>0</v>
      </c>
      <c r="BG487" s="144">
        <f>IF(N487="zákl. přenesená",J487,0)</f>
        <v>0</v>
      </c>
      <c r="BH487" s="144">
        <f>IF(N487="sníž. přenesená",J487,0)</f>
        <v>0</v>
      </c>
      <c r="BI487" s="144">
        <f>IF(N487="nulová",J487,0)</f>
        <v>0</v>
      </c>
      <c r="BJ487" s="18" t="s">
        <v>82</v>
      </c>
      <c r="BK487" s="144">
        <f>ROUND(I487*H487,2)</f>
        <v>0</v>
      </c>
      <c r="BL487" s="18" t="s">
        <v>229</v>
      </c>
      <c r="BM487" s="143" t="s">
        <v>1108</v>
      </c>
    </row>
    <row r="488" spans="2:65" s="1" customFormat="1" ht="78">
      <c r="B488" s="33"/>
      <c r="D488" s="150" t="s">
        <v>556</v>
      </c>
      <c r="F488" s="187" t="s">
        <v>1109</v>
      </c>
      <c r="I488" s="147"/>
      <c r="L488" s="33"/>
      <c r="M488" s="148"/>
      <c r="T488" s="54"/>
      <c r="AT488" s="18" t="s">
        <v>556</v>
      </c>
      <c r="AU488" s="18" t="s">
        <v>84</v>
      </c>
    </row>
    <row r="489" spans="2:65" s="1" customFormat="1" ht="33" customHeight="1">
      <c r="B489" s="33"/>
      <c r="C489" s="132" t="s">
        <v>688</v>
      </c>
      <c r="D489" s="132" t="s">
        <v>147</v>
      </c>
      <c r="E489" s="133" t="s">
        <v>1110</v>
      </c>
      <c r="F489" s="134" t="s">
        <v>1111</v>
      </c>
      <c r="G489" s="135" t="s">
        <v>171</v>
      </c>
      <c r="H489" s="136">
        <v>0.35</v>
      </c>
      <c r="I489" s="137"/>
      <c r="J489" s="138">
        <f>ROUND(I489*H489,2)</f>
        <v>0</v>
      </c>
      <c r="K489" s="134" t="s">
        <v>151</v>
      </c>
      <c r="L489" s="33"/>
      <c r="M489" s="139" t="s">
        <v>19</v>
      </c>
      <c r="N489" s="140" t="s">
        <v>46</v>
      </c>
      <c r="P489" s="141">
        <f>O489*H489</f>
        <v>0</v>
      </c>
      <c r="Q489" s="141">
        <v>0</v>
      </c>
      <c r="R489" s="141">
        <f>Q489*H489</f>
        <v>0</v>
      </c>
      <c r="S489" s="141">
        <v>0</v>
      </c>
      <c r="T489" s="142">
        <f>S489*H489</f>
        <v>0</v>
      </c>
      <c r="AR489" s="143" t="s">
        <v>229</v>
      </c>
      <c r="AT489" s="143" t="s">
        <v>147</v>
      </c>
      <c r="AU489" s="143" t="s">
        <v>84</v>
      </c>
      <c r="AY489" s="18" t="s">
        <v>144</v>
      </c>
      <c r="BE489" s="144">
        <f>IF(N489="základní",J489,0)</f>
        <v>0</v>
      </c>
      <c r="BF489" s="144">
        <f>IF(N489="snížená",J489,0)</f>
        <v>0</v>
      </c>
      <c r="BG489" s="144">
        <f>IF(N489="zákl. přenesená",J489,0)</f>
        <v>0</v>
      </c>
      <c r="BH489" s="144">
        <f>IF(N489="sníž. přenesená",J489,0)</f>
        <v>0</v>
      </c>
      <c r="BI489" s="144">
        <f>IF(N489="nulová",J489,0)</f>
        <v>0</v>
      </c>
      <c r="BJ489" s="18" t="s">
        <v>82</v>
      </c>
      <c r="BK489" s="144">
        <f>ROUND(I489*H489,2)</f>
        <v>0</v>
      </c>
      <c r="BL489" s="18" t="s">
        <v>229</v>
      </c>
      <c r="BM489" s="143" t="s">
        <v>1112</v>
      </c>
    </row>
    <row r="490" spans="2:65" s="1" customFormat="1">
      <c r="B490" s="33"/>
      <c r="D490" s="145" t="s">
        <v>154</v>
      </c>
      <c r="F490" s="146" t="s">
        <v>1113</v>
      </c>
      <c r="I490" s="147"/>
      <c r="L490" s="33"/>
      <c r="M490" s="148"/>
      <c r="T490" s="54"/>
      <c r="AT490" s="18" t="s">
        <v>154</v>
      </c>
      <c r="AU490" s="18" t="s">
        <v>84</v>
      </c>
    </row>
    <row r="491" spans="2:65" s="1" customFormat="1" ht="37.9" customHeight="1">
      <c r="B491" s="33"/>
      <c r="C491" s="132" t="s">
        <v>695</v>
      </c>
      <c r="D491" s="132" t="s">
        <v>147</v>
      </c>
      <c r="E491" s="133" t="s">
        <v>1114</v>
      </c>
      <c r="F491" s="134" t="s">
        <v>1115</v>
      </c>
      <c r="G491" s="135" t="s">
        <v>171</v>
      </c>
      <c r="H491" s="136">
        <v>0.35</v>
      </c>
      <c r="I491" s="137"/>
      <c r="J491" s="138">
        <f>ROUND(I491*H491,2)</f>
        <v>0</v>
      </c>
      <c r="K491" s="134" t="s">
        <v>151</v>
      </c>
      <c r="L491" s="33"/>
      <c r="M491" s="139" t="s">
        <v>19</v>
      </c>
      <c r="N491" s="140" t="s">
        <v>46</v>
      </c>
      <c r="P491" s="141">
        <f>O491*H491</f>
        <v>0</v>
      </c>
      <c r="Q491" s="141">
        <v>0</v>
      </c>
      <c r="R491" s="141">
        <f>Q491*H491</f>
        <v>0</v>
      </c>
      <c r="S491" s="141">
        <v>0</v>
      </c>
      <c r="T491" s="142">
        <f>S491*H491</f>
        <v>0</v>
      </c>
      <c r="AR491" s="143" t="s">
        <v>229</v>
      </c>
      <c r="AT491" s="143" t="s">
        <v>147</v>
      </c>
      <c r="AU491" s="143" t="s">
        <v>84</v>
      </c>
      <c r="AY491" s="18" t="s">
        <v>144</v>
      </c>
      <c r="BE491" s="144">
        <f>IF(N491="základní",J491,0)</f>
        <v>0</v>
      </c>
      <c r="BF491" s="144">
        <f>IF(N491="snížená",J491,0)</f>
        <v>0</v>
      </c>
      <c r="BG491" s="144">
        <f>IF(N491="zákl. přenesená",J491,0)</f>
        <v>0</v>
      </c>
      <c r="BH491" s="144">
        <f>IF(N491="sníž. přenesená",J491,0)</f>
        <v>0</v>
      </c>
      <c r="BI491" s="144">
        <f>IF(N491="nulová",J491,0)</f>
        <v>0</v>
      </c>
      <c r="BJ491" s="18" t="s">
        <v>82</v>
      </c>
      <c r="BK491" s="144">
        <f>ROUND(I491*H491,2)</f>
        <v>0</v>
      </c>
      <c r="BL491" s="18" t="s">
        <v>229</v>
      </c>
      <c r="BM491" s="143" t="s">
        <v>1116</v>
      </c>
    </row>
    <row r="492" spans="2:65" s="1" customFormat="1">
      <c r="B492" s="33"/>
      <c r="D492" s="145" t="s">
        <v>154</v>
      </c>
      <c r="F492" s="146" t="s">
        <v>1117</v>
      </c>
      <c r="I492" s="147"/>
      <c r="L492" s="33"/>
      <c r="M492" s="148"/>
      <c r="T492" s="54"/>
      <c r="AT492" s="18" t="s">
        <v>154</v>
      </c>
      <c r="AU492" s="18" t="s">
        <v>84</v>
      </c>
    </row>
    <row r="493" spans="2:65" s="11" customFormat="1" ht="22.9" customHeight="1">
      <c r="B493" s="120"/>
      <c r="D493" s="121" t="s">
        <v>74</v>
      </c>
      <c r="E493" s="130" t="s">
        <v>1118</v>
      </c>
      <c r="F493" s="130" t="s">
        <v>1119</v>
      </c>
      <c r="I493" s="123"/>
      <c r="J493" s="131">
        <f>BK493</f>
        <v>0</v>
      </c>
      <c r="L493" s="120"/>
      <c r="M493" s="125"/>
      <c r="P493" s="126">
        <f>SUM(P494:P571)</f>
        <v>0</v>
      </c>
      <c r="R493" s="126">
        <f>SUM(R494:R571)</f>
        <v>7.799999999999998</v>
      </c>
      <c r="T493" s="127">
        <f>SUM(T494:T571)</f>
        <v>0</v>
      </c>
      <c r="AR493" s="121" t="s">
        <v>84</v>
      </c>
      <c r="AT493" s="128" t="s">
        <v>74</v>
      </c>
      <c r="AU493" s="128" t="s">
        <v>82</v>
      </c>
      <c r="AY493" s="121" t="s">
        <v>144</v>
      </c>
      <c r="BK493" s="129">
        <f>SUM(BK494:BK571)</f>
        <v>0</v>
      </c>
    </row>
    <row r="494" spans="2:65" s="1" customFormat="1" ht="24.2" customHeight="1">
      <c r="B494" s="33"/>
      <c r="C494" s="132" t="s">
        <v>700</v>
      </c>
      <c r="D494" s="132" t="s">
        <v>147</v>
      </c>
      <c r="E494" s="133" t="s">
        <v>1120</v>
      </c>
      <c r="F494" s="134" t="s">
        <v>1121</v>
      </c>
      <c r="G494" s="135" t="s">
        <v>244</v>
      </c>
      <c r="H494" s="136">
        <v>1</v>
      </c>
      <c r="I494" s="137"/>
      <c r="J494" s="138">
        <f>ROUND(I494*H494,2)</f>
        <v>0</v>
      </c>
      <c r="K494" s="134" t="s">
        <v>19</v>
      </c>
      <c r="L494" s="33"/>
      <c r="M494" s="139" t="s">
        <v>19</v>
      </c>
      <c r="N494" s="140" t="s">
        <v>46</v>
      </c>
      <c r="P494" s="141">
        <f>O494*H494</f>
        <v>0</v>
      </c>
      <c r="Q494" s="141">
        <v>0.3</v>
      </c>
      <c r="R494" s="141">
        <f>Q494*H494</f>
        <v>0.3</v>
      </c>
      <c r="S494" s="141">
        <v>0</v>
      </c>
      <c r="T494" s="142">
        <f>S494*H494</f>
        <v>0</v>
      </c>
      <c r="AR494" s="143" t="s">
        <v>229</v>
      </c>
      <c r="AT494" s="143" t="s">
        <v>147</v>
      </c>
      <c r="AU494" s="143" t="s">
        <v>84</v>
      </c>
      <c r="AY494" s="18" t="s">
        <v>144</v>
      </c>
      <c r="BE494" s="144">
        <f>IF(N494="základní",J494,0)</f>
        <v>0</v>
      </c>
      <c r="BF494" s="144">
        <f>IF(N494="snížená",J494,0)</f>
        <v>0</v>
      </c>
      <c r="BG494" s="144">
        <f>IF(N494="zákl. přenesená",J494,0)</f>
        <v>0</v>
      </c>
      <c r="BH494" s="144">
        <f>IF(N494="sníž. přenesená",J494,0)</f>
        <v>0</v>
      </c>
      <c r="BI494" s="144">
        <f>IF(N494="nulová",J494,0)</f>
        <v>0</v>
      </c>
      <c r="BJ494" s="18" t="s">
        <v>82</v>
      </c>
      <c r="BK494" s="144">
        <f>ROUND(I494*H494,2)</f>
        <v>0</v>
      </c>
      <c r="BL494" s="18" t="s">
        <v>229</v>
      </c>
      <c r="BM494" s="143" t="s">
        <v>1122</v>
      </c>
    </row>
    <row r="495" spans="2:65" s="1" customFormat="1" ht="204.75">
      <c r="B495" s="33"/>
      <c r="D495" s="150" t="s">
        <v>556</v>
      </c>
      <c r="F495" s="187" t="s">
        <v>1123</v>
      </c>
      <c r="I495" s="147"/>
      <c r="L495" s="33"/>
      <c r="M495" s="148"/>
      <c r="T495" s="54"/>
      <c r="AT495" s="18" t="s">
        <v>556</v>
      </c>
      <c r="AU495" s="18" t="s">
        <v>84</v>
      </c>
    </row>
    <row r="496" spans="2:65" s="1" customFormat="1" ht="21.75" customHeight="1">
      <c r="B496" s="33"/>
      <c r="C496" s="132" t="s">
        <v>705</v>
      </c>
      <c r="D496" s="132" t="s">
        <v>147</v>
      </c>
      <c r="E496" s="133" t="s">
        <v>1124</v>
      </c>
      <c r="F496" s="134" t="s">
        <v>1125</v>
      </c>
      <c r="G496" s="135" t="s">
        <v>354</v>
      </c>
      <c r="H496" s="136">
        <v>1</v>
      </c>
      <c r="I496" s="137"/>
      <c r="J496" s="138">
        <f>ROUND(I496*H496,2)</f>
        <v>0</v>
      </c>
      <c r="K496" s="134" t="s">
        <v>19</v>
      </c>
      <c r="L496" s="33"/>
      <c r="M496" s="139" t="s">
        <v>19</v>
      </c>
      <c r="N496" s="140" t="s">
        <v>46</v>
      </c>
      <c r="P496" s="141">
        <f>O496*H496</f>
        <v>0</v>
      </c>
      <c r="Q496" s="141">
        <v>0.3</v>
      </c>
      <c r="R496" s="141">
        <f>Q496*H496</f>
        <v>0.3</v>
      </c>
      <c r="S496" s="141">
        <v>0</v>
      </c>
      <c r="T496" s="142">
        <f>S496*H496</f>
        <v>0</v>
      </c>
      <c r="AR496" s="143" t="s">
        <v>229</v>
      </c>
      <c r="AT496" s="143" t="s">
        <v>147</v>
      </c>
      <c r="AU496" s="143" t="s">
        <v>84</v>
      </c>
      <c r="AY496" s="18" t="s">
        <v>144</v>
      </c>
      <c r="BE496" s="144">
        <f>IF(N496="základní",J496,0)</f>
        <v>0</v>
      </c>
      <c r="BF496" s="144">
        <f>IF(N496="snížená",J496,0)</f>
        <v>0</v>
      </c>
      <c r="BG496" s="144">
        <f>IF(N496="zákl. přenesená",J496,0)</f>
        <v>0</v>
      </c>
      <c r="BH496" s="144">
        <f>IF(N496="sníž. přenesená",J496,0)</f>
        <v>0</v>
      </c>
      <c r="BI496" s="144">
        <f>IF(N496="nulová",J496,0)</f>
        <v>0</v>
      </c>
      <c r="BJ496" s="18" t="s">
        <v>82</v>
      </c>
      <c r="BK496" s="144">
        <f>ROUND(I496*H496,2)</f>
        <v>0</v>
      </c>
      <c r="BL496" s="18" t="s">
        <v>229</v>
      </c>
      <c r="BM496" s="143" t="s">
        <v>1126</v>
      </c>
    </row>
    <row r="497" spans="2:65" s="1" customFormat="1" ht="253.5">
      <c r="B497" s="33"/>
      <c r="D497" s="150" t="s">
        <v>556</v>
      </c>
      <c r="F497" s="187" t="s">
        <v>1127</v>
      </c>
      <c r="I497" s="147"/>
      <c r="L497" s="33"/>
      <c r="M497" s="148"/>
      <c r="T497" s="54"/>
      <c r="AT497" s="18" t="s">
        <v>556</v>
      </c>
      <c r="AU497" s="18" t="s">
        <v>84</v>
      </c>
    </row>
    <row r="498" spans="2:65" s="1" customFormat="1" ht="24.2" customHeight="1">
      <c r="B498" s="33"/>
      <c r="C498" s="132" t="s">
        <v>712</v>
      </c>
      <c r="D498" s="132" t="s">
        <v>147</v>
      </c>
      <c r="E498" s="133" t="s">
        <v>1128</v>
      </c>
      <c r="F498" s="134" t="s">
        <v>1129</v>
      </c>
      <c r="G498" s="135" t="s">
        <v>354</v>
      </c>
      <c r="H498" s="136">
        <v>1</v>
      </c>
      <c r="I498" s="137"/>
      <c r="J498" s="138">
        <f>ROUND(I498*H498,2)</f>
        <v>0</v>
      </c>
      <c r="K498" s="134" t="s">
        <v>19</v>
      </c>
      <c r="L498" s="33"/>
      <c r="M498" s="139" t="s">
        <v>19</v>
      </c>
      <c r="N498" s="140" t="s">
        <v>46</v>
      </c>
      <c r="P498" s="141">
        <f>O498*H498</f>
        <v>0</v>
      </c>
      <c r="Q498" s="141">
        <v>0.3</v>
      </c>
      <c r="R498" s="141">
        <f>Q498*H498</f>
        <v>0.3</v>
      </c>
      <c r="S498" s="141">
        <v>0</v>
      </c>
      <c r="T498" s="142">
        <f>S498*H498</f>
        <v>0</v>
      </c>
      <c r="AR498" s="143" t="s">
        <v>229</v>
      </c>
      <c r="AT498" s="143" t="s">
        <v>147</v>
      </c>
      <c r="AU498" s="143" t="s">
        <v>84</v>
      </c>
      <c r="AY498" s="18" t="s">
        <v>144</v>
      </c>
      <c r="BE498" s="144">
        <f>IF(N498="základní",J498,0)</f>
        <v>0</v>
      </c>
      <c r="BF498" s="144">
        <f>IF(N498="snížená",J498,0)</f>
        <v>0</v>
      </c>
      <c r="BG498" s="144">
        <f>IF(N498="zákl. přenesená",J498,0)</f>
        <v>0</v>
      </c>
      <c r="BH498" s="144">
        <f>IF(N498="sníž. přenesená",J498,0)</f>
        <v>0</v>
      </c>
      <c r="BI498" s="144">
        <f>IF(N498="nulová",J498,0)</f>
        <v>0</v>
      </c>
      <c r="BJ498" s="18" t="s">
        <v>82</v>
      </c>
      <c r="BK498" s="144">
        <f>ROUND(I498*H498,2)</f>
        <v>0</v>
      </c>
      <c r="BL498" s="18" t="s">
        <v>229</v>
      </c>
      <c r="BM498" s="143" t="s">
        <v>1130</v>
      </c>
    </row>
    <row r="499" spans="2:65" s="1" customFormat="1" ht="273">
      <c r="B499" s="33"/>
      <c r="D499" s="150" t="s">
        <v>556</v>
      </c>
      <c r="F499" s="187" t="s">
        <v>1131</v>
      </c>
      <c r="I499" s="147"/>
      <c r="L499" s="33"/>
      <c r="M499" s="148"/>
      <c r="T499" s="54"/>
      <c r="AT499" s="18" t="s">
        <v>556</v>
      </c>
      <c r="AU499" s="18" t="s">
        <v>84</v>
      </c>
    </row>
    <row r="500" spans="2:65" s="1" customFormat="1" ht="24.2" customHeight="1">
      <c r="B500" s="33"/>
      <c r="C500" s="132" t="s">
        <v>730</v>
      </c>
      <c r="D500" s="132" t="s">
        <v>147</v>
      </c>
      <c r="E500" s="133" t="s">
        <v>1132</v>
      </c>
      <c r="F500" s="134" t="s">
        <v>1133</v>
      </c>
      <c r="G500" s="135" t="s">
        <v>354</v>
      </c>
      <c r="H500" s="136">
        <v>1</v>
      </c>
      <c r="I500" s="137"/>
      <c r="J500" s="138">
        <f>ROUND(I500*H500,2)</f>
        <v>0</v>
      </c>
      <c r="K500" s="134" t="s">
        <v>19</v>
      </c>
      <c r="L500" s="33"/>
      <c r="M500" s="139" t="s">
        <v>19</v>
      </c>
      <c r="N500" s="140" t="s">
        <v>46</v>
      </c>
      <c r="P500" s="141">
        <f>O500*H500</f>
        <v>0</v>
      </c>
      <c r="Q500" s="141">
        <v>0.3</v>
      </c>
      <c r="R500" s="141">
        <f>Q500*H500</f>
        <v>0.3</v>
      </c>
      <c r="S500" s="141">
        <v>0</v>
      </c>
      <c r="T500" s="142">
        <f>S500*H500</f>
        <v>0</v>
      </c>
      <c r="AR500" s="143" t="s">
        <v>229</v>
      </c>
      <c r="AT500" s="143" t="s">
        <v>147</v>
      </c>
      <c r="AU500" s="143" t="s">
        <v>84</v>
      </c>
      <c r="AY500" s="18" t="s">
        <v>144</v>
      </c>
      <c r="BE500" s="144">
        <f>IF(N500="základní",J500,0)</f>
        <v>0</v>
      </c>
      <c r="BF500" s="144">
        <f>IF(N500="snížená",J500,0)</f>
        <v>0</v>
      </c>
      <c r="BG500" s="144">
        <f>IF(N500="zákl. přenesená",J500,0)</f>
        <v>0</v>
      </c>
      <c r="BH500" s="144">
        <f>IF(N500="sníž. přenesená",J500,0)</f>
        <v>0</v>
      </c>
      <c r="BI500" s="144">
        <f>IF(N500="nulová",J500,0)</f>
        <v>0</v>
      </c>
      <c r="BJ500" s="18" t="s">
        <v>82</v>
      </c>
      <c r="BK500" s="144">
        <f>ROUND(I500*H500,2)</f>
        <v>0</v>
      </c>
      <c r="BL500" s="18" t="s">
        <v>229</v>
      </c>
      <c r="BM500" s="143" t="s">
        <v>1134</v>
      </c>
    </row>
    <row r="501" spans="2:65" s="1" customFormat="1" ht="263.25">
      <c r="B501" s="33"/>
      <c r="D501" s="150" t="s">
        <v>556</v>
      </c>
      <c r="F501" s="187" t="s">
        <v>1135</v>
      </c>
      <c r="I501" s="147"/>
      <c r="L501" s="33"/>
      <c r="M501" s="148"/>
      <c r="T501" s="54"/>
      <c r="AT501" s="18" t="s">
        <v>556</v>
      </c>
      <c r="AU501" s="18" t="s">
        <v>84</v>
      </c>
    </row>
    <row r="502" spans="2:65" s="1" customFormat="1" ht="21.75" customHeight="1">
      <c r="B502" s="33"/>
      <c r="C502" s="132" t="s">
        <v>735</v>
      </c>
      <c r="D502" s="132" t="s">
        <v>147</v>
      </c>
      <c r="E502" s="133" t="s">
        <v>1136</v>
      </c>
      <c r="F502" s="134" t="s">
        <v>1137</v>
      </c>
      <c r="G502" s="135" t="s">
        <v>354</v>
      </c>
      <c r="H502" s="136">
        <v>2</v>
      </c>
      <c r="I502" s="137"/>
      <c r="J502" s="138">
        <f>ROUND(I502*H502,2)</f>
        <v>0</v>
      </c>
      <c r="K502" s="134" t="s">
        <v>19</v>
      </c>
      <c r="L502" s="33"/>
      <c r="M502" s="139" t="s">
        <v>19</v>
      </c>
      <c r="N502" s="140" t="s">
        <v>46</v>
      </c>
      <c r="P502" s="141">
        <f>O502*H502</f>
        <v>0</v>
      </c>
      <c r="Q502" s="141">
        <v>0.3</v>
      </c>
      <c r="R502" s="141">
        <f>Q502*H502</f>
        <v>0.6</v>
      </c>
      <c r="S502" s="141">
        <v>0</v>
      </c>
      <c r="T502" s="142">
        <f>S502*H502</f>
        <v>0</v>
      </c>
      <c r="AR502" s="143" t="s">
        <v>229</v>
      </c>
      <c r="AT502" s="143" t="s">
        <v>147</v>
      </c>
      <c r="AU502" s="143" t="s">
        <v>84</v>
      </c>
      <c r="AY502" s="18" t="s">
        <v>144</v>
      </c>
      <c r="BE502" s="144">
        <f>IF(N502="základní",J502,0)</f>
        <v>0</v>
      </c>
      <c r="BF502" s="144">
        <f>IF(N502="snížená",J502,0)</f>
        <v>0</v>
      </c>
      <c r="BG502" s="144">
        <f>IF(N502="zákl. přenesená",J502,0)</f>
        <v>0</v>
      </c>
      <c r="BH502" s="144">
        <f>IF(N502="sníž. přenesená",J502,0)</f>
        <v>0</v>
      </c>
      <c r="BI502" s="144">
        <f>IF(N502="nulová",J502,0)</f>
        <v>0</v>
      </c>
      <c r="BJ502" s="18" t="s">
        <v>82</v>
      </c>
      <c r="BK502" s="144">
        <f>ROUND(I502*H502,2)</f>
        <v>0</v>
      </c>
      <c r="BL502" s="18" t="s">
        <v>229</v>
      </c>
      <c r="BM502" s="143" t="s">
        <v>1138</v>
      </c>
    </row>
    <row r="503" spans="2:65" s="1" customFormat="1" ht="263.25">
      <c r="B503" s="33"/>
      <c r="D503" s="150" t="s">
        <v>556</v>
      </c>
      <c r="F503" s="187" t="s">
        <v>1139</v>
      </c>
      <c r="I503" s="147"/>
      <c r="L503" s="33"/>
      <c r="M503" s="148"/>
      <c r="T503" s="54"/>
      <c r="AT503" s="18" t="s">
        <v>556</v>
      </c>
      <c r="AU503" s="18" t="s">
        <v>84</v>
      </c>
    </row>
    <row r="504" spans="2:65" s="1" customFormat="1" ht="24.2" customHeight="1">
      <c r="B504" s="33"/>
      <c r="C504" s="132" t="s">
        <v>239</v>
      </c>
      <c r="D504" s="132" t="s">
        <v>147</v>
      </c>
      <c r="E504" s="133" t="s">
        <v>1140</v>
      </c>
      <c r="F504" s="134" t="s">
        <v>1141</v>
      </c>
      <c r="G504" s="135" t="s">
        <v>354</v>
      </c>
      <c r="H504" s="136">
        <v>1</v>
      </c>
      <c r="I504" s="137"/>
      <c r="J504" s="138">
        <f>ROUND(I504*H504,2)</f>
        <v>0</v>
      </c>
      <c r="K504" s="134" t="s">
        <v>19</v>
      </c>
      <c r="L504" s="33"/>
      <c r="M504" s="139" t="s">
        <v>19</v>
      </c>
      <c r="N504" s="140" t="s">
        <v>46</v>
      </c>
      <c r="P504" s="141">
        <f>O504*H504</f>
        <v>0</v>
      </c>
      <c r="Q504" s="141">
        <v>0.3</v>
      </c>
      <c r="R504" s="141">
        <f>Q504*H504</f>
        <v>0.3</v>
      </c>
      <c r="S504" s="141">
        <v>0</v>
      </c>
      <c r="T504" s="142">
        <f>S504*H504</f>
        <v>0</v>
      </c>
      <c r="AR504" s="143" t="s">
        <v>229</v>
      </c>
      <c r="AT504" s="143" t="s">
        <v>147</v>
      </c>
      <c r="AU504" s="143" t="s">
        <v>84</v>
      </c>
      <c r="AY504" s="18" t="s">
        <v>144</v>
      </c>
      <c r="BE504" s="144">
        <f>IF(N504="základní",J504,0)</f>
        <v>0</v>
      </c>
      <c r="BF504" s="144">
        <f>IF(N504="snížená",J504,0)</f>
        <v>0</v>
      </c>
      <c r="BG504" s="144">
        <f>IF(N504="zákl. přenesená",J504,0)</f>
        <v>0</v>
      </c>
      <c r="BH504" s="144">
        <f>IF(N504="sníž. přenesená",J504,0)</f>
        <v>0</v>
      </c>
      <c r="BI504" s="144">
        <f>IF(N504="nulová",J504,0)</f>
        <v>0</v>
      </c>
      <c r="BJ504" s="18" t="s">
        <v>82</v>
      </c>
      <c r="BK504" s="144">
        <f>ROUND(I504*H504,2)</f>
        <v>0</v>
      </c>
      <c r="BL504" s="18" t="s">
        <v>229</v>
      </c>
      <c r="BM504" s="143" t="s">
        <v>1142</v>
      </c>
    </row>
    <row r="505" spans="2:65" s="1" customFormat="1" ht="282.75">
      <c r="B505" s="33"/>
      <c r="D505" s="150" t="s">
        <v>556</v>
      </c>
      <c r="F505" s="187" t="s">
        <v>1143</v>
      </c>
      <c r="I505" s="147"/>
      <c r="L505" s="33"/>
      <c r="M505" s="148"/>
      <c r="T505" s="54"/>
      <c r="AT505" s="18" t="s">
        <v>556</v>
      </c>
      <c r="AU505" s="18" t="s">
        <v>84</v>
      </c>
    </row>
    <row r="506" spans="2:65" s="1" customFormat="1" ht="21.75" customHeight="1">
      <c r="B506" s="33"/>
      <c r="C506" s="132" t="s">
        <v>746</v>
      </c>
      <c r="D506" s="132" t="s">
        <v>147</v>
      </c>
      <c r="E506" s="133" t="s">
        <v>1144</v>
      </c>
      <c r="F506" s="134" t="s">
        <v>1145</v>
      </c>
      <c r="G506" s="135" t="s">
        <v>354</v>
      </c>
      <c r="H506" s="136">
        <v>1</v>
      </c>
      <c r="I506" s="137"/>
      <c r="J506" s="138">
        <f>ROUND(I506*H506,2)</f>
        <v>0</v>
      </c>
      <c r="K506" s="134" t="s">
        <v>19</v>
      </c>
      <c r="L506" s="33"/>
      <c r="M506" s="139" t="s">
        <v>19</v>
      </c>
      <c r="N506" s="140" t="s">
        <v>46</v>
      </c>
      <c r="P506" s="141">
        <f>O506*H506</f>
        <v>0</v>
      </c>
      <c r="Q506" s="141">
        <v>0.3</v>
      </c>
      <c r="R506" s="141">
        <f>Q506*H506</f>
        <v>0.3</v>
      </c>
      <c r="S506" s="141">
        <v>0</v>
      </c>
      <c r="T506" s="142">
        <f>S506*H506</f>
        <v>0</v>
      </c>
      <c r="AR506" s="143" t="s">
        <v>229</v>
      </c>
      <c r="AT506" s="143" t="s">
        <v>147</v>
      </c>
      <c r="AU506" s="143" t="s">
        <v>84</v>
      </c>
      <c r="AY506" s="18" t="s">
        <v>144</v>
      </c>
      <c r="BE506" s="144">
        <f>IF(N506="základní",J506,0)</f>
        <v>0</v>
      </c>
      <c r="BF506" s="144">
        <f>IF(N506="snížená",J506,0)</f>
        <v>0</v>
      </c>
      <c r="BG506" s="144">
        <f>IF(N506="zákl. přenesená",J506,0)</f>
        <v>0</v>
      </c>
      <c r="BH506" s="144">
        <f>IF(N506="sníž. přenesená",J506,0)</f>
        <v>0</v>
      </c>
      <c r="BI506" s="144">
        <f>IF(N506="nulová",J506,0)</f>
        <v>0</v>
      </c>
      <c r="BJ506" s="18" t="s">
        <v>82</v>
      </c>
      <c r="BK506" s="144">
        <f>ROUND(I506*H506,2)</f>
        <v>0</v>
      </c>
      <c r="BL506" s="18" t="s">
        <v>229</v>
      </c>
      <c r="BM506" s="143" t="s">
        <v>1146</v>
      </c>
    </row>
    <row r="507" spans="2:65" s="1" customFormat="1" ht="253.5">
      <c r="B507" s="33"/>
      <c r="D507" s="150" t="s">
        <v>556</v>
      </c>
      <c r="F507" s="187" t="s">
        <v>1147</v>
      </c>
      <c r="I507" s="147"/>
      <c r="L507" s="33"/>
      <c r="M507" s="148"/>
      <c r="T507" s="54"/>
      <c r="AT507" s="18" t="s">
        <v>556</v>
      </c>
      <c r="AU507" s="18" t="s">
        <v>84</v>
      </c>
    </row>
    <row r="508" spans="2:65" s="1" customFormat="1" ht="21.75" customHeight="1">
      <c r="B508" s="33"/>
      <c r="C508" s="132" t="s">
        <v>755</v>
      </c>
      <c r="D508" s="132" t="s">
        <v>147</v>
      </c>
      <c r="E508" s="133" t="s">
        <v>1148</v>
      </c>
      <c r="F508" s="134" t="s">
        <v>1149</v>
      </c>
      <c r="G508" s="135" t="s">
        <v>354</v>
      </c>
      <c r="H508" s="136">
        <v>1</v>
      </c>
      <c r="I508" s="137"/>
      <c r="J508" s="138">
        <f>ROUND(I508*H508,2)</f>
        <v>0</v>
      </c>
      <c r="K508" s="134" t="s">
        <v>19</v>
      </c>
      <c r="L508" s="33"/>
      <c r="M508" s="139" t="s">
        <v>19</v>
      </c>
      <c r="N508" s="140" t="s">
        <v>46</v>
      </c>
      <c r="P508" s="141">
        <f>O508*H508</f>
        <v>0</v>
      </c>
      <c r="Q508" s="141">
        <v>0.3</v>
      </c>
      <c r="R508" s="141">
        <f>Q508*H508</f>
        <v>0.3</v>
      </c>
      <c r="S508" s="141">
        <v>0</v>
      </c>
      <c r="T508" s="142">
        <f>S508*H508</f>
        <v>0</v>
      </c>
      <c r="AR508" s="143" t="s">
        <v>229</v>
      </c>
      <c r="AT508" s="143" t="s">
        <v>147</v>
      </c>
      <c r="AU508" s="143" t="s">
        <v>84</v>
      </c>
      <c r="AY508" s="18" t="s">
        <v>144</v>
      </c>
      <c r="BE508" s="144">
        <f>IF(N508="základní",J508,0)</f>
        <v>0</v>
      </c>
      <c r="BF508" s="144">
        <f>IF(N508="snížená",J508,0)</f>
        <v>0</v>
      </c>
      <c r="BG508" s="144">
        <f>IF(N508="zákl. přenesená",J508,0)</f>
        <v>0</v>
      </c>
      <c r="BH508" s="144">
        <f>IF(N508="sníž. přenesená",J508,0)</f>
        <v>0</v>
      </c>
      <c r="BI508" s="144">
        <f>IF(N508="nulová",J508,0)</f>
        <v>0</v>
      </c>
      <c r="BJ508" s="18" t="s">
        <v>82</v>
      </c>
      <c r="BK508" s="144">
        <f>ROUND(I508*H508,2)</f>
        <v>0</v>
      </c>
      <c r="BL508" s="18" t="s">
        <v>229</v>
      </c>
      <c r="BM508" s="143" t="s">
        <v>1150</v>
      </c>
    </row>
    <row r="509" spans="2:65" s="1" customFormat="1" ht="253.5">
      <c r="B509" s="33"/>
      <c r="D509" s="150" t="s">
        <v>556</v>
      </c>
      <c r="F509" s="187" t="s">
        <v>1151</v>
      </c>
      <c r="I509" s="147"/>
      <c r="L509" s="33"/>
      <c r="M509" s="148"/>
      <c r="T509" s="54"/>
      <c r="AT509" s="18" t="s">
        <v>556</v>
      </c>
      <c r="AU509" s="18" t="s">
        <v>84</v>
      </c>
    </row>
    <row r="510" spans="2:65" s="1" customFormat="1" ht="21.75" customHeight="1">
      <c r="B510" s="33"/>
      <c r="C510" s="132" t="s">
        <v>1152</v>
      </c>
      <c r="D510" s="132" t="s">
        <v>147</v>
      </c>
      <c r="E510" s="133" t="s">
        <v>1153</v>
      </c>
      <c r="F510" s="134" t="s">
        <v>1154</v>
      </c>
      <c r="G510" s="135" t="s">
        <v>354</v>
      </c>
      <c r="H510" s="136">
        <v>2</v>
      </c>
      <c r="I510" s="137"/>
      <c r="J510" s="138">
        <f>ROUND(I510*H510,2)</f>
        <v>0</v>
      </c>
      <c r="K510" s="134" t="s">
        <v>19</v>
      </c>
      <c r="L510" s="33"/>
      <c r="M510" s="139" t="s">
        <v>19</v>
      </c>
      <c r="N510" s="140" t="s">
        <v>46</v>
      </c>
      <c r="P510" s="141">
        <f>O510*H510</f>
        <v>0</v>
      </c>
      <c r="Q510" s="141">
        <v>0.3</v>
      </c>
      <c r="R510" s="141">
        <f>Q510*H510</f>
        <v>0.6</v>
      </c>
      <c r="S510" s="141">
        <v>0</v>
      </c>
      <c r="T510" s="142">
        <f>S510*H510</f>
        <v>0</v>
      </c>
      <c r="AR510" s="143" t="s">
        <v>229</v>
      </c>
      <c r="AT510" s="143" t="s">
        <v>147</v>
      </c>
      <c r="AU510" s="143" t="s">
        <v>84</v>
      </c>
      <c r="AY510" s="18" t="s">
        <v>144</v>
      </c>
      <c r="BE510" s="144">
        <f>IF(N510="základní",J510,0)</f>
        <v>0</v>
      </c>
      <c r="BF510" s="144">
        <f>IF(N510="snížená",J510,0)</f>
        <v>0</v>
      </c>
      <c r="BG510" s="144">
        <f>IF(N510="zákl. přenesená",J510,0)</f>
        <v>0</v>
      </c>
      <c r="BH510" s="144">
        <f>IF(N510="sníž. přenesená",J510,0)</f>
        <v>0</v>
      </c>
      <c r="BI510" s="144">
        <f>IF(N510="nulová",J510,0)</f>
        <v>0</v>
      </c>
      <c r="BJ510" s="18" t="s">
        <v>82</v>
      </c>
      <c r="BK510" s="144">
        <f>ROUND(I510*H510,2)</f>
        <v>0</v>
      </c>
      <c r="BL510" s="18" t="s">
        <v>229</v>
      </c>
      <c r="BM510" s="143" t="s">
        <v>1155</v>
      </c>
    </row>
    <row r="511" spans="2:65" s="1" customFormat="1" ht="253.5">
      <c r="B511" s="33"/>
      <c r="D511" s="150" t="s">
        <v>556</v>
      </c>
      <c r="F511" s="187" t="s">
        <v>1156</v>
      </c>
      <c r="I511" s="147"/>
      <c r="L511" s="33"/>
      <c r="M511" s="148"/>
      <c r="T511" s="54"/>
      <c r="AT511" s="18" t="s">
        <v>556</v>
      </c>
      <c r="AU511" s="18" t="s">
        <v>84</v>
      </c>
    </row>
    <row r="512" spans="2:65" s="1" customFormat="1" ht="21.75" customHeight="1">
      <c r="B512" s="33"/>
      <c r="C512" s="132" t="s">
        <v>1157</v>
      </c>
      <c r="D512" s="132" t="s">
        <v>147</v>
      </c>
      <c r="E512" s="133" t="s">
        <v>1158</v>
      </c>
      <c r="F512" s="134" t="s">
        <v>1159</v>
      </c>
      <c r="G512" s="135" t="s">
        <v>354</v>
      </c>
      <c r="H512" s="136">
        <v>2</v>
      </c>
      <c r="I512" s="137"/>
      <c r="J512" s="138">
        <f>ROUND(I512*H512,2)</f>
        <v>0</v>
      </c>
      <c r="K512" s="134" t="s">
        <v>19</v>
      </c>
      <c r="L512" s="33"/>
      <c r="M512" s="139" t="s">
        <v>19</v>
      </c>
      <c r="N512" s="140" t="s">
        <v>46</v>
      </c>
      <c r="P512" s="141">
        <f>O512*H512</f>
        <v>0</v>
      </c>
      <c r="Q512" s="141">
        <v>0.05</v>
      </c>
      <c r="R512" s="141">
        <f>Q512*H512</f>
        <v>0.1</v>
      </c>
      <c r="S512" s="141">
        <v>0</v>
      </c>
      <c r="T512" s="142">
        <f>S512*H512</f>
        <v>0</v>
      </c>
      <c r="AR512" s="143" t="s">
        <v>229</v>
      </c>
      <c r="AT512" s="143" t="s">
        <v>147</v>
      </c>
      <c r="AU512" s="143" t="s">
        <v>84</v>
      </c>
      <c r="AY512" s="18" t="s">
        <v>144</v>
      </c>
      <c r="BE512" s="144">
        <f>IF(N512="základní",J512,0)</f>
        <v>0</v>
      </c>
      <c r="BF512" s="144">
        <f>IF(N512="snížená",J512,0)</f>
        <v>0</v>
      </c>
      <c r="BG512" s="144">
        <f>IF(N512="zákl. přenesená",J512,0)</f>
        <v>0</v>
      </c>
      <c r="BH512" s="144">
        <f>IF(N512="sníž. přenesená",J512,0)</f>
        <v>0</v>
      </c>
      <c r="BI512" s="144">
        <f>IF(N512="nulová",J512,0)</f>
        <v>0</v>
      </c>
      <c r="BJ512" s="18" t="s">
        <v>82</v>
      </c>
      <c r="BK512" s="144">
        <f>ROUND(I512*H512,2)</f>
        <v>0</v>
      </c>
      <c r="BL512" s="18" t="s">
        <v>229</v>
      </c>
      <c r="BM512" s="143" t="s">
        <v>1160</v>
      </c>
    </row>
    <row r="513" spans="2:65" s="1" customFormat="1" ht="253.5">
      <c r="B513" s="33"/>
      <c r="D513" s="150" t="s">
        <v>556</v>
      </c>
      <c r="F513" s="187" t="s">
        <v>1161</v>
      </c>
      <c r="I513" s="147"/>
      <c r="L513" s="33"/>
      <c r="M513" s="148"/>
      <c r="T513" s="54"/>
      <c r="AT513" s="18" t="s">
        <v>556</v>
      </c>
      <c r="AU513" s="18" t="s">
        <v>84</v>
      </c>
    </row>
    <row r="514" spans="2:65" s="1" customFormat="1" ht="21.75" customHeight="1">
      <c r="B514" s="33"/>
      <c r="C514" s="132" t="s">
        <v>1162</v>
      </c>
      <c r="D514" s="132" t="s">
        <v>147</v>
      </c>
      <c r="E514" s="133" t="s">
        <v>1163</v>
      </c>
      <c r="F514" s="134" t="s">
        <v>1164</v>
      </c>
      <c r="G514" s="135" t="s">
        <v>354</v>
      </c>
      <c r="H514" s="136">
        <v>2</v>
      </c>
      <c r="I514" s="137"/>
      <c r="J514" s="138">
        <f>ROUND(I514*H514,2)</f>
        <v>0</v>
      </c>
      <c r="K514" s="134" t="s">
        <v>19</v>
      </c>
      <c r="L514" s="33"/>
      <c r="M514" s="139" t="s">
        <v>19</v>
      </c>
      <c r="N514" s="140" t="s">
        <v>46</v>
      </c>
      <c r="P514" s="141">
        <f>O514*H514</f>
        <v>0</v>
      </c>
      <c r="Q514" s="141">
        <v>0.05</v>
      </c>
      <c r="R514" s="141">
        <f>Q514*H514</f>
        <v>0.1</v>
      </c>
      <c r="S514" s="141">
        <v>0</v>
      </c>
      <c r="T514" s="142">
        <f>S514*H514</f>
        <v>0</v>
      </c>
      <c r="AR514" s="143" t="s">
        <v>229</v>
      </c>
      <c r="AT514" s="143" t="s">
        <v>147</v>
      </c>
      <c r="AU514" s="143" t="s">
        <v>84</v>
      </c>
      <c r="AY514" s="18" t="s">
        <v>144</v>
      </c>
      <c r="BE514" s="144">
        <f>IF(N514="základní",J514,0)</f>
        <v>0</v>
      </c>
      <c r="BF514" s="144">
        <f>IF(N514="snížená",J514,0)</f>
        <v>0</v>
      </c>
      <c r="BG514" s="144">
        <f>IF(N514="zákl. přenesená",J514,0)</f>
        <v>0</v>
      </c>
      <c r="BH514" s="144">
        <f>IF(N514="sníž. přenesená",J514,0)</f>
        <v>0</v>
      </c>
      <c r="BI514" s="144">
        <f>IF(N514="nulová",J514,0)</f>
        <v>0</v>
      </c>
      <c r="BJ514" s="18" t="s">
        <v>82</v>
      </c>
      <c r="BK514" s="144">
        <f>ROUND(I514*H514,2)</f>
        <v>0</v>
      </c>
      <c r="BL514" s="18" t="s">
        <v>229</v>
      </c>
      <c r="BM514" s="143" t="s">
        <v>1165</v>
      </c>
    </row>
    <row r="515" spans="2:65" s="1" customFormat="1" ht="253.5">
      <c r="B515" s="33"/>
      <c r="D515" s="150" t="s">
        <v>556</v>
      </c>
      <c r="F515" s="187" t="s">
        <v>1166</v>
      </c>
      <c r="I515" s="147"/>
      <c r="L515" s="33"/>
      <c r="M515" s="148"/>
      <c r="T515" s="54"/>
      <c r="AT515" s="18" t="s">
        <v>556</v>
      </c>
      <c r="AU515" s="18" t="s">
        <v>84</v>
      </c>
    </row>
    <row r="516" spans="2:65" s="1" customFormat="1" ht="24.2" customHeight="1">
      <c r="B516" s="33"/>
      <c r="C516" s="132" t="s">
        <v>1167</v>
      </c>
      <c r="D516" s="132" t="s">
        <v>147</v>
      </c>
      <c r="E516" s="133" t="s">
        <v>1168</v>
      </c>
      <c r="F516" s="134" t="s">
        <v>1169</v>
      </c>
      <c r="G516" s="135" t="s">
        <v>354</v>
      </c>
      <c r="H516" s="136">
        <v>2</v>
      </c>
      <c r="I516" s="137"/>
      <c r="J516" s="138">
        <f>ROUND(I516*H516,2)</f>
        <v>0</v>
      </c>
      <c r="K516" s="134" t="s">
        <v>19</v>
      </c>
      <c r="L516" s="33"/>
      <c r="M516" s="139" t="s">
        <v>19</v>
      </c>
      <c r="N516" s="140" t="s">
        <v>46</v>
      </c>
      <c r="P516" s="141">
        <f>O516*H516</f>
        <v>0</v>
      </c>
      <c r="Q516" s="141">
        <v>0.03</v>
      </c>
      <c r="R516" s="141">
        <f>Q516*H516</f>
        <v>0.06</v>
      </c>
      <c r="S516" s="141">
        <v>0</v>
      </c>
      <c r="T516" s="142">
        <f>S516*H516</f>
        <v>0</v>
      </c>
      <c r="AR516" s="143" t="s">
        <v>229</v>
      </c>
      <c r="AT516" s="143" t="s">
        <v>147</v>
      </c>
      <c r="AU516" s="143" t="s">
        <v>84</v>
      </c>
      <c r="AY516" s="18" t="s">
        <v>144</v>
      </c>
      <c r="BE516" s="144">
        <f>IF(N516="základní",J516,0)</f>
        <v>0</v>
      </c>
      <c r="BF516" s="144">
        <f>IF(N516="snížená",J516,0)</f>
        <v>0</v>
      </c>
      <c r="BG516" s="144">
        <f>IF(N516="zákl. přenesená",J516,0)</f>
        <v>0</v>
      </c>
      <c r="BH516" s="144">
        <f>IF(N516="sníž. přenesená",J516,0)</f>
        <v>0</v>
      </c>
      <c r="BI516" s="144">
        <f>IF(N516="nulová",J516,0)</f>
        <v>0</v>
      </c>
      <c r="BJ516" s="18" t="s">
        <v>82</v>
      </c>
      <c r="BK516" s="144">
        <f>ROUND(I516*H516,2)</f>
        <v>0</v>
      </c>
      <c r="BL516" s="18" t="s">
        <v>229</v>
      </c>
      <c r="BM516" s="143" t="s">
        <v>1170</v>
      </c>
    </row>
    <row r="517" spans="2:65" s="1" customFormat="1" ht="224.25">
      <c r="B517" s="33"/>
      <c r="D517" s="150" t="s">
        <v>556</v>
      </c>
      <c r="F517" s="187" t="s">
        <v>1171</v>
      </c>
      <c r="I517" s="147"/>
      <c r="L517" s="33"/>
      <c r="M517" s="148"/>
      <c r="T517" s="54"/>
      <c r="AT517" s="18" t="s">
        <v>556</v>
      </c>
      <c r="AU517" s="18" t="s">
        <v>84</v>
      </c>
    </row>
    <row r="518" spans="2:65" s="1" customFormat="1" ht="16.5" customHeight="1">
      <c r="B518" s="33"/>
      <c r="C518" s="132" t="s">
        <v>1172</v>
      </c>
      <c r="D518" s="132" t="s">
        <v>147</v>
      </c>
      <c r="E518" s="133" t="s">
        <v>1173</v>
      </c>
      <c r="F518" s="134" t="s">
        <v>1174</v>
      </c>
      <c r="G518" s="135" t="s">
        <v>354</v>
      </c>
      <c r="H518" s="136">
        <v>1</v>
      </c>
      <c r="I518" s="137"/>
      <c r="J518" s="138">
        <f>ROUND(I518*H518,2)</f>
        <v>0</v>
      </c>
      <c r="K518" s="134" t="s">
        <v>19</v>
      </c>
      <c r="L518" s="33"/>
      <c r="M518" s="139" t="s">
        <v>19</v>
      </c>
      <c r="N518" s="140" t="s">
        <v>46</v>
      </c>
      <c r="P518" s="141">
        <f>O518*H518</f>
        <v>0</v>
      </c>
      <c r="Q518" s="141">
        <v>0.03</v>
      </c>
      <c r="R518" s="141">
        <f>Q518*H518</f>
        <v>0.03</v>
      </c>
      <c r="S518" s="141">
        <v>0</v>
      </c>
      <c r="T518" s="142">
        <f>S518*H518</f>
        <v>0</v>
      </c>
      <c r="AR518" s="143" t="s">
        <v>229</v>
      </c>
      <c r="AT518" s="143" t="s">
        <v>147</v>
      </c>
      <c r="AU518" s="143" t="s">
        <v>84</v>
      </c>
      <c r="AY518" s="18" t="s">
        <v>144</v>
      </c>
      <c r="BE518" s="144">
        <f>IF(N518="základní",J518,0)</f>
        <v>0</v>
      </c>
      <c r="BF518" s="144">
        <f>IF(N518="snížená",J518,0)</f>
        <v>0</v>
      </c>
      <c r="BG518" s="144">
        <f>IF(N518="zákl. přenesená",J518,0)</f>
        <v>0</v>
      </c>
      <c r="BH518" s="144">
        <f>IF(N518="sníž. přenesená",J518,0)</f>
        <v>0</v>
      </c>
      <c r="BI518" s="144">
        <f>IF(N518="nulová",J518,0)</f>
        <v>0</v>
      </c>
      <c r="BJ518" s="18" t="s">
        <v>82</v>
      </c>
      <c r="BK518" s="144">
        <f>ROUND(I518*H518,2)</f>
        <v>0</v>
      </c>
      <c r="BL518" s="18" t="s">
        <v>229</v>
      </c>
      <c r="BM518" s="143" t="s">
        <v>1175</v>
      </c>
    </row>
    <row r="519" spans="2:65" s="1" customFormat="1" ht="185.25">
      <c r="B519" s="33"/>
      <c r="D519" s="150" t="s">
        <v>556</v>
      </c>
      <c r="F519" s="187" t="s">
        <v>1176</v>
      </c>
      <c r="I519" s="147"/>
      <c r="L519" s="33"/>
      <c r="M519" s="148"/>
      <c r="T519" s="54"/>
      <c r="AT519" s="18" t="s">
        <v>556</v>
      </c>
      <c r="AU519" s="18" t="s">
        <v>84</v>
      </c>
    </row>
    <row r="520" spans="2:65" s="1" customFormat="1" ht="16.5" customHeight="1">
      <c r="B520" s="33"/>
      <c r="C520" s="132" t="s">
        <v>1177</v>
      </c>
      <c r="D520" s="132" t="s">
        <v>147</v>
      </c>
      <c r="E520" s="133" t="s">
        <v>1178</v>
      </c>
      <c r="F520" s="134" t="s">
        <v>1179</v>
      </c>
      <c r="G520" s="135" t="s">
        <v>354</v>
      </c>
      <c r="H520" s="136">
        <v>1</v>
      </c>
      <c r="I520" s="137"/>
      <c r="J520" s="138">
        <f>ROUND(I520*H520,2)</f>
        <v>0</v>
      </c>
      <c r="K520" s="134" t="s">
        <v>19</v>
      </c>
      <c r="L520" s="33"/>
      <c r="M520" s="139" t="s">
        <v>19</v>
      </c>
      <c r="N520" s="140" t="s">
        <v>46</v>
      </c>
      <c r="P520" s="141">
        <f>O520*H520</f>
        <v>0</v>
      </c>
      <c r="Q520" s="141">
        <v>0.03</v>
      </c>
      <c r="R520" s="141">
        <f>Q520*H520</f>
        <v>0.03</v>
      </c>
      <c r="S520" s="141">
        <v>0</v>
      </c>
      <c r="T520" s="142">
        <f>S520*H520</f>
        <v>0</v>
      </c>
      <c r="AR520" s="143" t="s">
        <v>229</v>
      </c>
      <c r="AT520" s="143" t="s">
        <v>147</v>
      </c>
      <c r="AU520" s="143" t="s">
        <v>84</v>
      </c>
      <c r="AY520" s="18" t="s">
        <v>144</v>
      </c>
      <c r="BE520" s="144">
        <f>IF(N520="základní",J520,0)</f>
        <v>0</v>
      </c>
      <c r="BF520" s="144">
        <f>IF(N520="snížená",J520,0)</f>
        <v>0</v>
      </c>
      <c r="BG520" s="144">
        <f>IF(N520="zákl. přenesená",J520,0)</f>
        <v>0</v>
      </c>
      <c r="BH520" s="144">
        <f>IF(N520="sníž. přenesená",J520,0)</f>
        <v>0</v>
      </c>
      <c r="BI520" s="144">
        <f>IF(N520="nulová",J520,0)</f>
        <v>0</v>
      </c>
      <c r="BJ520" s="18" t="s">
        <v>82</v>
      </c>
      <c r="BK520" s="144">
        <f>ROUND(I520*H520,2)</f>
        <v>0</v>
      </c>
      <c r="BL520" s="18" t="s">
        <v>229</v>
      </c>
      <c r="BM520" s="143" t="s">
        <v>1180</v>
      </c>
    </row>
    <row r="521" spans="2:65" s="1" customFormat="1" ht="185.25">
      <c r="B521" s="33"/>
      <c r="D521" s="150" t="s">
        <v>556</v>
      </c>
      <c r="F521" s="187" t="s">
        <v>1176</v>
      </c>
      <c r="I521" s="147"/>
      <c r="L521" s="33"/>
      <c r="M521" s="148"/>
      <c r="T521" s="54"/>
      <c r="AT521" s="18" t="s">
        <v>556</v>
      </c>
      <c r="AU521" s="18" t="s">
        <v>84</v>
      </c>
    </row>
    <row r="522" spans="2:65" s="1" customFormat="1" ht="24.2" customHeight="1">
      <c r="B522" s="33"/>
      <c r="C522" s="132" t="s">
        <v>1181</v>
      </c>
      <c r="D522" s="132" t="s">
        <v>147</v>
      </c>
      <c r="E522" s="133" t="s">
        <v>1182</v>
      </c>
      <c r="F522" s="134" t="s">
        <v>1183</v>
      </c>
      <c r="G522" s="135" t="s">
        <v>354</v>
      </c>
      <c r="H522" s="136">
        <v>2</v>
      </c>
      <c r="I522" s="137"/>
      <c r="J522" s="138">
        <f>ROUND(I522*H522,2)</f>
        <v>0</v>
      </c>
      <c r="K522" s="134" t="s">
        <v>19</v>
      </c>
      <c r="L522" s="33"/>
      <c r="M522" s="139" t="s">
        <v>19</v>
      </c>
      <c r="N522" s="140" t="s">
        <v>46</v>
      </c>
      <c r="P522" s="141">
        <f>O522*H522</f>
        <v>0</v>
      </c>
      <c r="Q522" s="141">
        <v>0.03</v>
      </c>
      <c r="R522" s="141">
        <f>Q522*H522</f>
        <v>0.06</v>
      </c>
      <c r="S522" s="141">
        <v>0</v>
      </c>
      <c r="T522" s="142">
        <f>S522*H522</f>
        <v>0</v>
      </c>
      <c r="AR522" s="143" t="s">
        <v>229</v>
      </c>
      <c r="AT522" s="143" t="s">
        <v>147</v>
      </c>
      <c r="AU522" s="143" t="s">
        <v>84</v>
      </c>
      <c r="AY522" s="18" t="s">
        <v>144</v>
      </c>
      <c r="BE522" s="144">
        <f>IF(N522="základní",J522,0)</f>
        <v>0</v>
      </c>
      <c r="BF522" s="144">
        <f>IF(N522="snížená",J522,0)</f>
        <v>0</v>
      </c>
      <c r="BG522" s="144">
        <f>IF(N522="zákl. přenesená",J522,0)</f>
        <v>0</v>
      </c>
      <c r="BH522" s="144">
        <f>IF(N522="sníž. přenesená",J522,0)</f>
        <v>0</v>
      </c>
      <c r="BI522" s="144">
        <f>IF(N522="nulová",J522,0)</f>
        <v>0</v>
      </c>
      <c r="BJ522" s="18" t="s">
        <v>82</v>
      </c>
      <c r="BK522" s="144">
        <f>ROUND(I522*H522,2)</f>
        <v>0</v>
      </c>
      <c r="BL522" s="18" t="s">
        <v>229</v>
      </c>
      <c r="BM522" s="143" t="s">
        <v>1184</v>
      </c>
    </row>
    <row r="523" spans="2:65" s="1" customFormat="1" ht="224.25">
      <c r="B523" s="33"/>
      <c r="D523" s="150" t="s">
        <v>556</v>
      </c>
      <c r="F523" s="187" t="s">
        <v>1185</v>
      </c>
      <c r="I523" s="147"/>
      <c r="L523" s="33"/>
      <c r="M523" s="148"/>
      <c r="T523" s="54"/>
      <c r="AT523" s="18" t="s">
        <v>556</v>
      </c>
      <c r="AU523" s="18" t="s">
        <v>84</v>
      </c>
    </row>
    <row r="524" spans="2:65" s="1" customFormat="1" ht="24.2" customHeight="1">
      <c r="B524" s="33"/>
      <c r="C524" s="132" t="s">
        <v>1186</v>
      </c>
      <c r="D524" s="132" t="s">
        <v>147</v>
      </c>
      <c r="E524" s="133" t="s">
        <v>1187</v>
      </c>
      <c r="F524" s="134" t="s">
        <v>1188</v>
      </c>
      <c r="G524" s="135" t="s">
        <v>354</v>
      </c>
      <c r="H524" s="136">
        <v>2</v>
      </c>
      <c r="I524" s="137"/>
      <c r="J524" s="138">
        <f>ROUND(I524*H524,2)</f>
        <v>0</v>
      </c>
      <c r="K524" s="134" t="s">
        <v>19</v>
      </c>
      <c r="L524" s="33"/>
      <c r="M524" s="139" t="s">
        <v>19</v>
      </c>
      <c r="N524" s="140" t="s">
        <v>46</v>
      </c>
      <c r="P524" s="141">
        <f>O524*H524</f>
        <v>0</v>
      </c>
      <c r="Q524" s="141">
        <v>0.03</v>
      </c>
      <c r="R524" s="141">
        <f>Q524*H524</f>
        <v>0.06</v>
      </c>
      <c r="S524" s="141">
        <v>0</v>
      </c>
      <c r="T524" s="142">
        <f>S524*H524</f>
        <v>0</v>
      </c>
      <c r="AR524" s="143" t="s">
        <v>229</v>
      </c>
      <c r="AT524" s="143" t="s">
        <v>147</v>
      </c>
      <c r="AU524" s="143" t="s">
        <v>84</v>
      </c>
      <c r="AY524" s="18" t="s">
        <v>144</v>
      </c>
      <c r="BE524" s="144">
        <f>IF(N524="základní",J524,0)</f>
        <v>0</v>
      </c>
      <c r="BF524" s="144">
        <f>IF(N524="snížená",J524,0)</f>
        <v>0</v>
      </c>
      <c r="BG524" s="144">
        <f>IF(N524="zákl. přenesená",J524,0)</f>
        <v>0</v>
      </c>
      <c r="BH524" s="144">
        <f>IF(N524="sníž. přenesená",J524,0)</f>
        <v>0</v>
      </c>
      <c r="BI524" s="144">
        <f>IF(N524="nulová",J524,0)</f>
        <v>0</v>
      </c>
      <c r="BJ524" s="18" t="s">
        <v>82</v>
      </c>
      <c r="BK524" s="144">
        <f>ROUND(I524*H524,2)</f>
        <v>0</v>
      </c>
      <c r="BL524" s="18" t="s">
        <v>229</v>
      </c>
      <c r="BM524" s="143" t="s">
        <v>1189</v>
      </c>
    </row>
    <row r="525" spans="2:65" s="1" customFormat="1" ht="214.5">
      <c r="B525" s="33"/>
      <c r="D525" s="150" t="s">
        <v>556</v>
      </c>
      <c r="F525" s="187" t="s">
        <v>1190</v>
      </c>
      <c r="I525" s="147"/>
      <c r="L525" s="33"/>
      <c r="M525" s="148"/>
      <c r="T525" s="54"/>
      <c r="AT525" s="18" t="s">
        <v>556</v>
      </c>
      <c r="AU525" s="18" t="s">
        <v>84</v>
      </c>
    </row>
    <row r="526" spans="2:65" s="1" customFormat="1" ht="21.75" customHeight="1">
      <c r="B526" s="33"/>
      <c r="C526" s="132" t="s">
        <v>1191</v>
      </c>
      <c r="D526" s="132" t="s">
        <v>147</v>
      </c>
      <c r="E526" s="133" t="s">
        <v>1192</v>
      </c>
      <c r="F526" s="134" t="s">
        <v>1193</v>
      </c>
      <c r="G526" s="135" t="s">
        <v>354</v>
      </c>
      <c r="H526" s="136">
        <v>1</v>
      </c>
      <c r="I526" s="137"/>
      <c r="J526" s="138">
        <f>ROUND(I526*H526,2)</f>
        <v>0</v>
      </c>
      <c r="K526" s="134" t="s">
        <v>19</v>
      </c>
      <c r="L526" s="33"/>
      <c r="M526" s="139" t="s">
        <v>19</v>
      </c>
      <c r="N526" s="140" t="s">
        <v>46</v>
      </c>
      <c r="P526" s="141">
        <f>O526*H526</f>
        <v>0</v>
      </c>
      <c r="Q526" s="141">
        <v>0.1</v>
      </c>
      <c r="R526" s="141">
        <f>Q526*H526</f>
        <v>0.1</v>
      </c>
      <c r="S526" s="141">
        <v>0</v>
      </c>
      <c r="T526" s="142">
        <f>S526*H526</f>
        <v>0</v>
      </c>
      <c r="AR526" s="143" t="s">
        <v>229</v>
      </c>
      <c r="AT526" s="143" t="s">
        <v>147</v>
      </c>
      <c r="AU526" s="143" t="s">
        <v>84</v>
      </c>
      <c r="AY526" s="18" t="s">
        <v>144</v>
      </c>
      <c r="BE526" s="144">
        <f>IF(N526="základní",J526,0)</f>
        <v>0</v>
      </c>
      <c r="BF526" s="144">
        <f>IF(N526="snížená",J526,0)</f>
        <v>0</v>
      </c>
      <c r="BG526" s="144">
        <f>IF(N526="zákl. přenesená",J526,0)</f>
        <v>0</v>
      </c>
      <c r="BH526" s="144">
        <f>IF(N526="sníž. přenesená",J526,0)</f>
        <v>0</v>
      </c>
      <c r="BI526" s="144">
        <f>IF(N526="nulová",J526,0)</f>
        <v>0</v>
      </c>
      <c r="BJ526" s="18" t="s">
        <v>82</v>
      </c>
      <c r="BK526" s="144">
        <f>ROUND(I526*H526,2)</f>
        <v>0</v>
      </c>
      <c r="BL526" s="18" t="s">
        <v>229</v>
      </c>
      <c r="BM526" s="143" t="s">
        <v>1194</v>
      </c>
    </row>
    <row r="527" spans="2:65" s="1" customFormat="1" ht="253.5">
      <c r="B527" s="33"/>
      <c r="D527" s="150" t="s">
        <v>556</v>
      </c>
      <c r="F527" s="187" t="s">
        <v>1195</v>
      </c>
      <c r="I527" s="147"/>
      <c r="L527" s="33"/>
      <c r="M527" s="148"/>
      <c r="T527" s="54"/>
      <c r="AT527" s="18" t="s">
        <v>556</v>
      </c>
      <c r="AU527" s="18" t="s">
        <v>84</v>
      </c>
    </row>
    <row r="528" spans="2:65" s="1" customFormat="1" ht="21.75" customHeight="1">
      <c r="B528" s="33"/>
      <c r="C528" s="132" t="s">
        <v>1196</v>
      </c>
      <c r="D528" s="132" t="s">
        <v>147</v>
      </c>
      <c r="E528" s="133" t="s">
        <v>1197</v>
      </c>
      <c r="F528" s="134" t="s">
        <v>1198</v>
      </c>
      <c r="G528" s="135" t="s">
        <v>354</v>
      </c>
      <c r="H528" s="136">
        <v>2</v>
      </c>
      <c r="I528" s="137"/>
      <c r="J528" s="138">
        <f>ROUND(I528*H528,2)</f>
        <v>0</v>
      </c>
      <c r="K528" s="134" t="s">
        <v>19</v>
      </c>
      <c r="L528" s="33"/>
      <c r="M528" s="139" t="s">
        <v>19</v>
      </c>
      <c r="N528" s="140" t="s">
        <v>46</v>
      </c>
      <c r="P528" s="141">
        <f>O528*H528</f>
        <v>0</v>
      </c>
      <c r="Q528" s="141">
        <v>0.01</v>
      </c>
      <c r="R528" s="141">
        <f>Q528*H528</f>
        <v>0.02</v>
      </c>
      <c r="S528" s="141">
        <v>0</v>
      </c>
      <c r="T528" s="142">
        <f>S528*H528</f>
        <v>0</v>
      </c>
      <c r="AR528" s="143" t="s">
        <v>229</v>
      </c>
      <c r="AT528" s="143" t="s">
        <v>147</v>
      </c>
      <c r="AU528" s="143" t="s">
        <v>84</v>
      </c>
      <c r="AY528" s="18" t="s">
        <v>144</v>
      </c>
      <c r="BE528" s="144">
        <f>IF(N528="základní",J528,0)</f>
        <v>0</v>
      </c>
      <c r="BF528" s="144">
        <f>IF(N528="snížená",J528,0)</f>
        <v>0</v>
      </c>
      <c r="BG528" s="144">
        <f>IF(N528="zákl. přenesená",J528,0)</f>
        <v>0</v>
      </c>
      <c r="BH528" s="144">
        <f>IF(N528="sníž. přenesená",J528,0)</f>
        <v>0</v>
      </c>
      <c r="BI528" s="144">
        <f>IF(N528="nulová",J528,0)</f>
        <v>0</v>
      </c>
      <c r="BJ528" s="18" t="s">
        <v>82</v>
      </c>
      <c r="BK528" s="144">
        <f>ROUND(I528*H528,2)</f>
        <v>0</v>
      </c>
      <c r="BL528" s="18" t="s">
        <v>229</v>
      </c>
      <c r="BM528" s="143" t="s">
        <v>1199</v>
      </c>
    </row>
    <row r="529" spans="2:65" s="1" customFormat="1" ht="214.5">
      <c r="B529" s="33"/>
      <c r="D529" s="150" t="s">
        <v>556</v>
      </c>
      <c r="F529" s="187" t="s">
        <v>1200</v>
      </c>
      <c r="I529" s="147"/>
      <c r="L529" s="33"/>
      <c r="M529" s="148"/>
      <c r="T529" s="54"/>
      <c r="AT529" s="18" t="s">
        <v>556</v>
      </c>
      <c r="AU529" s="18" t="s">
        <v>84</v>
      </c>
    </row>
    <row r="530" spans="2:65" s="1" customFormat="1" ht="24.2" customHeight="1">
      <c r="B530" s="33"/>
      <c r="C530" s="132" t="s">
        <v>1201</v>
      </c>
      <c r="D530" s="132" t="s">
        <v>147</v>
      </c>
      <c r="E530" s="133" t="s">
        <v>1202</v>
      </c>
      <c r="F530" s="134" t="s">
        <v>1203</v>
      </c>
      <c r="G530" s="135" t="s">
        <v>354</v>
      </c>
      <c r="H530" s="136">
        <v>2</v>
      </c>
      <c r="I530" s="137"/>
      <c r="J530" s="138">
        <f>ROUND(I530*H530,2)</f>
        <v>0</v>
      </c>
      <c r="K530" s="134" t="s">
        <v>19</v>
      </c>
      <c r="L530" s="33"/>
      <c r="M530" s="139" t="s">
        <v>19</v>
      </c>
      <c r="N530" s="140" t="s">
        <v>46</v>
      </c>
      <c r="P530" s="141">
        <f>O530*H530</f>
        <v>0</v>
      </c>
      <c r="Q530" s="141">
        <v>0.03</v>
      </c>
      <c r="R530" s="141">
        <f>Q530*H530</f>
        <v>0.06</v>
      </c>
      <c r="S530" s="141">
        <v>0</v>
      </c>
      <c r="T530" s="142">
        <f>S530*H530</f>
        <v>0</v>
      </c>
      <c r="AR530" s="143" t="s">
        <v>229</v>
      </c>
      <c r="AT530" s="143" t="s">
        <v>147</v>
      </c>
      <c r="AU530" s="143" t="s">
        <v>84</v>
      </c>
      <c r="AY530" s="18" t="s">
        <v>144</v>
      </c>
      <c r="BE530" s="144">
        <f>IF(N530="základní",J530,0)</f>
        <v>0</v>
      </c>
      <c r="BF530" s="144">
        <f>IF(N530="snížená",J530,0)</f>
        <v>0</v>
      </c>
      <c r="BG530" s="144">
        <f>IF(N530="zákl. přenesená",J530,0)</f>
        <v>0</v>
      </c>
      <c r="BH530" s="144">
        <f>IF(N530="sníž. přenesená",J530,0)</f>
        <v>0</v>
      </c>
      <c r="BI530" s="144">
        <f>IF(N530="nulová",J530,0)</f>
        <v>0</v>
      </c>
      <c r="BJ530" s="18" t="s">
        <v>82</v>
      </c>
      <c r="BK530" s="144">
        <f>ROUND(I530*H530,2)</f>
        <v>0</v>
      </c>
      <c r="BL530" s="18" t="s">
        <v>229</v>
      </c>
      <c r="BM530" s="143" t="s">
        <v>1204</v>
      </c>
    </row>
    <row r="531" spans="2:65" s="1" customFormat="1" ht="214.5">
      <c r="B531" s="33"/>
      <c r="D531" s="150" t="s">
        <v>556</v>
      </c>
      <c r="F531" s="187" t="s">
        <v>1205</v>
      </c>
      <c r="I531" s="147"/>
      <c r="L531" s="33"/>
      <c r="M531" s="148"/>
      <c r="T531" s="54"/>
      <c r="AT531" s="18" t="s">
        <v>556</v>
      </c>
      <c r="AU531" s="18" t="s">
        <v>84</v>
      </c>
    </row>
    <row r="532" spans="2:65" s="1" customFormat="1" ht="24.2" customHeight="1">
      <c r="B532" s="33"/>
      <c r="C532" s="132" t="s">
        <v>1206</v>
      </c>
      <c r="D532" s="132" t="s">
        <v>147</v>
      </c>
      <c r="E532" s="133" t="s">
        <v>1207</v>
      </c>
      <c r="F532" s="134" t="s">
        <v>1208</v>
      </c>
      <c r="G532" s="135" t="s">
        <v>354</v>
      </c>
      <c r="H532" s="136">
        <v>1</v>
      </c>
      <c r="I532" s="137"/>
      <c r="J532" s="138">
        <f>ROUND(I532*H532,2)</f>
        <v>0</v>
      </c>
      <c r="K532" s="134" t="s">
        <v>19</v>
      </c>
      <c r="L532" s="33"/>
      <c r="M532" s="139" t="s">
        <v>19</v>
      </c>
      <c r="N532" s="140" t="s">
        <v>46</v>
      </c>
      <c r="P532" s="141">
        <f>O532*H532</f>
        <v>0</v>
      </c>
      <c r="Q532" s="141">
        <v>0.03</v>
      </c>
      <c r="R532" s="141">
        <f>Q532*H532</f>
        <v>0.03</v>
      </c>
      <c r="S532" s="141">
        <v>0</v>
      </c>
      <c r="T532" s="142">
        <f>S532*H532</f>
        <v>0</v>
      </c>
      <c r="AR532" s="143" t="s">
        <v>229</v>
      </c>
      <c r="AT532" s="143" t="s">
        <v>147</v>
      </c>
      <c r="AU532" s="143" t="s">
        <v>84</v>
      </c>
      <c r="AY532" s="18" t="s">
        <v>144</v>
      </c>
      <c r="BE532" s="144">
        <f>IF(N532="základní",J532,0)</f>
        <v>0</v>
      </c>
      <c r="BF532" s="144">
        <f>IF(N532="snížená",J532,0)</f>
        <v>0</v>
      </c>
      <c r="BG532" s="144">
        <f>IF(N532="zákl. přenesená",J532,0)</f>
        <v>0</v>
      </c>
      <c r="BH532" s="144">
        <f>IF(N532="sníž. přenesená",J532,0)</f>
        <v>0</v>
      </c>
      <c r="BI532" s="144">
        <f>IF(N532="nulová",J532,0)</f>
        <v>0</v>
      </c>
      <c r="BJ532" s="18" t="s">
        <v>82</v>
      </c>
      <c r="BK532" s="144">
        <f>ROUND(I532*H532,2)</f>
        <v>0</v>
      </c>
      <c r="BL532" s="18" t="s">
        <v>229</v>
      </c>
      <c r="BM532" s="143" t="s">
        <v>1209</v>
      </c>
    </row>
    <row r="533" spans="2:65" s="1" customFormat="1" ht="253.5">
      <c r="B533" s="33"/>
      <c r="D533" s="150" t="s">
        <v>556</v>
      </c>
      <c r="F533" s="187" t="s">
        <v>1210</v>
      </c>
      <c r="I533" s="147"/>
      <c r="L533" s="33"/>
      <c r="M533" s="148"/>
      <c r="T533" s="54"/>
      <c r="AT533" s="18" t="s">
        <v>556</v>
      </c>
      <c r="AU533" s="18" t="s">
        <v>84</v>
      </c>
    </row>
    <row r="534" spans="2:65" s="1" customFormat="1" ht="24.2" customHeight="1">
      <c r="B534" s="33"/>
      <c r="C534" s="132" t="s">
        <v>1211</v>
      </c>
      <c r="D534" s="132" t="s">
        <v>147</v>
      </c>
      <c r="E534" s="133" t="s">
        <v>1212</v>
      </c>
      <c r="F534" s="134" t="s">
        <v>1213</v>
      </c>
      <c r="G534" s="135" t="s">
        <v>354</v>
      </c>
      <c r="H534" s="136">
        <v>1</v>
      </c>
      <c r="I534" s="137"/>
      <c r="J534" s="138">
        <f>ROUND(I534*H534,2)</f>
        <v>0</v>
      </c>
      <c r="K534" s="134" t="s">
        <v>19</v>
      </c>
      <c r="L534" s="33"/>
      <c r="M534" s="139" t="s">
        <v>19</v>
      </c>
      <c r="N534" s="140" t="s">
        <v>46</v>
      </c>
      <c r="P534" s="141">
        <f>O534*H534</f>
        <v>0</v>
      </c>
      <c r="Q534" s="141">
        <v>0.03</v>
      </c>
      <c r="R534" s="141">
        <f>Q534*H534</f>
        <v>0.03</v>
      </c>
      <c r="S534" s="141">
        <v>0</v>
      </c>
      <c r="T534" s="142">
        <f>S534*H534</f>
        <v>0</v>
      </c>
      <c r="AR534" s="143" t="s">
        <v>229</v>
      </c>
      <c r="AT534" s="143" t="s">
        <v>147</v>
      </c>
      <c r="AU534" s="143" t="s">
        <v>84</v>
      </c>
      <c r="AY534" s="18" t="s">
        <v>144</v>
      </c>
      <c r="BE534" s="144">
        <f>IF(N534="základní",J534,0)</f>
        <v>0</v>
      </c>
      <c r="BF534" s="144">
        <f>IF(N534="snížená",J534,0)</f>
        <v>0</v>
      </c>
      <c r="BG534" s="144">
        <f>IF(N534="zákl. přenesená",J534,0)</f>
        <v>0</v>
      </c>
      <c r="BH534" s="144">
        <f>IF(N534="sníž. přenesená",J534,0)</f>
        <v>0</v>
      </c>
      <c r="BI534" s="144">
        <f>IF(N534="nulová",J534,0)</f>
        <v>0</v>
      </c>
      <c r="BJ534" s="18" t="s">
        <v>82</v>
      </c>
      <c r="BK534" s="144">
        <f>ROUND(I534*H534,2)</f>
        <v>0</v>
      </c>
      <c r="BL534" s="18" t="s">
        <v>229</v>
      </c>
      <c r="BM534" s="143" t="s">
        <v>1214</v>
      </c>
    </row>
    <row r="535" spans="2:65" s="1" customFormat="1" ht="253.5">
      <c r="B535" s="33"/>
      <c r="D535" s="150" t="s">
        <v>556</v>
      </c>
      <c r="F535" s="187" t="s">
        <v>1215</v>
      </c>
      <c r="I535" s="147"/>
      <c r="L535" s="33"/>
      <c r="M535" s="148"/>
      <c r="T535" s="54"/>
      <c r="AT535" s="18" t="s">
        <v>556</v>
      </c>
      <c r="AU535" s="18" t="s">
        <v>84</v>
      </c>
    </row>
    <row r="536" spans="2:65" s="1" customFormat="1" ht="16.5" customHeight="1">
      <c r="B536" s="33"/>
      <c r="C536" s="132" t="s">
        <v>1216</v>
      </c>
      <c r="D536" s="132" t="s">
        <v>147</v>
      </c>
      <c r="E536" s="133" t="s">
        <v>1217</v>
      </c>
      <c r="F536" s="134" t="s">
        <v>1218</v>
      </c>
      <c r="G536" s="135" t="s">
        <v>354</v>
      </c>
      <c r="H536" s="136">
        <v>2</v>
      </c>
      <c r="I536" s="137"/>
      <c r="J536" s="138">
        <f>ROUND(I536*H536,2)</f>
        <v>0</v>
      </c>
      <c r="K536" s="134" t="s">
        <v>19</v>
      </c>
      <c r="L536" s="33"/>
      <c r="M536" s="139" t="s">
        <v>19</v>
      </c>
      <c r="N536" s="140" t="s">
        <v>46</v>
      </c>
      <c r="P536" s="141">
        <f>O536*H536</f>
        <v>0</v>
      </c>
      <c r="Q536" s="141">
        <v>0.03</v>
      </c>
      <c r="R536" s="141">
        <f>Q536*H536</f>
        <v>0.06</v>
      </c>
      <c r="S536" s="141">
        <v>0</v>
      </c>
      <c r="T536" s="142">
        <f>S536*H536</f>
        <v>0</v>
      </c>
      <c r="AR536" s="143" t="s">
        <v>229</v>
      </c>
      <c r="AT536" s="143" t="s">
        <v>147</v>
      </c>
      <c r="AU536" s="143" t="s">
        <v>84</v>
      </c>
      <c r="AY536" s="18" t="s">
        <v>144</v>
      </c>
      <c r="BE536" s="144">
        <f>IF(N536="základní",J536,0)</f>
        <v>0</v>
      </c>
      <c r="BF536" s="144">
        <f>IF(N536="snížená",J536,0)</f>
        <v>0</v>
      </c>
      <c r="BG536" s="144">
        <f>IF(N536="zákl. přenesená",J536,0)</f>
        <v>0</v>
      </c>
      <c r="BH536" s="144">
        <f>IF(N536="sníž. přenesená",J536,0)</f>
        <v>0</v>
      </c>
      <c r="BI536" s="144">
        <f>IF(N536="nulová",J536,0)</f>
        <v>0</v>
      </c>
      <c r="BJ536" s="18" t="s">
        <v>82</v>
      </c>
      <c r="BK536" s="144">
        <f>ROUND(I536*H536,2)</f>
        <v>0</v>
      </c>
      <c r="BL536" s="18" t="s">
        <v>229</v>
      </c>
      <c r="BM536" s="143" t="s">
        <v>1219</v>
      </c>
    </row>
    <row r="537" spans="2:65" s="1" customFormat="1" ht="253.5">
      <c r="B537" s="33"/>
      <c r="D537" s="150" t="s">
        <v>556</v>
      </c>
      <c r="F537" s="187" t="s">
        <v>1220</v>
      </c>
      <c r="I537" s="147"/>
      <c r="L537" s="33"/>
      <c r="M537" s="148"/>
      <c r="T537" s="54"/>
      <c r="AT537" s="18" t="s">
        <v>556</v>
      </c>
      <c r="AU537" s="18" t="s">
        <v>84</v>
      </c>
    </row>
    <row r="538" spans="2:65" s="1" customFormat="1" ht="21.75" customHeight="1">
      <c r="B538" s="33"/>
      <c r="C538" s="132" t="s">
        <v>1221</v>
      </c>
      <c r="D538" s="132" t="s">
        <v>147</v>
      </c>
      <c r="E538" s="133" t="s">
        <v>1222</v>
      </c>
      <c r="F538" s="134" t="s">
        <v>1223</v>
      </c>
      <c r="G538" s="135" t="s">
        <v>354</v>
      </c>
      <c r="H538" s="136">
        <v>2</v>
      </c>
      <c r="I538" s="137"/>
      <c r="J538" s="138">
        <f>ROUND(I538*H538,2)</f>
        <v>0</v>
      </c>
      <c r="K538" s="134" t="s">
        <v>19</v>
      </c>
      <c r="L538" s="33"/>
      <c r="M538" s="139" t="s">
        <v>19</v>
      </c>
      <c r="N538" s="140" t="s">
        <v>46</v>
      </c>
      <c r="P538" s="141">
        <f>O538*H538</f>
        <v>0</v>
      </c>
      <c r="Q538" s="141">
        <v>0.3</v>
      </c>
      <c r="R538" s="141">
        <f>Q538*H538</f>
        <v>0.6</v>
      </c>
      <c r="S538" s="141">
        <v>0</v>
      </c>
      <c r="T538" s="142">
        <f>S538*H538</f>
        <v>0</v>
      </c>
      <c r="AR538" s="143" t="s">
        <v>229</v>
      </c>
      <c r="AT538" s="143" t="s">
        <v>147</v>
      </c>
      <c r="AU538" s="143" t="s">
        <v>84</v>
      </c>
      <c r="AY538" s="18" t="s">
        <v>144</v>
      </c>
      <c r="BE538" s="144">
        <f>IF(N538="základní",J538,0)</f>
        <v>0</v>
      </c>
      <c r="BF538" s="144">
        <f>IF(N538="snížená",J538,0)</f>
        <v>0</v>
      </c>
      <c r="BG538" s="144">
        <f>IF(N538="zákl. přenesená",J538,0)</f>
        <v>0</v>
      </c>
      <c r="BH538" s="144">
        <f>IF(N538="sníž. přenesená",J538,0)</f>
        <v>0</v>
      </c>
      <c r="BI538" s="144">
        <f>IF(N538="nulová",J538,0)</f>
        <v>0</v>
      </c>
      <c r="BJ538" s="18" t="s">
        <v>82</v>
      </c>
      <c r="BK538" s="144">
        <f>ROUND(I538*H538,2)</f>
        <v>0</v>
      </c>
      <c r="BL538" s="18" t="s">
        <v>229</v>
      </c>
      <c r="BM538" s="143" t="s">
        <v>1224</v>
      </c>
    </row>
    <row r="539" spans="2:65" s="1" customFormat="1" ht="253.5">
      <c r="B539" s="33"/>
      <c r="D539" s="150" t="s">
        <v>556</v>
      </c>
      <c r="F539" s="187" t="s">
        <v>1225</v>
      </c>
      <c r="I539" s="147"/>
      <c r="L539" s="33"/>
      <c r="M539" s="148"/>
      <c r="T539" s="54"/>
      <c r="AT539" s="18" t="s">
        <v>556</v>
      </c>
      <c r="AU539" s="18" t="s">
        <v>84</v>
      </c>
    </row>
    <row r="540" spans="2:65" s="1" customFormat="1" ht="21.75" customHeight="1">
      <c r="B540" s="33"/>
      <c r="C540" s="132" t="s">
        <v>1226</v>
      </c>
      <c r="D540" s="132" t="s">
        <v>147</v>
      </c>
      <c r="E540" s="133" t="s">
        <v>1227</v>
      </c>
      <c r="F540" s="134" t="s">
        <v>1228</v>
      </c>
      <c r="G540" s="135" t="s">
        <v>354</v>
      </c>
      <c r="H540" s="136">
        <v>1</v>
      </c>
      <c r="I540" s="137"/>
      <c r="J540" s="138">
        <f>ROUND(I540*H540,2)</f>
        <v>0</v>
      </c>
      <c r="K540" s="134" t="s">
        <v>19</v>
      </c>
      <c r="L540" s="33"/>
      <c r="M540" s="139" t="s">
        <v>19</v>
      </c>
      <c r="N540" s="140" t="s">
        <v>46</v>
      </c>
      <c r="P540" s="141">
        <f>O540*H540</f>
        <v>0</v>
      </c>
      <c r="Q540" s="141">
        <v>0.3</v>
      </c>
      <c r="R540" s="141">
        <f>Q540*H540</f>
        <v>0.3</v>
      </c>
      <c r="S540" s="141">
        <v>0</v>
      </c>
      <c r="T540" s="142">
        <f>S540*H540</f>
        <v>0</v>
      </c>
      <c r="AR540" s="143" t="s">
        <v>229</v>
      </c>
      <c r="AT540" s="143" t="s">
        <v>147</v>
      </c>
      <c r="AU540" s="143" t="s">
        <v>84</v>
      </c>
      <c r="AY540" s="18" t="s">
        <v>144</v>
      </c>
      <c r="BE540" s="144">
        <f>IF(N540="základní",J540,0)</f>
        <v>0</v>
      </c>
      <c r="BF540" s="144">
        <f>IF(N540="snížená",J540,0)</f>
        <v>0</v>
      </c>
      <c r="BG540" s="144">
        <f>IF(N540="zákl. přenesená",J540,0)</f>
        <v>0</v>
      </c>
      <c r="BH540" s="144">
        <f>IF(N540="sníž. přenesená",J540,0)</f>
        <v>0</v>
      </c>
      <c r="BI540" s="144">
        <f>IF(N540="nulová",J540,0)</f>
        <v>0</v>
      </c>
      <c r="BJ540" s="18" t="s">
        <v>82</v>
      </c>
      <c r="BK540" s="144">
        <f>ROUND(I540*H540,2)</f>
        <v>0</v>
      </c>
      <c r="BL540" s="18" t="s">
        <v>229</v>
      </c>
      <c r="BM540" s="143" t="s">
        <v>1229</v>
      </c>
    </row>
    <row r="541" spans="2:65" s="1" customFormat="1" ht="263.25">
      <c r="B541" s="33"/>
      <c r="D541" s="150" t="s">
        <v>556</v>
      </c>
      <c r="F541" s="187" t="s">
        <v>1230</v>
      </c>
      <c r="I541" s="147"/>
      <c r="L541" s="33"/>
      <c r="M541" s="148"/>
      <c r="T541" s="54"/>
      <c r="AT541" s="18" t="s">
        <v>556</v>
      </c>
      <c r="AU541" s="18" t="s">
        <v>84</v>
      </c>
    </row>
    <row r="542" spans="2:65" s="1" customFormat="1" ht="21.75" customHeight="1">
      <c r="B542" s="33"/>
      <c r="C542" s="132" t="s">
        <v>1231</v>
      </c>
      <c r="D542" s="132" t="s">
        <v>147</v>
      </c>
      <c r="E542" s="133" t="s">
        <v>1232</v>
      </c>
      <c r="F542" s="134" t="s">
        <v>1233</v>
      </c>
      <c r="G542" s="135" t="s">
        <v>354</v>
      </c>
      <c r="H542" s="136">
        <v>1</v>
      </c>
      <c r="I542" s="137"/>
      <c r="J542" s="138">
        <f>ROUND(I542*H542,2)</f>
        <v>0</v>
      </c>
      <c r="K542" s="134" t="s">
        <v>19</v>
      </c>
      <c r="L542" s="33"/>
      <c r="M542" s="139" t="s">
        <v>19</v>
      </c>
      <c r="N542" s="140" t="s">
        <v>46</v>
      </c>
      <c r="P542" s="141">
        <f>O542*H542</f>
        <v>0</v>
      </c>
      <c r="Q542" s="141">
        <v>0.3</v>
      </c>
      <c r="R542" s="141">
        <f>Q542*H542</f>
        <v>0.3</v>
      </c>
      <c r="S542" s="141">
        <v>0</v>
      </c>
      <c r="T542" s="142">
        <f>S542*H542</f>
        <v>0</v>
      </c>
      <c r="AR542" s="143" t="s">
        <v>229</v>
      </c>
      <c r="AT542" s="143" t="s">
        <v>147</v>
      </c>
      <c r="AU542" s="143" t="s">
        <v>84</v>
      </c>
      <c r="AY542" s="18" t="s">
        <v>144</v>
      </c>
      <c r="BE542" s="144">
        <f>IF(N542="základní",J542,0)</f>
        <v>0</v>
      </c>
      <c r="BF542" s="144">
        <f>IF(N542="snížená",J542,0)</f>
        <v>0</v>
      </c>
      <c r="BG542" s="144">
        <f>IF(N542="zákl. přenesená",J542,0)</f>
        <v>0</v>
      </c>
      <c r="BH542" s="144">
        <f>IF(N542="sníž. přenesená",J542,0)</f>
        <v>0</v>
      </c>
      <c r="BI542" s="144">
        <f>IF(N542="nulová",J542,0)</f>
        <v>0</v>
      </c>
      <c r="BJ542" s="18" t="s">
        <v>82</v>
      </c>
      <c r="BK542" s="144">
        <f>ROUND(I542*H542,2)</f>
        <v>0</v>
      </c>
      <c r="BL542" s="18" t="s">
        <v>229</v>
      </c>
      <c r="BM542" s="143" t="s">
        <v>1234</v>
      </c>
    </row>
    <row r="543" spans="2:65" s="1" customFormat="1" ht="263.25">
      <c r="B543" s="33"/>
      <c r="D543" s="150" t="s">
        <v>556</v>
      </c>
      <c r="F543" s="187" t="s">
        <v>1235</v>
      </c>
      <c r="I543" s="147"/>
      <c r="L543" s="33"/>
      <c r="M543" s="148"/>
      <c r="T543" s="54"/>
      <c r="AT543" s="18" t="s">
        <v>556</v>
      </c>
      <c r="AU543" s="18" t="s">
        <v>84</v>
      </c>
    </row>
    <row r="544" spans="2:65" s="1" customFormat="1" ht="16.5" customHeight="1">
      <c r="B544" s="33"/>
      <c r="C544" s="132" t="s">
        <v>1236</v>
      </c>
      <c r="D544" s="132" t="s">
        <v>147</v>
      </c>
      <c r="E544" s="133" t="s">
        <v>1237</v>
      </c>
      <c r="F544" s="134" t="s">
        <v>1238</v>
      </c>
      <c r="G544" s="135" t="s">
        <v>354</v>
      </c>
      <c r="H544" s="136">
        <v>2</v>
      </c>
      <c r="I544" s="137"/>
      <c r="J544" s="138">
        <f>ROUND(I544*H544,2)</f>
        <v>0</v>
      </c>
      <c r="K544" s="134" t="s">
        <v>19</v>
      </c>
      <c r="L544" s="33"/>
      <c r="M544" s="139" t="s">
        <v>19</v>
      </c>
      <c r="N544" s="140" t="s">
        <v>46</v>
      </c>
      <c r="P544" s="141">
        <f>O544*H544</f>
        <v>0</v>
      </c>
      <c r="Q544" s="141">
        <v>0.03</v>
      </c>
      <c r="R544" s="141">
        <f>Q544*H544</f>
        <v>0.06</v>
      </c>
      <c r="S544" s="141">
        <v>0</v>
      </c>
      <c r="T544" s="142">
        <f>S544*H544</f>
        <v>0</v>
      </c>
      <c r="AR544" s="143" t="s">
        <v>229</v>
      </c>
      <c r="AT544" s="143" t="s">
        <v>147</v>
      </c>
      <c r="AU544" s="143" t="s">
        <v>84</v>
      </c>
      <c r="AY544" s="18" t="s">
        <v>144</v>
      </c>
      <c r="BE544" s="144">
        <f>IF(N544="základní",J544,0)</f>
        <v>0</v>
      </c>
      <c r="BF544" s="144">
        <f>IF(N544="snížená",J544,0)</f>
        <v>0</v>
      </c>
      <c r="BG544" s="144">
        <f>IF(N544="zákl. přenesená",J544,0)</f>
        <v>0</v>
      </c>
      <c r="BH544" s="144">
        <f>IF(N544="sníž. přenesená",J544,0)</f>
        <v>0</v>
      </c>
      <c r="BI544" s="144">
        <f>IF(N544="nulová",J544,0)</f>
        <v>0</v>
      </c>
      <c r="BJ544" s="18" t="s">
        <v>82</v>
      </c>
      <c r="BK544" s="144">
        <f>ROUND(I544*H544,2)</f>
        <v>0</v>
      </c>
      <c r="BL544" s="18" t="s">
        <v>229</v>
      </c>
      <c r="BM544" s="143" t="s">
        <v>1239</v>
      </c>
    </row>
    <row r="545" spans="2:65" s="1" customFormat="1" ht="253.5">
      <c r="B545" s="33"/>
      <c r="D545" s="150" t="s">
        <v>556</v>
      </c>
      <c r="F545" s="187" t="s">
        <v>1240</v>
      </c>
      <c r="I545" s="147"/>
      <c r="L545" s="33"/>
      <c r="M545" s="148"/>
      <c r="T545" s="54"/>
      <c r="AT545" s="18" t="s">
        <v>556</v>
      </c>
      <c r="AU545" s="18" t="s">
        <v>84</v>
      </c>
    </row>
    <row r="546" spans="2:65" s="1" customFormat="1" ht="21.75" customHeight="1">
      <c r="B546" s="33"/>
      <c r="C546" s="132" t="s">
        <v>1241</v>
      </c>
      <c r="D546" s="132" t="s">
        <v>147</v>
      </c>
      <c r="E546" s="133" t="s">
        <v>1242</v>
      </c>
      <c r="F546" s="134" t="s">
        <v>1243</v>
      </c>
      <c r="G546" s="135" t="s">
        <v>354</v>
      </c>
      <c r="H546" s="136">
        <v>1</v>
      </c>
      <c r="I546" s="137"/>
      <c r="J546" s="138">
        <f>ROUND(I546*H546,2)</f>
        <v>0</v>
      </c>
      <c r="K546" s="134" t="s">
        <v>19</v>
      </c>
      <c r="L546" s="33"/>
      <c r="M546" s="139" t="s">
        <v>19</v>
      </c>
      <c r="N546" s="140" t="s">
        <v>46</v>
      </c>
      <c r="P546" s="141">
        <f>O546*H546</f>
        <v>0</v>
      </c>
      <c r="Q546" s="141">
        <v>0.03</v>
      </c>
      <c r="R546" s="141">
        <f>Q546*H546</f>
        <v>0.03</v>
      </c>
      <c r="S546" s="141">
        <v>0</v>
      </c>
      <c r="T546" s="142">
        <f>S546*H546</f>
        <v>0</v>
      </c>
      <c r="AR546" s="143" t="s">
        <v>229</v>
      </c>
      <c r="AT546" s="143" t="s">
        <v>147</v>
      </c>
      <c r="AU546" s="143" t="s">
        <v>84</v>
      </c>
      <c r="AY546" s="18" t="s">
        <v>144</v>
      </c>
      <c r="BE546" s="144">
        <f>IF(N546="základní",J546,0)</f>
        <v>0</v>
      </c>
      <c r="BF546" s="144">
        <f>IF(N546="snížená",J546,0)</f>
        <v>0</v>
      </c>
      <c r="BG546" s="144">
        <f>IF(N546="zákl. přenesená",J546,0)</f>
        <v>0</v>
      </c>
      <c r="BH546" s="144">
        <f>IF(N546="sníž. přenesená",J546,0)</f>
        <v>0</v>
      </c>
      <c r="BI546" s="144">
        <f>IF(N546="nulová",J546,0)</f>
        <v>0</v>
      </c>
      <c r="BJ546" s="18" t="s">
        <v>82</v>
      </c>
      <c r="BK546" s="144">
        <f>ROUND(I546*H546,2)</f>
        <v>0</v>
      </c>
      <c r="BL546" s="18" t="s">
        <v>229</v>
      </c>
      <c r="BM546" s="143" t="s">
        <v>1244</v>
      </c>
    </row>
    <row r="547" spans="2:65" s="1" customFormat="1" ht="253.5">
      <c r="B547" s="33"/>
      <c r="D547" s="150" t="s">
        <v>556</v>
      </c>
      <c r="F547" s="187" t="s">
        <v>1245</v>
      </c>
      <c r="I547" s="147"/>
      <c r="L547" s="33"/>
      <c r="M547" s="148"/>
      <c r="T547" s="54"/>
      <c r="AT547" s="18" t="s">
        <v>556</v>
      </c>
      <c r="AU547" s="18" t="s">
        <v>84</v>
      </c>
    </row>
    <row r="548" spans="2:65" s="1" customFormat="1" ht="21.75" customHeight="1">
      <c r="B548" s="33"/>
      <c r="C548" s="132" t="s">
        <v>1246</v>
      </c>
      <c r="D548" s="132" t="s">
        <v>147</v>
      </c>
      <c r="E548" s="133" t="s">
        <v>1247</v>
      </c>
      <c r="F548" s="134" t="s">
        <v>1248</v>
      </c>
      <c r="G548" s="135" t="s">
        <v>354</v>
      </c>
      <c r="H548" s="136">
        <v>2</v>
      </c>
      <c r="I548" s="137"/>
      <c r="J548" s="138">
        <f>ROUND(I548*H548,2)</f>
        <v>0</v>
      </c>
      <c r="K548" s="134" t="s">
        <v>19</v>
      </c>
      <c r="L548" s="33"/>
      <c r="M548" s="139" t="s">
        <v>19</v>
      </c>
      <c r="N548" s="140" t="s">
        <v>46</v>
      </c>
      <c r="P548" s="141">
        <f>O548*H548</f>
        <v>0</v>
      </c>
      <c r="Q548" s="141">
        <v>0.03</v>
      </c>
      <c r="R548" s="141">
        <f>Q548*H548</f>
        <v>0.06</v>
      </c>
      <c r="S548" s="141">
        <v>0</v>
      </c>
      <c r="T548" s="142">
        <f>S548*H548</f>
        <v>0</v>
      </c>
      <c r="AR548" s="143" t="s">
        <v>229</v>
      </c>
      <c r="AT548" s="143" t="s">
        <v>147</v>
      </c>
      <c r="AU548" s="143" t="s">
        <v>84</v>
      </c>
      <c r="AY548" s="18" t="s">
        <v>144</v>
      </c>
      <c r="BE548" s="144">
        <f>IF(N548="základní",J548,0)</f>
        <v>0</v>
      </c>
      <c r="BF548" s="144">
        <f>IF(N548="snížená",J548,0)</f>
        <v>0</v>
      </c>
      <c r="BG548" s="144">
        <f>IF(N548="zákl. přenesená",J548,0)</f>
        <v>0</v>
      </c>
      <c r="BH548" s="144">
        <f>IF(N548="sníž. přenesená",J548,0)</f>
        <v>0</v>
      </c>
      <c r="BI548" s="144">
        <f>IF(N548="nulová",J548,0)</f>
        <v>0</v>
      </c>
      <c r="BJ548" s="18" t="s">
        <v>82</v>
      </c>
      <c r="BK548" s="144">
        <f>ROUND(I548*H548,2)</f>
        <v>0</v>
      </c>
      <c r="BL548" s="18" t="s">
        <v>229</v>
      </c>
      <c r="BM548" s="143" t="s">
        <v>1249</v>
      </c>
    </row>
    <row r="549" spans="2:65" s="1" customFormat="1" ht="253.5">
      <c r="B549" s="33"/>
      <c r="D549" s="150" t="s">
        <v>556</v>
      </c>
      <c r="F549" s="187" t="s">
        <v>1250</v>
      </c>
      <c r="I549" s="147"/>
      <c r="L549" s="33"/>
      <c r="M549" s="148"/>
      <c r="T549" s="54"/>
      <c r="AT549" s="18" t="s">
        <v>556</v>
      </c>
      <c r="AU549" s="18" t="s">
        <v>84</v>
      </c>
    </row>
    <row r="550" spans="2:65" s="1" customFormat="1" ht="21.75" customHeight="1">
      <c r="B550" s="33"/>
      <c r="C550" s="132" t="s">
        <v>1251</v>
      </c>
      <c r="D550" s="132" t="s">
        <v>147</v>
      </c>
      <c r="E550" s="133" t="s">
        <v>1252</v>
      </c>
      <c r="F550" s="134" t="s">
        <v>1253</v>
      </c>
      <c r="G550" s="135" t="s">
        <v>354</v>
      </c>
      <c r="H550" s="136">
        <v>1</v>
      </c>
      <c r="I550" s="137"/>
      <c r="J550" s="138">
        <f>ROUND(I550*H550,2)</f>
        <v>0</v>
      </c>
      <c r="K550" s="134" t="s">
        <v>19</v>
      </c>
      <c r="L550" s="33"/>
      <c r="M550" s="139" t="s">
        <v>19</v>
      </c>
      <c r="N550" s="140" t="s">
        <v>46</v>
      </c>
      <c r="P550" s="141">
        <f>O550*H550</f>
        <v>0</v>
      </c>
      <c r="Q550" s="141">
        <v>0.03</v>
      </c>
      <c r="R550" s="141">
        <f>Q550*H550</f>
        <v>0.03</v>
      </c>
      <c r="S550" s="141">
        <v>0</v>
      </c>
      <c r="T550" s="142">
        <f>S550*H550</f>
        <v>0</v>
      </c>
      <c r="AR550" s="143" t="s">
        <v>229</v>
      </c>
      <c r="AT550" s="143" t="s">
        <v>147</v>
      </c>
      <c r="AU550" s="143" t="s">
        <v>84</v>
      </c>
      <c r="AY550" s="18" t="s">
        <v>144</v>
      </c>
      <c r="BE550" s="144">
        <f>IF(N550="základní",J550,0)</f>
        <v>0</v>
      </c>
      <c r="BF550" s="144">
        <f>IF(N550="snížená",J550,0)</f>
        <v>0</v>
      </c>
      <c r="BG550" s="144">
        <f>IF(N550="zákl. přenesená",J550,0)</f>
        <v>0</v>
      </c>
      <c r="BH550" s="144">
        <f>IF(N550="sníž. přenesená",J550,0)</f>
        <v>0</v>
      </c>
      <c r="BI550" s="144">
        <f>IF(N550="nulová",J550,0)</f>
        <v>0</v>
      </c>
      <c r="BJ550" s="18" t="s">
        <v>82</v>
      </c>
      <c r="BK550" s="144">
        <f>ROUND(I550*H550,2)</f>
        <v>0</v>
      </c>
      <c r="BL550" s="18" t="s">
        <v>229</v>
      </c>
      <c r="BM550" s="143" t="s">
        <v>1254</v>
      </c>
    </row>
    <row r="551" spans="2:65" s="1" customFormat="1" ht="253.5">
      <c r="B551" s="33"/>
      <c r="D551" s="150" t="s">
        <v>556</v>
      </c>
      <c r="F551" s="187" t="s">
        <v>1255</v>
      </c>
      <c r="I551" s="147"/>
      <c r="L551" s="33"/>
      <c r="M551" s="148"/>
      <c r="T551" s="54"/>
      <c r="AT551" s="18" t="s">
        <v>556</v>
      </c>
      <c r="AU551" s="18" t="s">
        <v>84</v>
      </c>
    </row>
    <row r="552" spans="2:65" s="1" customFormat="1" ht="24.2" customHeight="1">
      <c r="B552" s="33"/>
      <c r="C552" s="132" t="s">
        <v>1256</v>
      </c>
      <c r="D552" s="132" t="s">
        <v>147</v>
      </c>
      <c r="E552" s="133" t="s">
        <v>1257</v>
      </c>
      <c r="F552" s="134" t="s">
        <v>1258</v>
      </c>
      <c r="G552" s="135" t="s">
        <v>354</v>
      </c>
      <c r="H552" s="136">
        <v>1</v>
      </c>
      <c r="I552" s="137"/>
      <c r="J552" s="138">
        <f>ROUND(I552*H552,2)</f>
        <v>0</v>
      </c>
      <c r="K552" s="134" t="s">
        <v>19</v>
      </c>
      <c r="L552" s="33"/>
      <c r="M552" s="139" t="s">
        <v>19</v>
      </c>
      <c r="N552" s="140" t="s">
        <v>46</v>
      </c>
      <c r="P552" s="141">
        <f>O552*H552</f>
        <v>0</v>
      </c>
      <c r="Q552" s="141">
        <v>0.03</v>
      </c>
      <c r="R552" s="141">
        <f>Q552*H552</f>
        <v>0.03</v>
      </c>
      <c r="S552" s="141">
        <v>0</v>
      </c>
      <c r="T552" s="142">
        <f>S552*H552</f>
        <v>0</v>
      </c>
      <c r="AR552" s="143" t="s">
        <v>229</v>
      </c>
      <c r="AT552" s="143" t="s">
        <v>147</v>
      </c>
      <c r="AU552" s="143" t="s">
        <v>84</v>
      </c>
      <c r="AY552" s="18" t="s">
        <v>144</v>
      </c>
      <c r="BE552" s="144">
        <f>IF(N552="základní",J552,0)</f>
        <v>0</v>
      </c>
      <c r="BF552" s="144">
        <f>IF(N552="snížená",J552,0)</f>
        <v>0</v>
      </c>
      <c r="BG552" s="144">
        <f>IF(N552="zákl. přenesená",J552,0)</f>
        <v>0</v>
      </c>
      <c r="BH552" s="144">
        <f>IF(N552="sníž. přenesená",J552,0)</f>
        <v>0</v>
      </c>
      <c r="BI552" s="144">
        <f>IF(N552="nulová",J552,0)</f>
        <v>0</v>
      </c>
      <c r="BJ552" s="18" t="s">
        <v>82</v>
      </c>
      <c r="BK552" s="144">
        <f>ROUND(I552*H552,2)</f>
        <v>0</v>
      </c>
      <c r="BL552" s="18" t="s">
        <v>229</v>
      </c>
      <c r="BM552" s="143" t="s">
        <v>1259</v>
      </c>
    </row>
    <row r="553" spans="2:65" s="1" customFormat="1" ht="253.5">
      <c r="B553" s="33"/>
      <c r="D553" s="150" t="s">
        <v>556</v>
      </c>
      <c r="F553" s="187" t="s">
        <v>1260</v>
      </c>
      <c r="I553" s="147"/>
      <c r="L553" s="33"/>
      <c r="M553" s="148"/>
      <c r="T553" s="54"/>
      <c r="AT553" s="18" t="s">
        <v>556</v>
      </c>
      <c r="AU553" s="18" t="s">
        <v>84</v>
      </c>
    </row>
    <row r="554" spans="2:65" s="1" customFormat="1" ht="24.2" customHeight="1">
      <c r="B554" s="33"/>
      <c r="C554" s="132" t="s">
        <v>1261</v>
      </c>
      <c r="D554" s="132" t="s">
        <v>147</v>
      </c>
      <c r="E554" s="133" t="s">
        <v>1262</v>
      </c>
      <c r="F554" s="134" t="s">
        <v>1263</v>
      </c>
      <c r="G554" s="135" t="s">
        <v>354</v>
      </c>
      <c r="H554" s="136">
        <v>2</v>
      </c>
      <c r="I554" s="137"/>
      <c r="J554" s="138">
        <f>ROUND(I554*H554,2)</f>
        <v>0</v>
      </c>
      <c r="K554" s="134" t="s">
        <v>19</v>
      </c>
      <c r="L554" s="33"/>
      <c r="M554" s="139" t="s">
        <v>19</v>
      </c>
      <c r="N554" s="140" t="s">
        <v>46</v>
      </c>
      <c r="P554" s="141">
        <f>O554*H554</f>
        <v>0</v>
      </c>
      <c r="Q554" s="141">
        <v>0.03</v>
      </c>
      <c r="R554" s="141">
        <f>Q554*H554</f>
        <v>0.06</v>
      </c>
      <c r="S554" s="141">
        <v>0</v>
      </c>
      <c r="T554" s="142">
        <f>S554*H554</f>
        <v>0</v>
      </c>
      <c r="AR554" s="143" t="s">
        <v>229</v>
      </c>
      <c r="AT554" s="143" t="s">
        <v>147</v>
      </c>
      <c r="AU554" s="143" t="s">
        <v>84</v>
      </c>
      <c r="AY554" s="18" t="s">
        <v>144</v>
      </c>
      <c r="BE554" s="144">
        <f>IF(N554="základní",J554,0)</f>
        <v>0</v>
      </c>
      <c r="BF554" s="144">
        <f>IF(N554="snížená",J554,0)</f>
        <v>0</v>
      </c>
      <c r="BG554" s="144">
        <f>IF(N554="zákl. přenesená",J554,0)</f>
        <v>0</v>
      </c>
      <c r="BH554" s="144">
        <f>IF(N554="sníž. přenesená",J554,0)</f>
        <v>0</v>
      </c>
      <c r="BI554" s="144">
        <f>IF(N554="nulová",J554,0)</f>
        <v>0</v>
      </c>
      <c r="BJ554" s="18" t="s">
        <v>82</v>
      </c>
      <c r="BK554" s="144">
        <f>ROUND(I554*H554,2)</f>
        <v>0</v>
      </c>
      <c r="BL554" s="18" t="s">
        <v>229</v>
      </c>
      <c r="BM554" s="143" t="s">
        <v>1264</v>
      </c>
    </row>
    <row r="555" spans="2:65" s="1" customFormat="1" ht="253.5">
      <c r="B555" s="33"/>
      <c r="D555" s="150" t="s">
        <v>556</v>
      </c>
      <c r="F555" s="187" t="s">
        <v>1265</v>
      </c>
      <c r="I555" s="147"/>
      <c r="L555" s="33"/>
      <c r="M555" s="148"/>
      <c r="T555" s="54"/>
      <c r="AT555" s="18" t="s">
        <v>556</v>
      </c>
      <c r="AU555" s="18" t="s">
        <v>84</v>
      </c>
    </row>
    <row r="556" spans="2:65" s="1" customFormat="1" ht="24.2" customHeight="1">
      <c r="B556" s="33"/>
      <c r="C556" s="132" t="s">
        <v>1266</v>
      </c>
      <c r="D556" s="132" t="s">
        <v>147</v>
      </c>
      <c r="E556" s="133" t="s">
        <v>1267</v>
      </c>
      <c r="F556" s="134" t="s">
        <v>1268</v>
      </c>
      <c r="G556" s="135" t="s">
        <v>354</v>
      </c>
      <c r="H556" s="136">
        <v>1</v>
      </c>
      <c r="I556" s="137"/>
      <c r="J556" s="138">
        <f>ROUND(I556*H556,2)</f>
        <v>0</v>
      </c>
      <c r="K556" s="134" t="s">
        <v>19</v>
      </c>
      <c r="L556" s="33"/>
      <c r="M556" s="139" t="s">
        <v>19</v>
      </c>
      <c r="N556" s="140" t="s">
        <v>46</v>
      </c>
      <c r="P556" s="141">
        <f>O556*H556</f>
        <v>0</v>
      </c>
      <c r="Q556" s="141">
        <v>0.3</v>
      </c>
      <c r="R556" s="141">
        <f>Q556*H556</f>
        <v>0.3</v>
      </c>
      <c r="S556" s="141">
        <v>0</v>
      </c>
      <c r="T556" s="142">
        <f>S556*H556</f>
        <v>0</v>
      </c>
      <c r="AR556" s="143" t="s">
        <v>229</v>
      </c>
      <c r="AT556" s="143" t="s">
        <v>147</v>
      </c>
      <c r="AU556" s="143" t="s">
        <v>84</v>
      </c>
      <c r="AY556" s="18" t="s">
        <v>144</v>
      </c>
      <c r="BE556" s="144">
        <f>IF(N556="základní",J556,0)</f>
        <v>0</v>
      </c>
      <c r="BF556" s="144">
        <f>IF(N556="snížená",J556,0)</f>
        <v>0</v>
      </c>
      <c r="BG556" s="144">
        <f>IF(N556="zákl. přenesená",J556,0)</f>
        <v>0</v>
      </c>
      <c r="BH556" s="144">
        <f>IF(N556="sníž. přenesená",J556,0)</f>
        <v>0</v>
      </c>
      <c r="BI556" s="144">
        <f>IF(N556="nulová",J556,0)</f>
        <v>0</v>
      </c>
      <c r="BJ556" s="18" t="s">
        <v>82</v>
      </c>
      <c r="BK556" s="144">
        <f>ROUND(I556*H556,2)</f>
        <v>0</v>
      </c>
      <c r="BL556" s="18" t="s">
        <v>229</v>
      </c>
      <c r="BM556" s="143" t="s">
        <v>1269</v>
      </c>
    </row>
    <row r="557" spans="2:65" s="1" customFormat="1" ht="263.25">
      <c r="B557" s="33"/>
      <c r="D557" s="150" t="s">
        <v>556</v>
      </c>
      <c r="F557" s="187" t="s">
        <v>1270</v>
      </c>
      <c r="I557" s="147"/>
      <c r="L557" s="33"/>
      <c r="M557" s="148"/>
      <c r="T557" s="54"/>
      <c r="AT557" s="18" t="s">
        <v>556</v>
      </c>
      <c r="AU557" s="18" t="s">
        <v>84</v>
      </c>
    </row>
    <row r="558" spans="2:65" s="1" customFormat="1" ht="24.2" customHeight="1">
      <c r="B558" s="33"/>
      <c r="C558" s="132" t="s">
        <v>1271</v>
      </c>
      <c r="D558" s="132" t="s">
        <v>147</v>
      </c>
      <c r="E558" s="133" t="s">
        <v>1272</v>
      </c>
      <c r="F558" s="134" t="s">
        <v>1273</v>
      </c>
      <c r="G558" s="135" t="s">
        <v>354</v>
      </c>
      <c r="H558" s="136">
        <v>4</v>
      </c>
      <c r="I558" s="137"/>
      <c r="J558" s="138">
        <f>ROUND(I558*H558,2)</f>
        <v>0</v>
      </c>
      <c r="K558" s="134" t="s">
        <v>19</v>
      </c>
      <c r="L558" s="33"/>
      <c r="M558" s="139" t="s">
        <v>19</v>
      </c>
      <c r="N558" s="140" t="s">
        <v>46</v>
      </c>
      <c r="P558" s="141">
        <f>O558*H558</f>
        <v>0</v>
      </c>
      <c r="Q558" s="141">
        <v>0.03</v>
      </c>
      <c r="R558" s="141">
        <f>Q558*H558</f>
        <v>0.12</v>
      </c>
      <c r="S558" s="141">
        <v>0</v>
      </c>
      <c r="T558" s="142">
        <f>S558*H558</f>
        <v>0</v>
      </c>
      <c r="AR558" s="143" t="s">
        <v>229</v>
      </c>
      <c r="AT558" s="143" t="s">
        <v>147</v>
      </c>
      <c r="AU558" s="143" t="s">
        <v>84</v>
      </c>
      <c r="AY558" s="18" t="s">
        <v>144</v>
      </c>
      <c r="BE558" s="144">
        <f>IF(N558="základní",J558,0)</f>
        <v>0</v>
      </c>
      <c r="BF558" s="144">
        <f>IF(N558="snížená",J558,0)</f>
        <v>0</v>
      </c>
      <c r="BG558" s="144">
        <f>IF(N558="zákl. přenesená",J558,0)</f>
        <v>0</v>
      </c>
      <c r="BH558" s="144">
        <f>IF(N558="sníž. přenesená",J558,0)</f>
        <v>0</v>
      </c>
      <c r="BI558" s="144">
        <f>IF(N558="nulová",J558,0)</f>
        <v>0</v>
      </c>
      <c r="BJ558" s="18" t="s">
        <v>82</v>
      </c>
      <c r="BK558" s="144">
        <f>ROUND(I558*H558,2)</f>
        <v>0</v>
      </c>
      <c r="BL558" s="18" t="s">
        <v>229</v>
      </c>
      <c r="BM558" s="143" t="s">
        <v>1274</v>
      </c>
    </row>
    <row r="559" spans="2:65" s="1" customFormat="1" ht="214.5">
      <c r="B559" s="33"/>
      <c r="D559" s="150" t="s">
        <v>556</v>
      </c>
      <c r="F559" s="187" t="s">
        <v>1275</v>
      </c>
      <c r="I559" s="147"/>
      <c r="L559" s="33"/>
      <c r="M559" s="148"/>
      <c r="T559" s="54"/>
      <c r="AT559" s="18" t="s">
        <v>556</v>
      </c>
      <c r="AU559" s="18" t="s">
        <v>84</v>
      </c>
    </row>
    <row r="560" spans="2:65" s="1" customFormat="1" ht="16.5" customHeight="1">
      <c r="B560" s="33"/>
      <c r="C560" s="132" t="s">
        <v>1276</v>
      </c>
      <c r="D560" s="132" t="s">
        <v>147</v>
      </c>
      <c r="E560" s="133" t="s">
        <v>1277</v>
      </c>
      <c r="F560" s="134" t="s">
        <v>1278</v>
      </c>
      <c r="G560" s="135" t="s">
        <v>354</v>
      </c>
      <c r="H560" s="136">
        <v>8</v>
      </c>
      <c r="I560" s="137"/>
      <c r="J560" s="138">
        <f>ROUND(I560*H560,2)</f>
        <v>0</v>
      </c>
      <c r="K560" s="134" t="s">
        <v>19</v>
      </c>
      <c r="L560" s="33"/>
      <c r="M560" s="139" t="s">
        <v>19</v>
      </c>
      <c r="N560" s="140" t="s">
        <v>46</v>
      </c>
      <c r="P560" s="141">
        <f>O560*H560</f>
        <v>0</v>
      </c>
      <c r="Q560" s="141">
        <v>0.03</v>
      </c>
      <c r="R560" s="141">
        <f>Q560*H560</f>
        <v>0.24</v>
      </c>
      <c r="S560" s="141">
        <v>0</v>
      </c>
      <c r="T560" s="142">
        <f>S560*H560</f>
        <v>0</v>
      </c>
      <c r="AR560" s="143" t="s">
        <v>229</v>
      </c>
      <c r="AT560" s="143" t="s">
        <v>147</v>
      </c>
      <c r="AU560" s="143" t="s">
        <v>84</v>
      </c>
      <c r="AY560" s="18" t="s">
        <v>144</v>
      </c>
      <c r="BE560" s="144">
        <f>IF(N560="základní",J560,0)</f>
        <v>0</v>
      </c>
      <c r="BF560" s="144">
        <f>IF(N560="snížená",J560,0)</f>
        <v>0</v>
      </c>
      <c r="BG560" s="144">
        <f>IF(N560="zákl. přenesená",J560,0)</f>
        <v>0</v>
      </c>
      <c r="BH560" s="144">
        <f>IF(N560="sníž. přenesená",J560,0)</f>
        <v>0</v>
      </c>
      <c r="BI560" s="144">
        <f>IF(N560="nulová",J560,0)</f>
        <v>0</v>
      </c>
      <c r="BJ560" s="18" t="s">
        <v>82</v>
      </c>
      <c r="BK560" s="144">
        <f>ROUND(I560*H560,2)</f>
        <v>0</v>
      </c>
      <c r="BL560" s="18" t="s">
        <v>229</v>
      </c>
      <c r="BM560" s="143" t="s">
        <v>1279</v>
      </c>
    </row>
    <row r="561" spans="2:65" s="1" customFormat="1" ht="243.75">
      <c r="B561" s="33"/>
      <c r="D561" s="150" t="s">
        <v>556</v>
      </c>
      <c r="F561" s="187" t="s">
        <v>1280</v>
      </c>
      <c r="I561" s="147"/>
      <c r="L561" s="33"/>
      <c r="M561" s="148"/>
      <c r="T561" s="54"/>
      <c r="AT561" s="18" t="s">
        <v>556</v>
      </c>
      <c r="AU561" s="18" t="s">
        <v>84</v>
      </c>
    </row>
    <row r="562" spans="2:65" s="1" customFormat="1" ht="24.2" customHeight="1">
      <c r="B562" s="33"/>
      <c r="C562" s="132" t="s">
        <v>1281</v>
      </c>
      <c r="D562" s="132" t="s">
        <v>147</v>
      </c>
      <c r="E562" s="133" t="s">
        <v>1282</v>
      </c>
      <c r="F562" s="134" t="s">
        <v>1283</v>
      </c>
      <c r="G562" s="135" t="s">
        <v>354</v>
      </c>
      <c r="H562" s="136">
        <v>1</v>
      </c>
      <c r="I562" s="137"/>
      <c r="J562" s="138">
        <f>ROUND(I562*H562,2)</f>
        <v>0</v>
      </c>
      <c r="K562" s="134" t="s">
        <v>19</v>
      </c>
      <c r="L562" s="33"/>
      <c r="M562" s="139" t="s">
        <v>19</v>
      </c>
      <c r="N562" s="140" t="s">
        <v>46</v>
      </c>
      <c r="P562" s="141">
        <f>O562*H562</f>
        <v>0</v>
      </c>
      <c r="Q562" s="141">
        <v>0.05</v>
      </c>
      <c r="R562" s="141">
        <f>Q562*H562</f>
        <v>0.05</v>
      </c>
      <c r="S562" s="141">
        <v>0</v>
      </c>
      <c r="T562" s="142">
        <f>S562*H562</f>
        <v>0</v>
      </c>
      <c r="AR562" s="143" t="s">
        <v>229</v>
      </c>
      <c r="AT562" s="143" t="s">
        <v>147</v>
      </c>
      <c r="AU562" s="143" t="s">
        <v>84</v>
      </c>
      <c r="AY562" s="18" t="s">
        <v>144</v>
      </c>
      <c r="BE562" s="144">
        <f>IF(N562="základní",J562,0)</f>
        <v>0</v>
      </c>
      <c r="BF562" s="144">
        <f>IF(N562="snížená",J562,0)</f>
        <v>0</v>
      </c>
      <c r="BG562" s="144">
        <f>IF(N562="zákl. přenesená",J562,0)</f>
        <v>0</v>
      </c>
      <c r="BH562" s="144">
        <f>IF(N562="sníž. přenesená",J562,0)</f>
        <v>0</v>
      </c>
      <c r="BI562" s="144">
        <f>IF(N562="nulová",J562,0)</f>
        <v>0</v>
      </c>
      <c r="BJ562" s="18" t="s">
        <v>82</v>
      </c>
      <c r="BK562" s="144">
        <f>ROUND(I562*H562,2)</f>
        <v>0</v>
      </c>
      <c r="BL562" s="18" t="s">
        <v>229</v>
      </c>
      <c r="BM562" s="143" t="s">
        <v>1284</v>
      </c>
    </row>
    <row r="563" spans="2:65" s="1" customFormat="1" ht="253.5">
      <c r="B563" s="33"/>
      <c r="D563" s="150" t="s">
        <v>556</v>
      </c>
      <c r="F563" s="187" t="s">
        <v>1285</v>
      </c>
      <c r="I563" s="147"/>
      <c r="L563" s="33"/>
      <c r="M563" s="148"/>
      <c r="T563" s="54"/>
      <c r="AT563" s="18" t="s">
        <v>556</v>
      </c>
      <c r="AU563" s="18" t="s">
        <v>84</v>
      </c>
    </row>
    <row r="564" spans="2:65" s="1" customFormat="1" ht="24.2" customHeight="1">
      <c r="B564" s="33"/>
      <c r="C564" s="132" t="s">
        <v>1286</v>
      </c>
      <c r="D564" s="132" t="s">
        <v>147</v>
      </c>
      <c r="E564" s="133" t="s">
        <v>1287</v>
      </c>
      <c r="F564" s="134" t="s">
        <v>1288</v>
      </c>
      <c r="G564" s="135" t="s">
        <v>354</v>
      </c>
      <c r="H564" s="136">
        <v>1</v>
      </c>
      <c r="I564" s="137"/>
      <c r="J564" s="138">
        <f>ROUND(I564*H564,2)</f>
        <v>0</v>
      </c>
      <c r="K564" s="134" t="s">
        <v>19</v>
      </c>
      <c r="L564" s="33"/>
      <c r="M564" s="139" t="s">
        <v>19</v>
      </c>
      <c r="N564" s="140" t="s">
        <v>46</v>
      </c>
      <c r="P564" s="141">
        <f>O564*H564</f>
        <v>0</v>
      </c>
      <c r="Q564" s="141">
        <v>0.05</v>
      </c>
      <c r="R564" s="141">
        <f>Q564*H564</f>
        <v>0.05</v>
      </c>
      <c r="S564" s="141">
        <v>0</v>
      </c>
      <c r="T564" s="142">
        <f>S564*H564</f>
        <v>0</v>
      </c>
      <c r="AR564" s="143" t="s">
        <v>229</v>
      </c>
      <c r="AT564" s="143" t="s">
        <v>147</v>
      </c>
      <c r="AU564" s="143" t="s">
        <v>84</v>
      </c>
      <c r="AY564" s="18" t="s">
        <v>144</v>
      </c>
      <c r="BE564" s="144">
        <f>IF(N564="základní",J564,0)</f>
        <v>0</v>
      </c>
      <c r="BF564" s="144">
        <f>IF(N564="snížená",J564,0)</f>
        <v>0</v>
      </c>
      <c r="BG564" s="144">
        <f>IF(N564="zákl. přenesená",J564,0)</f>
        <v>0</v>
      </c>
      <c r="BH564" s="144">
        <f>IF(N564="sníž. přenesená",J564,0)</f>
        <v>0</v>
      </c>
      <c r="BI564" s="144">
        <f>IF(N564="nulová",J564,0)</f>
        <v>0</v>
      </c>
      <c r="BJ564" s="18" t="s">
        <v>82</v>
      </c>
      <c r="BK564" s="144">
        <f>ROUND(I564*H564,2)</f>
        <v>0</v>
      </c>
      <c r="BL564" s="18" t="s">
        <v>229</v>
      </c>
      <c r="BM564" s="143" t="s">
        <v>1289</v>
      </c>
    </row>
    <row r="565" spans="2:65" s="1" customFormat="1" ht="253.5">
      <c r="B565" s="33"/>
      <c r="D565" s="150" t="s">
        <v>556</v>
      </c>
      <c r="F565" s="187" t="s">
        <v>1290</v>
      </c>
      <c r="I565" s="147"/>
      <c r="L565" s="33"/>
      <c r="M565" s="148"/>
      <c r="T565" s="54"/>
      <c r="AT565" s="18" t="s">
        <v>556</v>
      </c>
      <c r="AU565" s="18" t="s">
        <v>84</v>
      </c>
    </row>
    <row r="566" spans="2:65" s="1" customFormat="1" ht="24.2" customHeight="1">
      <c r="B566" s="33"/>
      <c r="C566" s="132" t="s">
        <v>1291</v>
      </c>
      <c r="D566" s="132" t="s">
        <v>147</v>
      </c>
      <c r="E566" s="133" t="s">
        <v>1292</v>
      </c>
      <c r="F566" s="134" t="s">
        <v>1293</v>
      </c>
      <c r="G566" s="135" t="s">
        <v>354</v>
      </c>
      <c r="H566" s="136">
        <v>51</v>
      </c>
      <c r="I566" s="137"/>
      <c r="J566" s="138">
        <f>ROUND(I566*H566,2)</f>
        <v>0</v>
      </c>
      <c r="K566" s="134" t="s">
        <v>19</v>
      </c>
      <c r="L566" s="33"/>
      <c r="M566" s="139" t="s">
        <v>19</v>
      </c>
      <c r="N566" s="140" t="s">
        <v>46</v>
      </c>
      <c r="P566" s="141">
        <f>O566*H566</f>
        <v>0</v>
      </c>
      <c r="Q566" s="141">
        <v>0.03</v>
      </c>
      <c r="R566" s="141">
        <f>Q566*H566</f>
        <v>1.53</v>
      </c>
      <c r="S566" s="141">
        <v>0</v>
      </c>
      <c r="T566" s="142">
        <f>S566*H566</f>
        <v>0</v>
      </c>
      <c r="AR566" s="143" t="s">
        <v>229</v>
      </c>
      <c r="AT566" s="143" t="s">
        <v>147</v>
      </c>
      <c r="AU566" s="143" t="s">
        <v>84</v>
      </c>
      <c r="AY566" s="18" t="s">
        <v>144</v>
      </c>
      <c r="BE566" s="144">
        <f>IF(N566="základní",J566,0)</f>
        <v>0</v>
      </c>
      <c r="BF566" s="144">
        <f>IF(N566="snížená",J566,0)</f>
        <v>0</v>
      </c>
      <c r="BG566" s="144">
        <f>IF(N566="zákl. přenesená",J566,0)</f>
        <v>0</v>
      </c>
      <c r="BH566" s="144">
        <f>IF(N566="sníž. přenesená",J566,0)</f>
        <v>0</v>
      </c>
      <c r="BI566" s="144">
        <f>IF(N566="nulová",J566,0)</f>
        <v>0</v>
      </c>
      <c r="BJ566" s="18" t="s">
        <v>82</v>
      </c>
      <c r="BK566" s="144">
        <f>ROUND(I566*H566,2)</f>
        <v>0</v>
      </c>
      <c r="BL566" s="18" t="s">
        <v>229</v>
      </c>
      <c r="BM566" s="143" t="s">
        <v>1294</v>
      </c>
    </row>
    <row r="567" spans="2:65" s="1" customFormat="1" ht="263.25">
      <c r="B567" s="33"/>
      <c r="D567" s="150" t="s">
        <v>556</v>
      </c>
      <c r="F567" s="187" t="s">
        <v>1295</v>
      </c>
      <c r="I567" s="147"/>
      <c r="L567" s="33"/>
      <c r="M567" s="148"/>
      <c r="T567" s="54"/>
      <c r="AT567" s="18" t="s">
        <v>556</v>
      </c>
      <c r="AU567" s="18" t="s">
        <v>84</v>
      </c>
    </row>
    <row r="568" spans="2:65" s="1" customFormat="1" ht="24.2" customHeight="1">
      <c r="B568" s="33"/>
      <c r="C568" s="132" t="s">
        <v>1296</v>
      </c>
      <c r="D568" s="132" t="s">
        <v>147</v>
      </c>
      <c r="E568" s="133" t="s">
        <v>1297</v>
      </c>
      <c r="F568" s="134" t="s">
        <v>1298</v>
      </c>
      <c r="G568" s="135" t="s">
        <v>171</v>
      </c>
      <c r="H568" s="136">
        <v>7.8</v>
      </c>
      <c r="I568" s="137"/>
      <c r="J568" s="138">
        <f>ROUND(I568*H568,2)</f>
        <v>0</v>
      </c>
      <c r="K568" s="134" t="s">
        <v>151</v>
      </c>
      <c r="L568" s="33"/>
      <c r="M568" s="139" t="s">
        <v>19</v>
      </c>
      <c r="N568" s="140" t="s">
        <v>46</v>
      </c>
      <c r="P568" s="141">
        <f>O568*H568</f>
        <v>0</v>
      </c>
      <c r="Q568" s="141">
        <v>0</v>
      </c>
      <c r="R568" s="141">
        <f>Q568*H568</f>
        <v>0</v>
      </c>
      <c r="S568" s="141">
        <v>0</v>
      </c>
      <c r="T568" s="142">
        <f>S568*H568</f>
        <v>0</v>
      </c>
      <c r="AR568" s="143" t="s">
        <v>229</v>
      </c>
      <c r="AT568" s="143" t="s">
        <v>147</v>
      </c>
      <c r="AU568" s="143" t="s">
        <v>84</v>
      </c>
      <c r="AY568" s="18" t="s">
        <v>144</v>
      </c>
      <c r="BE568" s="144">
        <f>IF(N568="základní",J568,0)</f>
        <v>0</v>
      </c>
      <c r="BF568" s="144">
        <f>IF(N568="snížená",J568,0)</f>
        <v>0</v>
      </c>
      <c r="BG568" s="144">
        <f>IF(N568="zákl. přenesená",J568,0)</f>
        <v>0</v>
      </c>
      <c r="BH568" s="144">
        <f>IF(N568="sníž. přenesená",J568,0)</f>
        <v>0</v>
      </c>
      <c r="BI568" s="144">
        <f>IF(N568="nulová",J568,0)</f>
        <v>0</v>
      </c>
      <c r="BJ568" s="18" t="s">
        <v>82</v>
      </c>
      <c r="BK568" s="144">
        <f>ROUND(I568*H568,2)</f>
        <v>0</v>
      </c>
      <c r="BL568" s="18" t="s">
        <v>229</v>
      </c>
      <c r="BM568" s="143" t="s">
        <v>1299</v>
      </c>
    </row>
    <row r="569" spans="2:65" s="1" customFormat="1">
      <c r="B569" s="33"/>
      <c r="D569" s="145" t="s">
        <v>154</v>
      </c>
      <c r="F569" s="146" t="s">
        <v>1300</v>
      </c>
      <c r="I569" s="147"/>
      <c r="L569" s="33"/>
      <c r="M569" s="148"/>
      <c r="T569" s="54"/>
      <c r="AT569" s="18" t="s">
        <v>154</v>
      </c>
      <c r="AU569" s="18" t="s">
        <v>84</v>
      </c>
    </row>
    <row r="570" spans="2:65" s="1" customFormat="1" ht="37.9" customHeight="1">
      <c r="B570" s="33"/>
      <c r="C570" s="132" t="s">
        <v>1301</v>
      </c>
      <c r="D570" s="132" t="s">
        <v>147</v>
      </c>
      <c r="E570" s="133" t="s">
        <v>1302</v>
      </c>
      <c r="F570" s="134" t="s">
        <v>1303</v>
      </c>
      <c r="G570" s="135" t="s">
        <v>171</v>
      </c>
      <c r="H570" s="136">
        <v>7.8</v>
      </c>
      <c r="I570" s="137"/>
      <c r="J570" s="138">
        <f>ROUND(I570*H570,2)</f>
        <v>0</v>
      </c>
      <c r="K570" s="134" t="s">
        <v>151</v>
      </c>
      <c r="L570" s="33"/>
      <c r="M570" s="139" t="s">
        <v>19</v>
      </c>
      <c r="N570" s="140" t="s">
        <v>46</v>
      </c>
      <c r="P570" s="141">
        <f>O570*H570</f>
        <v>0</v>
      </c>
      <c r="Q570" s="141">
        <v>0</v>
      </c>
      <c r="R570" s="141">
        <f>Q570*H570</f>
        <v>0</v>
      </c>
      <c r="S570" s="141">
        <v>0</v>
      </c>
      <c r="T570" s="142">
        <f>S570*H570</f>
        <v>0</v>
      </c>
      <c r="AR570" s="143" t="s">
        <v>229</v>
      </c>
      <c r="AT570" s="143" t="s">
        <v>147</v>
      </c>
      <c r="AU570" s="143" t="s">
        <v>84</v>
      </c>
      <c r="AY570" s="18" t="s">
        <v>144</v>
      </c>
      <c r="BE570" s="144">
        <f>IF(N570="základní",J570,0)</f>
        <v>0</v>
      </c>
      <c r="BF570" s="144">
        <f>IF(N570="snížená",J570,0)</f>
        <v>0</v>
      </c>
      <c r="BG570" s="144">
        <f>IF(N570="zákl. přenesená",J570,0)</f>
        <v>0</v>
      </c>
      <c r="BH570" s="144">
        <f>IF(N570="sníž. přenesená",J570,0)</f>
        <v>0</v>
      </c>
      <c r="BI570" s="144">
        <f>IF(N570="nulová",J570,0)</f>
        <v>0</v>
      </c>
      <c r="BJ570" s="18" t="s">
        <v>82</v>
      </c>
      <c r="BK570" s="144">
        <f>ROUND(I570*H570,2)</f>
        <v>0</v>
      </c>
      <c r="BL570" s="18" t="s">
        <v>229</v>
      </c>
      <c r="BM570" s="143" t="s">
        <v>1304</v>
      </c>
    </row>
    <row r="571" spans="2:65" s="1" customFormat="1">
      <c r="B571" s="33"/>
      <c r="D571" s="145" t="s">
        <v>154</v>
      </c>
      <c r="F571" s="146" t="s">
        <v>1305</v>
      </c>
      <c r="I571" s="147"/>
      <c r="L571" s="33"/>
      <c r="M571" s="148"/>
      <c r="T571" s="54"/>
      <c r="AT571" s="18" t="s">
        <v>154</v>
      </c>
      <c r="AU571" s="18" t="s">
        <v>84</v>
      </c>
    </row>
    <row r="572" spans="2:65" s="11" customFormat="1" ht="22.9" customHeight="1">
      <c r="B572" s="120"/>
      <c r="D572" s="121" t="s">
        <v>74</v>
      </c>
      <c r="E572" s="130" t="s">
        <v>710</v>
      </c>
      <c r="F572" s="130" t="s">
        <v>711</v>
      </c>
      <c r="I572" s="123"/>
      <c r="J572" s="131">
        <f>BK572</f>
        <v>0</v>
      </c>
      <c r="L572" s="120"/>
      <c r="M572" s="125"/>
      <c r="P572" s="126">
        <f>SUM(P573:P695)</f>
        <v>0</v>
      </c>
      <c r="R572" s="126">
        <f>SUM(R573:R695)</f>
        <v>2.5656180000000002</v>
      </c>
      <c r="T572" s="127">
        <f>SUM(T573:T695)</f>
        <v>0</v>
      </c>
      <c r="AR572" s="121" t="s">
        <v>84</v>
      </c>
      <c r="AT572" s="128" t="s">
        <v>74</v>
      </c>
      <c r="AU572" s="128" t="s">
        <v>82</v>
      </c>
      <c r="AY572" s="121" t="s">
        <v>144</v>
      </c>
      <c r="BK572" s="129">
        <f>SUM(BK573:BK695)</f>
        <v>0</v>
      </c>
    </row>
    <row r="573" spans="2:65" s="1" customFormat="1" ht="16.5" customHeight="1">
      <c r="B573" s="33"/>
      <c r="C573" s="132" t="s">
        <v>1306</v>
      </c>
      <c r="D573" s="132" t="s">
        <v>147</v>
      </c>
      <c r="E573" s="133" t="s">
        <v>1307</v>
      </c>
      <c r="F573" s="134" t="s">
        <v>1308</v>
      </c>
      <c r="G573" s="135" t="s">
        <v>150</v>
      </c>
      <c r="H573" s="136">
        <v>362.8</v>
      </c>
      <c r="I573" s="137"/>
      <c r="J573" s="138">
        <f>ROUND(I573*H573,2)</f>
        <v>0</v>
      </c>
      <c r="K573" s="134" t="s">
        <v>151</v>
      </c>
      <c r="L573" s="33"/>
      <c r="M573" s="139" t="s">
        <v>19</v>
      </c>
      <c r="N573" s="140" t="s">
        <v>46</v>
      </c>
      <c r="P573" s="141">
        <f>O573*H573</f>
        <v>0</v>
      </c>
      <c r="Q573" s="141">
        <v>0</v>
      </c>
      <c r="R573" s="141">
        <f>Q573*H573</f>
        <v>0</v>
      </c>
      <c r="S573" s="141">
        <v>0</v>
      </c>
      <c r="T573" s="142">
        <f>S573*H573</f>
        <v>0</v>
      </c>
      <c r="AR573" s="143" t="s">
        <v>229</v>
      </c>
      <c r="AT573" s="143" t="s">
        <v>147</v>
      </c>
      <c r="AU573" s="143" t="s">
        <v>84</v>
      </c>
      <c r="AY573" s="18" t="s">
        <v>144</v>
      </c>
      <c r="BE573" s="144">
        <f>IF(N573="základní",J573,0)</f>
        <v>0</v>
      </c>
      <c r="BF573" s="144">
        <f>IF(N573="snížená",J573,0)</f>
        <v>0</v>
      </c>
      <c r="BG573" s="144">
        <f>IF(N573="zákl. přenesená",J573,0)</f>
        <v>0</v>
      </c>
      <c r="BH573" s="144">
        <f>IF(N573="sníž. přenesená",J573,0)</f>
        <v>0</v>
      </c>
      <c r="BI573" s="144">
        <f>IF(N573="nulová",J573,0)</f>
        <v>0</v>
      </c>
      <c r="BJ573" s="18" t="s">
        <v>82</v>
      </c>
      <c r="BK573" s="144">
        <f>ROUND(I573*H573,2)</f>
        <v>0</v>
      </c>
      <c r="BL573" s="18" t="s">
        <v>229</v>
      </c>
      <c r="BM573" s="143" t="s">
        <v>1309</v>
      </c>
    </row>
    <row r="574" spans="2:65" s="1" customFormat="1">
      <c r="B574" s="33"/>
      <c r="D574" s="145" t="s">
        <v>154</v>
      </c>
      <c r="F574" s="146" t="s">
        <v>1310</v>
      </c>
      <c r="I574" s="147"/>
      <c r="L574" s="33"/>
      <c r="M574" s="148"/>
      <c r="T574" s="54"/>
      <c r="AT574" s="18" t="s">
        <v>154</v>
      </c>
      <c r="AU574" s="18" t="s">
        <v>84</v>
      </c>
    </row>
    <row r="575" spans="2:65" s="12" customFormat="1" ht="22.5">
      <c r="B575" s="149"/>
      <c r="D575" s="150" t="s">
        <v>156</v>
      </c>
      <c r="E575" s="151" t="s">
        <v>19</v>
      </c>
      <c r="F575" s="152" t="s">
        <v>1311</v>
      </c>
      <c r="H575" s="151" t="s">
        <v>19</v>
      </c>
      <c r="I575" s="153"/>
      <c r="L575" s="149"/>
      <c r="M575" s="154"/>
      <c r="T575" s="155"/>
      <c r="AT575" s="151" t="s">
        <v>156</v>
      </c>
      <c r="AU575" s="151" t="s">
        <v>84</v>
      </c>
      <c r="AV575" s="12" t="s">
        <v>82</v>
      </c>
      <c r="AW575" s="12" t="s">
        <v>35</v>
      </c>
      <c r="AX575" s="12" t="s">
        <v>75</v>
      </c>
      <c r="AY575" s="151" t="s">
        <v>144</v>
      </c>
    </row>
    <row r="576" spans="2:65" s="12" customFormat="1" ht="22.5">
      <c r="B576" s="149"/>
      <c r="D576" s="150" t="s">
        <v>156</v>
      </c>
      <c r="E576" s="151" t="s">
        <v>19</v>
      </c>
      <c r="F576" s="152" t="s">
        <v>1312</v>
      </c>
      <c r="H576" s="151" t="s">
        <v>19</v>
      </c>
      <c r="I576" s="153"/>
      <c r="L576" s="149"/>
      <c r="M576" s="154"/>
      <c r="T576" s="155"/>
      <c r="AT576" s="151" t="s">
        <v>156</v>
      </c>
      <c r="AU576" s="151" t="s">
        <v>84</v>
      </c>
      <c r="AV576" s="12" t="s">
        <v>82</v>
      </c>
      <c r="AW576" s="12" t="s">
        <v>35</v>
      </c>
      <c r="AX576" s="12" t="s">
        <v>75</v>
      </c>
      <c r="AY576" s="151" t="s">
        <v>144</v>
      </c>
    </row>
    <row r="577" spans="2:65" s="12" customFormat="1" ht="22.5">
      <c r="B577" s="149"/>
      <c r="D577" s="150" t="s">
        <v>156</v>
      </c>
      <c r="E577" s="151" t="s">
        <v>19</v>
      </c>
      <c r="F577" s="152" t="s">
        <v>1313</v>
      </c>
      <c r="H577" s="151" t="s">
        <v>19</v>
      </c>
      <c r="I577" s="153"/>
      <c r="L577" s="149"/>
      <c r="M577" s="154"/>
      <c r="T577" s="155"/>
      <c r="AT577" s="151" t="s">
        <v>156</v>
      </c>
      <c r="AU577" s="151" t="s">
        <v>84</v>
      </c>
      <c r="AV577" s="12" t="s">
        <v>82</v>
      </c>
      <c r="AW577" s="12" t="s">
        <v>35</v>
      </c>
      <c r="AX577" s="12" t="s">
        <v>75</v>
      </c>
      <c r="AY577" s="151" t="s">
        <v>144</v>
      </c>
    </row>
    <row r="578" spans="2:65" s="12" customFormat="1" ht="22.5">
      <c r="B578" s="149"/>
      <c r="D578" s="150" t="s">
        <v>156</v>
      </c>
      <c r="E578" s="151" t="s">
        <v>19</v>
      </c>
      <c r="F578" s="152" t="s">
        <v>1314</v>
      </c>
      <c r="H578" s="151" t="s">
        <v>19</v>
      </c>
      <c r="I578" s="153"/>
      <c r="L578" s="149"/>
      <c r="M578" s="154"/>
      <c r="T578" s="155"/>
      <c r="AT578" s="151" t="s">
        <v>156</v>
      </c>
      <c r="AU578" s="151" t="s">
        <v>84</v>
      </c>
      <c r="AV578" s="12" t="s">
        <v>82</v>
      </c>
      <c r="AW578" s="12" t="s">
        <v>35</v>
      </c>
      <c r="AX578" s="12" t="s">
        <v>75</v>
      </c>
      <c r="AY578" s="151" t="s">
        <v>144</v>
      </c>
    </row>
    <row r="579" spans="2:65" s="12" customFormat="1">
      <c r="B579" s="149"/>
      <c r="D579" s="150" t="s">
        <v>156</v>
      </c>
      <c r="E579" s="151" t="s">
        <v>19</v>
      </c>
      <c r="F579" s="152" t="s">
        <v>1315</v>
      </c>
      <c r="H579" s="151" t="s">
        <v>19</v>
      </c>
      <c r="I579" s="153"/>
      <c r="L579" s="149"/>
      <c r="M579" s="154"/>
      <c r="T579" s="155"/>
      <c r="AT579" s="151" t="s">
        <v>156</v>
      </c>
      <c r="AU579" s="151" t="s">
        <v>84</v>
      </c>
      <c r="AV579" s="12" t="s">
        <v>82</v>
      </c>
      <c r="AW579" s="12" t="s">
        <v>35</v>
      </c>
      <c r="AX579" s="12" t="s">
        <v>75</v>
      </c>
      <c r="AY579" s="151" t="s">
        <v>144</v>
      </c>
    </row>
    <row r="580" spans="2:65" s="12" customFormat="1" ht="22.5">
      <c r="B580" s="149"/>
      <c r="D580" s="150" t="s">
        <v>156</v>
      </c>
      <c r="E580" s="151" t="s">
        <v>19</v>
      </c>
      <c r="F580" s="152" t="s">
        <v>1316</v>
      </c>
      <c r="H580" s="151" t="s">
        <v>19</v>
      </c>
      <c r="I580" s="153"/>
      <c r="L580" s="149"/>
      <c r="M580" s="154"/>
      <c r="T580" s="155"/>
      <c r="AT580" s="151" t="s">
        <v>156</v>
      </c>
      <c r="AU580" s="151" t="s">
        <v>84</v>
      </c>
      <c r="AV580" s="12" t="s">
        <v>82</v>
      </c>
      <c r="AW580" s="12" t="s">
        <v>35</v>
      </c>
      <c r="AX580" s="12" t="s">
        <v>75</v>
      </c>
      <c r="AY580" s="151" t="s">
        <v>144</v>
      </c>
    </row>
    <row r="581" spans="2:65" s="12" customFormat="1" ht="22.5">
      <c r="B581" s="149"/>
      <c r="D581" s="150" t="s">
        <v>156</v>
      </c>
      <c r="E581" s="151" t="s">
        <v>19</v>
      </c>
      <c r="F581" s="152" t="s">
        <v>1317</v>
      </c>
      <c r="H581" s="151" t="s">
        <v>19</v>
      </c>
      <c r="I581" s="153"/>
      <c r="L581" s="149"/>
      <c r="M581" s="154"/>
      <c r="T581" s="155"/>
      <c r="AT581" s="151" t="s">
        <v>156</v>
      </c>
      <c r="AU581" s="151" t="s">
        <v>84</v>
      </c>
      <c r="AV581" s="12" t="s">
        <v>82</v>
      </c>
      <c r="AW581" s="12" t="s">
        <v>35</v>
      </c>
      <c r="AX581" s="12" t="s">
        <v>75</v>
      </c>
      <c r="AY581" s="151" t="s">
        <v>144</v>
      </c>
    </row>
    <row r="582" spans="2:65" s="12" customFormat="1">
      <c r="B582" s="149"/>
      <c r="D582" s="150" t="s">
        <v>156</v>
      </c>
      <c r="E582" s="151" t="s">
        <v>19</v>
      </c>
      <c r="F582" s="152" t="s">
        <v>1318</v>
      </c>
      <c r="H582" s="151" t="s">
        <v>19</v>
      </c>
      <c r="I582" s="153"/>
      <c r="L582" s="149"/>
      <c r="M582" s="154"/>
      <c r="T582" s="155"/>
      <c r="AT582" s="151" t="s">
        <v>156</v>
      </c>
      <c r="AU582" s="151" t="s">
        <v>84</v>
      </c>
      <c r="AV582" s="12" t="s">
        <v>82</v>
      </c>
      <c r="AW582" s="12" t="s">
        <v>35</v>
      </c>
      <c r="AX582" s="12" t="s">
        <v>75</v>
      </c>
      <c r="AY582" s="151" t="s">
        <v>144</v>
      </c>
    </row>
    <row r="583" spans="2:65" s="12" customFormat="1">
      <c r="B583" s="149"/>
      <c r="D583" s="150" t="s">
        <v>156</v>
      </c>
      <c r="E583" s="151" t="s">
        <v>19</v>
      </c>
      <c r="F583" s="152" t="s">
        <v>787</v>
      </c>
      <c r="H583" s="151" t="s">
        <v>19</v>
      </c>
      <c r="I583" s="153"/>
      <c r="L583" s="149"/>
      <c r="M583" s="154"/>
      <c r="T583" s="155"/>
      <c r="AT583" s="151" t="s">
        <v>156</v>
      </c>
      <c r="AU583" s="151" t="s">
        <v>84</v>
      </c>
      <c r="AV583" s="12" t="s">
        <v>82</v>
      </c>
      <c r="AW583" s="12" t="s">
        <v>35</v>
      </c>
      <c r="AX583" s="12" t="s">
        <v>75</v>
      </c>
      <c r="AY583" s="151" t="s">
        <v>144</v>
      </c>
    </row>
    <row r="584" spans="2:65" s="13" customFormat="1">
      <c r="B584" s="156"/>
      <c r="D584" s="150" t="s">
        <v>156</v>
      </c>
      <c r="E584" s="157" t="s">
        <v>19</v>
      </c>
      <c r="F584" s="158" t="s">
        <v>886</v>
      </c>
      <c r="H584" s="159">
        <v>8.25</v>
      </c>
      <c r="I584" s="160"/>
      <c r="L584" s="156"/>
      <c r="M584" s="161"/>
      <c r="T584" s="162"/>
      <c r="AT584" s="157" t="s">
        <v>156</v>
      </c>
      <c r="AU584" s="157" t="s">
        <v>84</v>
      </c>
      <c r="AV584" s="13" t="s">
        <v>84</v>
      </c>
      <c r="AW584" s="13" t="s">
        <v>35</v>
      </c>
      <c r="AX584" s="13" t="s">
        <v>75</v>
      </c>
      <c r="AY584" s="157" t="s">
        <v>144</v>
      </c>
    </row>
    <row r="585" spans="2:65" s="13" customFormat="1">
      <c r="B585" s="156"/>
      <c r="D585" s="150" t="s">
        <v>156</v>
      </c>
      <c r="E585" s="157" t="s">
        <v>19</v>
      </c>
      <c r="F585" s="158" t="s">
        <v>887</v>
      </c>
      <c r="H585" s="159">
        <v>33</v>
      </c>
      <c r="I585" s="160"/>
      <c r="L585" s="156"/>
      <c r="M585" s="161"/>
      <c r="T585" s="162"/>
      <c r="AT585" s="157" t="s">
        <v>156</v>
      </c>
      <c r="AU585" s="157" t="s">
        <v>84</v>
      </c>
      <c r="AV585" s="13" t="s">
        <v>84</v>
      </c>
      <c r="AW585" s="13" t="s">
        <v>35</v>
      </c>
      <c r="AX585" s="13" t="s">
        <v>75</v>
      </c>
      <c r="AY585" s="157" t="s">
        <v>144</v>
      </c>
    </row>
    <row r="586" spans="2:65" s="13" customFormat="1">
      <c r="B586" s="156"/>
      <c r="D586" s="150" t="s">
        <v>156</v>
      </c>
      <c r="E586" s="157" t="s">
        <v>19</v>
      </c>
      <c r="F586" s="158" t="s">
        <v>888</v>
      </c>
      <c r="H586" s="159">
        <v>216</v>
      </c>
      <c r="I586" s="160"/>
      <c r="L586" s="156"/>
      <c r="M586" s="161"/>
      <c r="T586" s="162"/>
      <c r="AT586" s="157" t="s">
        <v>156</v>
      </c>
      <c r="AU586" s="157" t="s">
        <v>84</v>
      </c>
      <c r="AV586" s="13" t="s">
        <v>84</v>
      </c>
      <c r="AW586" s="13" t="s">
        <v>35</v>
      </c>
      <c r="AX586" s="13" t="s">
        <v>75</v>
      </c>
      <c r="AY586" s="157" t="s">
        <v>144</v>
      </c>
    </row>
    <row r="587" spans="2:65" s="13" customFormat="1">
      <c r="B587" s="156"/>
      <c r="D587" s="150" t="s">
        <v>156</v>
      </c>
      <c r="E587" s="157" t="s">
        <v>19</v>
      </c>
      <c r="F587" s="158" t="s">
        <v>889</v>
      </c>
      <c r="H587" s="159">
        <v>31.44</v>
      </c>
      <c r="I587" s="160"/>
      <c r="L587" s="156"/>
      <c r="M587" s="161"/>
      <c r="T587" s="162"/>
      <c r="AT587" s="157" t="s">
        <v>156</v>
      </c>
      <c r="AU587" s="157" t="s">
        <v>84</v>
      </c>
      <c r="AV587" s="13" t="s">
        <v>84</v>
      </c>
      <c r="AW587" s="13" t="s">
        <v>35</v>
      </c>
      <c r="AX587" s="13" t="s">
        <v>75</v>
      </c>
      <c r="AY587" s="157" t="s">
        <v>144</v>
      </c>
    </row>
    <row r="588" spans="2:65" s="13" customFormat="1">
      <c r="B588" s="156"/>
      <c r="D588" s="150" t="s">
        <v>156</v>
      </c>
      <c r="E588" s="157" t="s">
        <v>19</v>
      </c>
      <c r="F588" s="158" t="s">
        <v>788</v>
      </c>
      <c r="H588" s="159">
        <v>15.6</v>
      </c>
      <c r="I588" s="160"/>
      <c r="L588" s="156"/>
      <c r="M588" s="161"/>
      <c r="T588" s="162"/>
      <c r="AT588" s="157" t="s">
        <v>156</v>
      </c>
      <c r="AU588" s="157" t="s">
        <v>84</v>
      </c>
      <c r="AV588" s="13" t="s">
        <v>84</v>
      </c>
      <c r="AW588" s="13" t="s">
        <v>35</v>
      </c>
      <c r="AX588" s="13" t="s">
        <v>75</v>
      </c>
      <c r="AY588" s="157" t="s">
        <v>144</v>
      </c>
    </row>
    <row r="589" spans="2:65" s="13" customFormat="1">
      <c r="B589" s="156"/>
      <c r="D589" s="150" t="s">
        <v>156</v>
      </c>
      <c r="E589" s="157" t="s">
        <v>19</v>
      </c>
      <c r="F589" s="158" t="s">
        <v>890</v>
      </c>
      <c r="H589" s="159">
        <v>58.5</v>
      </c>
      <c r="I589" s="160"/>
      <c r="L589" s="156"/>
      <c r="M589" s="161"/>
      <c r="T589" s="162"/>
      <c r="AT589" s="157" t="s">
        <v>156</v>
      </c>
      <c r="AU589" s="157" t="s">
        <v>84</v>
      </c>
      <c r="AV589" s="13" t="s">
        <v>84</v>
      </c>
      <c r="AW589" s="13" t="s">
        <v>35</v>
      </c>
      <c r="AX589" s="13" t="s">
        <v>75</v>
      </c>
      <c r="AY589" s="157" t="s">
        <v>144</v>
      </c>
    </row>
    <row r="590" spans="2:65" s="13" customFormat="1">
      <c r="B590" s="156"/>
      <c r="D590" s="150" t="s">
        <v>156</v>
      </c>
      <c r="E590" s="157" t="s">
        <v>19</v>
      </c>
      <c r="F590" s="158" t="s">
        <v>891</v>
      </c>
      <c r="H590" s="159">
        <v>0.01</v>
      </c>
      <c r="I590" s="160"/>
      <c r="L590" s="156"/>
      <c r="M590" s="161"/>
      <c r="T590" s="162"/>
      <c r="AT590" s="157" t="s">
        <v>156</v>
      </c>
      <c r="AU590" s="157" t="s">
        <v>84</v>
      </c>
      <c r="AV590" s="13" t="s">
        <v>84</v>
      </c>
      <c r="AW590" s="13" t="s">
        <v>35</v>
      </c>
      <c r="AX590" s="13" t="s">
        <v>75</v>
      </c>
      <c r="AY590" s="157" t="s">
        <v>144</v>
      </c>
    </row>
    <row r="591" spans="2:65" s="14" customFormat="1">
      <c r="B591" s="163"/>
      <c r="D591" s="150" t="s">
        <v>156</v>
      </c>
      <c r="E591" s="164" t="s">
        <v>19</v>
      </c>
      <c r="F591" s="165" t="s">
        <v>204</v>
      </c>
      <c r="H591" s="166">
        <v>362.8</v>
      </c>
      <c r="I591" s="167"/>
      <c r="L591" s="163"/>
      <c r="M591" s="168"/>
      <c r="T591" s="169"/>
      <c r="AT591" s="164" t="s">
        <v>156</v>
      </c>
      <c r="AU591" s="164" t="s">
        <v>84</v>
      </c>
      <c r="AV591" s="14" t="s">
        <v>152</v>
      </c>
      <c r="AW591" s="14" t="s">
        <v>35</v>
      </c>
      <c r="AX591" s="14" t="s">
        <v>82</v>
      </c>
      <c r="AY591" s="164" t="s">
        <v>144</v>
      </c>
    </row>
    <row r="592" spans="2:65" s="1" customFormat="1" ht="33" customHeight="1">
      <c r="B592" s="33"/>
      <c r="C592" s="132" t="s">
        <v>1319</v>
      </c>
      <c r="D592" s="132" t="s">
        <v>147</v>
      </c>
      <c r="E592" s="133" t="s">
        <v>1320</v>
      </c>
      <c r="F592" s="134" t="s">
        <v>1321</v>
      </c>
      <c r="G592" s="135" t="s">
        <v>150</v>
      </c>
      <c r="H592" s="136">
        <v>37.5</v>
      </c>
      <c r="I592" s="137"/>
      <c r="J592" s="138">
        <f>ROUND(I592*H592,2)</f>
        <v>0</v>
      </c>
      <c r="K592" s="134" t="s">
        <v>151</v>
      </c>
      <c r="L592" s="33"/>
      <c r="M592" s="139" t="s">
        <v>19</v>
      </c>
      <c r="N592" s="140" t="s">
        <v>46</v>
      </c>
      <c r="P592" s="141">
        <f>O592*H592</f>
        <v>0</v>
      </c>
      <c r="Q592" s="141">
        <v>6.8000000000000005E-4</v>
      </c>
      <c r="R592" s="141">
        <f>Q592*H592</f>
        <v>2.5500000000000002E-2</v>
      </c>
      <c r="S592" s="141">
        <v>0</v>
      </c>
      <c r="T592" s="142">
        <f>S592*H592</f>
        <v>0</v>
      </c>
      <c r="AR592" s="143" t="s">
        <v>229</v>
      </c>
      <c r="AT592" s="143" t="s">
        <v>147</v>
      </c>
      <c r="AU592" s="143" t="s">
        <v>84</v>
      </c>
      <c r="AY592" s="18" t="s">
        <v>144</v>
      </c>
      <c r="BE592" s="144">
        <f>IF(N592="základní",J592,0)</f>
        <v>0</v>
      </c>
      <c r="BF592" s="144">
        <f>IF(N592="snížená",J592,0)</f>
        <v>0</v>
      </c>
      <c r="BG592" s="144">
        <f>IF(N592="zákl. přenesená",J592,0)</f>
        <v>0</v>
      </c>
      <c r="BH592" s="144">
        <f>IF(N592="sníž. přenesená",J592,0)</f>
        <v>0</v>
      </c>
      <c r="BI592" s="144">
        <f>IF(N592="nulová",J592,0)</f>
        <v>0</v>
      </c>
      <c r="BJ592" s="18" t="s">
        <v>82</v>
      </c>
      <c r="BK592" s="144">
        <f>ROUND(I592*H592,2)</f>
        <v>0</v>
      </c>
      <c r="BL592" s="18" t="s">
        <v>229</v>
      </c>
      <c r="BM592" s="143" t="s">
        <v>1322</v>
      </c>
    </row>
    <row r="593" spans="2:65" s="1" customFormat="1">
      <c r="B593" s="33"/>
      <c r="D593" s="145" t="s">
        <v>154</v>
      </c>
      <c r="F593" s="146" t="s">
        <v>1323</v>
      </c>
      <c r="I593" s="147"/>
      <c r="L593" s="33"/>
      <c r="M593" s="148"/>
      <c r="T593" s="54"/>
      <c r="AT593" s="18" t="s">
        <v>154</v>
      </c>
      <c r="AU593" s="18" t="s">
        <v>84</v>
      </c>
    </row>
    <row r="594" spans="2:65" s="12" customFormat="1" ht="22.5">
      <c r="B594" s="149"/>
      <c r="D594" s="150" t="s">
        <v>156</v>
      </c>
      <c r="E594" s="151" t="s">
        <v>19</v>
      </c>
      <c r="F594" s="152" t="s">
        <v>1324</v>
      </c>
      <c r="H594" s="151" t="s">
        <v>19</v>
      </c>
      <c r="I594" s="153"/>
      <c r="L594" s="149"/>
      <c r="M594" s="154"/>
      <c r="T594" s="155"/>
      <c r="AT594" s="151" t="s">
        <v>156</v>
      </c>
      <c r="AU594" s="151" t="s">
        <v>84</v>
      </c>
      <c r="AV594" s="12" t="s">
        <v>82</v>
      </c>
      <c r="AW594" s="12" t="s">
        <v>35</v>
      </c>
      <c r="AX594" s="12" t="s">
        <v>75</v>
      </c>
      <c r="AY594" s="151" t="s">
        <v>144</v>
      </c>
    </row>
    <row r="595" spans="2:65" s="12" customFormat="1" ht="22.5">
      <c r="B595" s="149"/>
      <c r="D595" s="150" t="s">
        <v>156</v>
      </c>
      <c r="E595" s="151" t="s">
        <v>19</v>
      </c>
      <c r="F595" s="152" t="s">
        <v>1325</v>
      </c>
      <c r="H595" s="151" t="s">
        <v>19</v>
      </c>
      <c r="I595" s="153"/>
      <c r="L595" s="149"/>
      <c r="M595" s="154"/>
      <c r="T595" s="155"/>
      <c r="AT595" s="151" t="s">
        <v>156</v>
      </c>
      <c r="AU595" s="151" t="s">
        <v>84</v>
      </c>
      <c r="AV595" s="12" t="s">
        <v>82</v>
      </c>
      <c r="AW595" s="12" t="s">
        <v>35</v>
      </c>
      <c r="AX595" s="12" t="s">
        <v>75</v>
      </c>
      <c r="AY595" s="151" t="s">
        <v>144</v>
      </c>
    </row>
    <row r="596" spans="2:65" s="13" customFormat="1">
      <c r="B596" s="156"/>
      <c r="D596" s="150" t="s">
        <v>156</v>
      </c>
      <c r="E596" s="157" t="s">
        <v>19</v>
      </c>
      <c r="F596" s="158" t="s">
        <v>1326</v>
      </c>
      <c r="H596" s="159">
        <v>37.5</v>
      </c>
      <c r="I596" s="160"/>
      <c r="L596" s="156"/>
      <c r="M596" s="161"/>
      <c r="T596" s="162"/>
      <c r="AT596" s="157" t="s">
        <v>156</v>
      </c>
      <c r="AU596" s="157" t="s">
        <v>84</v>
      </c>
      <c r="AV596" s="13" t="s">
        <v>84</v>
      </c>
      <c r="AW596" s="13" t="s">
        <v>35</v>
      </c>
      <c r="AX596" s="13" t="s">
        <v>82</v>
      </c>
      <c r="AY596" s="157" t="s">
        <v>144</v>
      </c>
    </row>
    <row r="597" spans="2:65" s="1" customFormat="1" ht="33" customHeight="1">
      <c r="B597" s="33"/>
      <c r="C597" s="132" t="s">
        <v>1327</v>
      </c>
      <c r="D597" s="132" t="s">
        <v>147</v>
      </c>
      <c r="E597" s="133" t="s">
        <v>1328</v>
      </c>
      <c r="F597" s="134" t="s">
        <v>1329</v>
      </c>
      <c r="G597" s="135" t="s">
        <v>150</v>
      </c>
      <c r="H597" s="136">
        <v>219.2</v>
      </c>
      <c r="I597" s="137"/>
      <c r="J597" s="138">
        <f>ROUND(I597*H597,2)</f>
        <v>0</v>
      </c>
      <c r="K597" s="134" t="s">
        <v>151</v>
      </c>
      <c r="L597" s="33"/>
      <c r="M597" s="139" t="s">
        <v>19</v>
      </c>
      <c r="N597" s="140" t="s">
        <v>46</v>
      </c>
      <c r="P597" s="141">
        <f>O597*H597</f>
        <v>0</v>
      </c>
      <c r="Q597" s="141">
        <v>7.7999999999999999E-4</v>
      </c>
      <c r="R597" s="141">
        <f>Q597*H597</f>
        <v>0.17097599999999999</v>
      </c>
      <c r="S597" s="141">
        <v>0</v>
      </c>
      <c r="T597" s="142">
        <f>S597*H597</f>
        <v>0</v>
      </c>
      <c r="AR597" s="143" t="s">
        <v>229</v>
      </c>
      <c r="AT597" s="143" t="s">
        <v>147</v>
      </c>
      <c r="AU597" s="143" t="s">
        <v>84</v>
      </c>
      <c r="AY597" s="18" t="s">
        <v>144</v>
      </c>
      <c r="BE597" s="144">
        <f>IF(N597="základní",J597,0)</f>
        <v>0</v>
      </c>
      <c r="BF597" s="144">
        <f>IF(N597="snížená",J597,0)</f>
        <v>0</v>
      </c>
      <c r="BG597" s="144">
        <f>IF(N597="zákl. přenesená",J597,0)</f>
        <v>0</v>
      </c>
      <c r="BH597" s="144">
        <f>IF(N597="sníž. přenesená",J597,0)</f>
        <v>0</v>
      </c>
      <c r="BI597" s="144">
        <f>IF(N597="nulová",J597,0)</f>
        <v>0</v>
      </c>
      <c r="BJ597" s="18" t="s">
        <v>82</v>
      </c>
      <c r="BK597" s="144">
        <f>ROUND(I597*H597,2)</f>
        <v>0</v>
      </c>
      <c r="BL597" s="18" t="s">
        <v>229</v>
      </c>
      <c r="BM597" s="143" t="s">
        <v>1330</v>
      </c>
    </row>
    <row r="598" spans="2:65" s="1" customFormat="1">
      <c r="B598" s="33"/>
      <c r="D598" s="145" t="s">
        <v>154</v>
      </c>
      <c r="F598" s="146" t="s">
        <v>1331</v>
      </c>
      <c r="I598" s="147"/>
      <c r="L598" s="33"/>
      <c r="M598" s="148"/>
      <c r="T598" s="54"/>
      <c r="AT598" s="18" t="s">
        <v>154</v>
      </c>
      <c r="AU598" s="18" t="s">
        <v>84</v>
      </c>
    </row>
    <row r="599" spans="2:65" s="12" customFormat="1" ht="22.5">
      <c r="B599" s="149"/>
      <c r="D599" s="150" t="s">
        <v>156</v>
      </c>
      <c r="E599" s="151" t="s">
        <v>19</v>
      </c>
      <c r="F599" s="152" t="s">
        <v>1324</v>
      </c>
      <c r="H599" s="151" t="s">
        <v>19</v>
      </c>
      <c r="I599" s="153"/>
      <c r="L599" s="149"/>
      <c r="M599" s="154"/>
      <c r="T599" s="155"/>
      <c r="AT599" s="151" t="s">
        <v>156</v>
      </c>
      <c r="AU599" s="151" t="s">
        <v>84</v>
      </c>
      <c r="AV599" s="12" t="s">
        <v>82</v>
      </c>
      <c r="AW599" s="12" t="s">
        <v>35</v>
      </c>
      <c r="AX599" s="12" t="s">
        <v>75</v>
      </c>
      <c r="AY599" s="151" t="s">
        <v>144</v>
      </c>
    </row>
    <row r="600" spans="2:65" s="12" customFormat="1" ht="22.5">
      <c r="B600" s="149"/>
      <c r="D600" s="150" t="s">
        <v>156</v>
      </c>
      <c r="E600" s="151" t="s">
        <v>19</v>
      </c>
      <c r="F600" s="152" t="s">
        <v>1325</v>
      </c>
      <c r="H600" s="151" t="s">
        <v>19</v>
      </c>
      <c r="I600" s="153"/>
      <c r="L600" s="149"/>
      <c r="M600" s="154"/>
      <c r="T600" s="155"/>
      <c r="AT600" s="151" t="s">
        <v>156</v>
      </c>
      <c r="AU600" s="151" t="s">
        <v>84</v>
      </c>
      <c r="AV600" s="12" t="s">
        <v>82</v>
      </c>
      <c r="AW600" s="12" t="s">
        <v>35</v>
      </c>
      <c r="AX600" s="12" t="s">
        <v>75</v>
      </c>
      <c r="AY600" s="151" t="s">
        <v>144</v>
      </c>
    </row>
    <row r="601" spans="2:65" s="13" customFormat="1">
      <c r="B601" s="156"/>
      <c r="D601" s="150" t="s">
        <v>156</v>
      </c>
      <c r="E601" s="157" t="s">
        <v>19</v>
      </c>
      <c r="F601" s="158" t="s">
        <v>1332</v>
      </c>
      <c r="H601" s="159">
        <v>219.2</v>
      </c>
      <c r="I601" s="160"/>
      <c r="L601" s="156"/>
      <c r="M601" s="161"/>
      <c r="T601" s="162"/>
      <c r="AT601" s="157" t="s">
        <v>156</v>
      </c>
      <c r="AU601" s="157" t="s">
        <v>84</v>
      </c>
      <c r="AV601" s="13" t="s">
        <v>84</v>
      </c>
      <c r="AW601" s="13" t="s">
        <v>35</v>
      </c>
      <c r="AX601" s="13" t="s">
        <v>82</v>
      </c>
      <c r="AY601" s="157" t="s">
        <v>144</v>
      </c>
    </row>
    <row r="602" spans="2:65" s="1" customFormat="1" ht="33" customHeight="1">
      <c r="B602" s="33"/>
      <c r="C602" s="132" t="s">
        <v>1333</v>
      </c>
      <c r="D602" s="132" t="s">
        <v>147</v>
      </c>
      <c r="E602" s="133" t="s">
        <v>1334</v>
      </c>
      <c r="F602" s="134" t="s">
        <v>1335</v>
      </c>
      <c r="G602" s="135" t="s">
        <v>150</v>
      </c>
      <c r="H602" s="136">
        <v>45</v>
      </c>
      <c r="I602" s="137"/>
      <c r="J602" s="138">
        <f>ROUND(I602*H602,2)</f>
        <v>0</v>
      </c>
      <c r="K602" s="134" t="s">
        <v>151</v>
      </c>
      <c r="L602" s="33"/>
      <c r="M602" s="139" t="s">
        <v>19</v>
      </c>
      <c r="N602" s="140" t="s">
        <v>46</v>
      </c>
      <c r="P602" s="141">
        <f>O602*H602</f>
        <v>0</v>
      </c>
      <c r="Q602" s="141">
        <v>9.6000000000000002E-4</v>
      </c>
      <c r="R602" s="141">
        <f>Q602*H602</f>
        <v>4.3200000000000002E-2</v>
      </c>
      <c r="S602" s="141">
        <v>0</v>
      </c>
      <c r="T602" s="142">
        <f>S602*H602</f>
        <v>0</v>
      </c>
      <c r="AR602" s="143" t="s">
        <v>229</v>
      </c>
      <c r="AT602" s="143" t="s">
        <v>147</v>
      </c>
      <c r="AU602" s="143" t="s">
        <v>84</v>
      </c>
      <c r="AY602" s="18" t="s">
        <v>144</v>
      </c>
      <c r="BE602" s="144">
        <f>IF(N602="základní",J602,0)</f>
        <v>0</v>
      </c>
      <c r="BF602" s="144">
        <f>IF(N602="snížená",J602,0)</f>
        <v>0</v>
      </c>
      <c r="BG602" s="144">
        <f>IF(N602="zákl. přenesená",J602,0)</f>
        <v>0</v>
      </c>
      <c r="BH602" s="144">
        <f>IF(N602="sníž. přenesená",J602,0)</f>
        <v>0</v>
      </c>
      <c r="BI602" s="144">
        <f>IF(N602="nulová",J602,0)</f>
        <v>0</v>
      </c>
      <c r="BJ602" s="18" t="s">
        <v>82</v>
      </c>
      <c r="BK602" s="144">
        <f>ROUND(I602*H602,2)</f>
        <v>0</v>
      </c>
      <c r="BL602" s="18" t="s">
        <v>229</v>
      </c>
      <c r="BM602" s="143" t="s">
        <v>1336</v>
      </c>
    </row>
    <row r="603" spans="2:65" s="1" customFormat="1">
      <c r="B603" s="33"/>
      <c r="D603" s="145" t="s">
        <v>154</v>
      </c>
      <c r="F603" s="146" t="s">
        <v>1337</v>
      </c>
      <c r="I603" s="147"/>
      <c r="L603" s="33"/>
      <c r="M603" s="148"/>
      <c r="T603" s="54"/>
      <c r="AT603" s="18" t="s">
        <v>154</v>
      </c>
      <c r="AU603" s="18" t="s">
        <v>84</v>
      </c>
    </row>
    <row r="604" spans="2:65" s="12" customFormat="1" ht="22.5">
      <c r="B604" s="149"/>
      <c r="D604" s="150" t="s">
        <v>156</v>
      </c>
      <c r="E604" s="151" t="s">
        <v>19</v>
      </c>
      <c r="F604" s="152" t="s">
        <v>1324</v>
      </c>
      <c r="H604" s="151" t="s">
        <v>19</v>
      </c>
      <c r="I604" s="153"/>
      <c r="L604" s="149"/>
      <c r="M604" s="154"/>
      <c r="T604" s="155"/>
      <c r="AT604" s="151" t="s">
        <v>156</v>
      </c>
      <c r="AU604" s="151" t="s">
        <v>84</v>
      </c>
      <c r="AV604" s="12" t="s">
        <v>82</v>
      </c>
      <c r="AW604" s="12" t="s">
        <v>35</v>
      </c>
      <c r="AX604" s="12" t="s">
        <v>75</v>
      </c>
      <c r="AY604" s="151" t="s">
        <v>144</v>
      </c>
    </row>
    <row r="605" spans="2:65" s="12" customFormat="1" ht="22.5">
      <c r="B605" s="149"/>
      <c r="D605" s="150" t="s">
        <v>156</v>
      </c>
      <c r="E605" s="151" t="s">
        <v>19</v>
      </c>
      <c r="F605" s="152" t="s">
        <v>1325</v>
      </c>
      <c r="H605" s="151" t="s">
        <v>19</v>
      </c>
      <c r="I605" s="153"/>
      <c r="L605" s="149"/>
      <c r="M605" s="154"/>
      <c r="T605" s="155"/>
      <c r="AT605" s="151" t="s">
        <v>156</v>
      </c>
      <c r="AU605" s="151" t="s">
        <v>84</v>
      </c>
      <c r="AV605" s="12" t="s">
        <v>82</v>
      </c>
      <c r="AW605" s="12" t="s">
        <v>35</v>
      </c>
      <c r="AX605" s="12" t="s">
        <v>75</v>
      </c>
      <c r="AY605" s="151" t="s">
        <v>144</v>
      </c>
    </row>
    <row r="606" spans="2:65" s="13" customFormat="1">
      <c r="B606" s="156"/>
      <c r="D606" s="150" t="s">
        <v>156</v>
      </c>
      <c r="E606" s="157" t="s">
        <v>19</v>
      </c>
      <c r="F606" s="158" t="s">
        <v>506</v>
      </c>
      <c r="H606" s="159">
        <v>45</v>
      </c>
      <c r="I606" s="160"/>
      <c r="L606" s="156"/>
      <c r="M606" s="161"/>
      <c r="T606" s="162"/>
      <c r="AT606" s="157" t="s">
        <v>156</v>
      </c>
      <c r="AU606" s="157" t="s">
        <v>84</v>
      </c>
      <c r="AV606" s="13" t="s">
        <v>84</v>
      </c>
      <c r="AW606" s="13" t="s">
        <v>35</v>
      </c>
      <c r="AX606" s="13" t="s">
        <v>82</v>
      </c>
      <c r="AY606" s="157" t="s">
        <v>144</v>
      </c>
    </row>
    <row r="607" spans="2:65" s="1" customFormat="1" ht="16.5" customHeight="1">
      <c r="B607" s="33"/>
      <c r="C607" s="132" t="s">
        <v>1338</v>
      </c>
      <c r="D607" s="132" t="s">
        <v>147</v>
      </c>
      <c r="E607" s="133" t="s">
        <v>1339</v>
      </c>
      <c r="F607" s="134" t="s">
        <v>1340</v>
      </c>
      <c r="G607" s="135" t="s">
        <v>150</v>
      </c>
      <c r="H607" s="136">
        <v>362.8</v>
      </c>
      <c r="I607" s="137"/>
      <c r="J607" s="138">
        <f>ROUND(I607*H607,2)</f>
        <v>0</v>
      </c>
      <c r="K607" s="134" t="s">
        <v>151</v>
      </c>
      <c r="L607" s="33"/>
      <c r="M607" s="139" t="s">
        <v>19</v>
      </c>
      <c r="N607" s="140" t="s">
        <v>46</v>
      </c>
      <c r="P607" s="141">
        <f>O607*H607</f>
        <v>0</v>
      </c>
      <c r="Q607" s="141">
        <v>0</v>
      </c>
      <c r="R607" s="141">
        <f>Q607*H607</f>
        <v>0</v>
      </c>
      <c r="S607" s="141">
        <v>0</v>
      </c>
      <c r="T607" s="142">
        <f>S607*H607</f>
        <v>0</v>
      </c>
      <c r="AR607" s="143" t="s">
        <v>229</v>
      </c>
      <c r="AT607" s="143" t="s">
        <v>147</v>
      </c>
      <c r="AU607" s="143" t="s">
        <v>84</v>
      </c>
      <c r="AY607" s="18" t="s">
        <v>144</v>
      </c>
      <c r="BE607" s="144">
        <f>IF(N607="základní",J607,0)</f>
        <v>0</v>
      </c>
      <c r="BF607" s="144">
        <f>IF(N607="snížená",J607,0)</f>
        <v>0</v>
      </c>
      <c r="BG607" s="144">
        <f>IF(N607="zákl. přenesená",J607,0)</f>
        <v>0</v>
      </c>
      <c r="BH607" s="144">
        <f>IF(N607="sníž. přenesená",J607,0)</f>
        <v>0</v>
      </c>
      <c r="BI607" s="144">
        <f>IF(N607="nulová",J607,0)</f>
        <v>0</v>
      </c>
      <c r="BJ607" s="18" t="s">
        <v>82</v>
      </c>
      <c r="BK607" s="144">
        <f>ROUND(I607*H607,2)</f>
        <v>0</v>
      </c>
      <c r="BL607" s="18" t="s">
        <v>229</v>
      </c>
      <c r="BM607" s="143" t="s">
        <v>1341</v>
      </c>
    </row>
    <row r="608" spans="2:65" s="1" customFormat="1">
      <c r="B608" s="33"/>
      <c r="D608" s="145" t="s">
        <v>154</v>
      </c>
      <c r="F608" s="146" t="s">
        <v>1342</v>
      </c>
      <c r="I608" s="147"/>
      <c r="L608" s="33"/>
      <c r="M608" s="148"/>
      <c r="T608" s="54"/>
      <c r="AT608" s="18" t="s">
        <v>154</v>
      </c>
      <c r="AU608" s="18" t="s">
        <v>84</v>
      </c>
    </row>
    <row r="609" spans="2:65" s="12" customFormat="1">
      <c r="B609" s="149"/>
      <c r="D609" s="150" t="s">
        <v>156</v>
      </c>
      <c r="E609" s="151" t="s">
        <v>19</v>
      </c>
      <c r="F609" s="152" t="s">
        <v>1343</v>
      </c>
      <c r="H609" s="151" t="s">
        <v>19</v>
      </c>
      <c r="I609" s="153"/>
      <c r="L609" s="149"/>
      <c r="M609" s="154"/>
      <c r="T609" s="155"/>
      <c r="AT609" s="151" t="s">
        <v>156</v>
      </c>
      <c r="AU609" s="151" t="s">
        <v>84</v>
      </c>
      <c r="AV609" s="12" t="s">
        <v>82</v>
      </c>
      <c r="AW609" s="12" t="s">
        <v>35</v>
      </c>
      <c r="AX609" s="12" t="s">
        <v>75</v>
      </c>
      <c r="AY609" s="151" t="s">
        <v>144</v>
      </c>
    </row>
    <row r="610" spans="2:65" s="12" customFormat="1">
      <c r="B610" s="149"/>
      <c r="D610" s="150" t="s">
        <v>156</v>
      </c>
      <c r="E610" s="151" t="s">
        <v>19</v>
      </c>
      <c r="F610" s="152" t="s">
        <v>787</v>
      </c>
      <c r="H610" s="151" t="s">
        <v>19</v>
      </c>
      <c r="I610" s="153"/>
      <c r="L610" s="149"/>
      <c r="M610" s="154"/>
      <c r="T610" s="155"/>
      <c r="AT610" s="151" t="s">
        <v>156</v>
      </c>
      <c r="AU610" s="151" t="s">
        <v>84</v>
      </c>
      <c r="AV610" s="12" t="s">
        <v>82</v>
      </c>
      <c r="AW610" s="12" t="s">
        <v>35</v>
      </c>
      <c r="AX610" s="12" t="s">
        <v>75</v>
      </c>
      <c r="AY610" s="151" t="s">
        <v>144</v>
      </c>
    </row>
    <row r="611" spans="2:65" s="13" customFormat="1">
      <c r="B611" s="156"/>
      <c r="D611" s="150" t="s">
        <v>156</v>
      </c>
      <c r="E611" s="157" t="s">
        <v>19</v>
      </c>
      <c r="F611" s="158" t="s">
        <v>886</v>
      </c>
      <c r="H611" s="159">
        <v>8.25</v>
      </c>
      <c r="I611" s="160"/>
      <c r="L611" s="156"/>
      <c r="M611" s="161"/>
      <c r="T611" s="162"/>
      <c r="AT611" s="157" t="s">
        <v>156</v>
      </c>
      <c r="AU611" s="157" t="s">
        <v>84</v>
      </c>
      <c r="AV611" s="13" t="s">
        <v>84</v>
      </c>
      <c r="AW611" s="13" t="s">
        <v>35</v>
      </c>
      <c r="AX611" s="13" t="s">
        <v>75</v>
      </c>
      <c r="AY611" s="157" t="s">
        <v>144</v>
      </c>
    </row>
    <row r="612" spans="2:65" s="13" customFormat="1">
      <c r="B612" s="156"/>
      <c r="D612" s="150" t="s">
        <v>156</v>
      </c>
      <c r="E612" s="157" t="s">
        <v>19</v>
      </c>
      <c r="F612" s="158" t="s">
        <v>887</v>
      </c>
      <c r="H612" s="159">
        <v>33</v>
      </c>
      <c r="I612" s="160"/>
      <c r="L612" s="156"/>
      <c r="M612" s="161"/>
      <c r="T612" s="162"/>
      <c r="AT612" s="157" t="s">
        <v>156</v>
      </c>
      <c r="AU612" s="157" t="s">
        <v>84</v>
      </c>
      <c r="AV612" s="13" t="s">
        <v>84</v>
      </c>
      <c r="AW612" s="13" t="s">
        <v>35</v>
      </c>
      <c r="AX612" s="13" t="s">
        <v>75</v>
      </c>
      <c r="AY612" s="157" t="s">
        <v>144</v>
      </c>
    </row>
    <row r="613" spans="2:65" s="13" customFormat="1">
      <c r="B613" s="156"/>
      <c r="D613" s="150" t="s">
        <v>156</v>
      </c>
      <c r="E613" s="157" t="s">
        <v>19</v>
      </c>
      <c r="F613" s="158" t="s">
        <v>888</v>
      </c>
      <c r="H613" s="159">
        <v>216</v>
      </c>
      <c r="I613" s="160"/>
      <c r="L613" s="156"/>
      <c r="M613" s="161"/>
      <c r="T613" s="162"/>
      <c r="AT613" s="157" t="s">
        <v>156</v>
      </c>
      <c r="AU613" s="157" t="s">
        <v>84</v>
      </c>
      <c r="AV613" s="13" t="s">
        <v>84</v>
      </c>
      <c r="AW613" s="13" t="s">
        <v>35</v>
      </c>
      <c r="AX613" s="13" t="s">
        <v>75</v>
      </c>
      <c r="AY613" s="157" t="s">
        <v>144</v>
      </c>
    </row>
    <row r="614" spans="2:65" s="13" customFormat="1">
      <c r="B614" s="156"/>
      <c r="D614" s="150" t="s">
        <v>156</v>
      </c>
      <c r="E614" s="157" t="s">
        <v>19</v>
      </c>
      <c r="F614" s="158" t="s">
        <v>889</v>
      </c>
      <c r="H614" s="159">
        <v>31.44</v>
      </c>
      <c r="I614" s="160"/>
      <c r="L614" s="156"/>
      <c r="M614" s="161"/>
      <c r="T614" s="162"/>
      <c r="AT614" s="157" t="s">
        <v>156</v>
      </c>
      <c r="AU614" s="157" t="s">
        <v>84</v>
      </c>
      <c r="AV614" s="13" t="s">
        <v>84</v>
      </c>
      <c r="AW614" s="13" t="s">
        <v>35</v>
      </c>
      <c r="AX614" s="13" t="s">
        <v>75</v>
      </c>
      <c r="AY614" s="157" t="s">
        <v>144</v>
      </c>
    </row>
    <row r="615" spans="2:65" s="13" customFormat="1">
      <c r="B615" s="156"/>
      <c r="D615" s="150" t="s">
        <v>156</v>
      </c>
      <c r="E615" s="157" t="s">
        <v>19</v>
      </c>
      <c r="F615" s="158" t="s">
        <v>788</v>
      </c>
      <c r="H615" s="159">
        <v>15.6</v>
      </c>
      <c r="I615" s="160"/>
      <c r="L615" s="156"/>
      <c r="M615" s="161"/>
      <c r="T615" s="162"/>
      <c r="AT615" s="157" t="s">
        <v>156</v>
      </c>
      <c r="AU615" s="157" t="s">
        <v>84</v>
      </c>
      <c r="AV615" s="13" t="s">
        <v>84</v>
      </c>
      <c r="AW615" s="13" t="s">
        <v>35</v>
      </c>
      <c r="AX615" s="13" t="s">
        <v>75</v>
      </c>
      <c r="AY615" s="157" t="s">
        <v>144</v>
      </c>
    </row>
    <row r="616" spans="2:65" s="13" customFormat="1">
      <c r="B616" s="156"/>
      <c r="D616" s="150" t="s">
        <v>156</v>
      </c>
      <c r="E616" s="157" t="s">
        <v>19</v>
      </c>
      <c r="F616" s="158" t="s">
        <v>890</v>
      </c>
      <c r="H616" s="159">
        <v>58.5</v>
      </c>
      <c r="I616" s="160"/>
      <c r="L616" s="156"/>
      <c r="M616" s="161"/>
      <c r="T616" s="162"/>
      <c r="AT616" s="157" t="s">
        <v>156</v>
      </c>
      <c r="AU616" s="157" t="s">
        <v>84</v>
      </c>
      <c r="AV616" s="13" t="s">
        <v>84</v>
      </c>
      <c r="AW616" s="13" t="s">
        <v>35</v>
      </c>
      <c r="AX616" s="13" t="s">
        <v>75</v>
      </c>
      <c r="AY616" s="157" t="s">
        <v>144</v>
      </c>
    </row>
    <row r="617" spans="2:65" s="13" customFormat="1">
      <c r="B617" s="156"/>
      <c r="D617" s="150" t="s">
        <v>156</v>
      </c>
      <c r="E617" s="157" t="s">
        <v>19</v>
      </c>
      <c r="F617" s="158" t="s">
        <v>891</v>
      </c>
      <c r="H617" s="159">
        <v>0.01</v>
      </c>
      <c r="I617" s="160"/>
      <c r="L617" s="156"/>
      <c r="M617" s="161"/>
      <c r="T617" s="162"/>
      <c r="AT617" s="157" t="s">
        <v>156</v>
      </c>
      <c r="AU617" s="157" t="s">
        <v>84</v>
      </c>
      <c r="AV617" s="13" t="s">
        <v>84</v>
      </c>
      <c r="AW617" s="13" t="s">
        <v>35</v>
      </c>
      <c r="AX617" s="13" t="s">
        <v>75</v>
      </c>
      <c r="AY617" s="157" t="s">
        <v>144</v>
      </c>
    </row>
    <row r="618" spans="2:65" s="14" customFormat="1">
      <c r="B618" s="163"/>
      <c r="D618" s="150" t="s">
        <v>156</v>
      </c>
      <c r="E618" s="164" t="s">
        <v>19</v>
      </c>
      <c r="F618" s="165" t="s">
        <v>204</v>
      </c>
      <c r="H618" s="166">
        <v>362.8</v>
      </c>
      <c r="I618" s="167"/>
      <c r="L618" s="163"/>
      <c r="M618" s="168"/>
      <c r="T618" s="169"/>
      <c r="AT618" s="164" t="s">
        <v>156</v>
      </c>
      <c r="AU618" s="164" t="s">
        <v>84</v>
      </c>
      <c r="AV618" s="14" t="s">
        <v>152</v>
      </c>
      <c r="AW618" s="14" t="s">
        <v>35</v>
      </c>
      <c r="AX618" s="14" t="s">
        <v>82</v>
      </c>
      <c r="AY618" s="164" t="s">
        <v>144</v>
      </c>
    </row>
    <row r="619" spans="2:65" s="1" customFormat="1" ht="24.2" customHeight="1">
      <c r="B619" s="33"/>
      <c r="C619" s="132" t="s">
        <v>1344</v>
      </c>
      <c r="D619" s="132" t="s">
        <v>147</v>
      </c>
      <c r="E619" s="133" t="s">
        <v>1345</v>
      </c>
      <c r="F619" s="134" t="s">
        <v>1346</v>
      </c>
      <c r="G619" s="135" t="s">
        <v>150</v>
      </c>
      <c r="H619" s="136">
        <v>37.5</v>
      </c>
      <c r="I619" s="137"/>
      <c r="J619" s="138">
        <f>ROUND(I619*H619,2)</f>
        <v>0</v>
      </c>
      <c r="K619" s="134" t="s">
        <v>151</v>
      </c>
      <c r="L619" s="33"/>
      <c r="M619" s="139" t="s">
        <v>19</v>
      </c>
      <c r="N619" s="140" t="s">
        <v>46</v>
      </c>
      <c r="P619" s="141">
        <f>O619*H619</f>
        <v>0</v>
      </c>
      <c r="Q619" s="141">
        <v>1E-4</v>
      </c>
      <c r="R619" s="141">
        <f>Q619*H619</f>
        <v>3.7500000000000003E-3</v>
      </c>
      <c r="S619" s="141">
        <v>0</v>
      </c>
      <c r="T619" s="142">
        <f>S619*H619</f>
        <v>0</v>
      </c>
      <c r="AR619" s="143" t="s">
        <v>229</v>
      </c>
      <c r="AT619" s="143" t="s">
        <v>147</v>
      </c>
      <c r="AU619" s="143" t="s">
        <v>84</v>
      </c>
      <c r="AY619" s="18" t="s">
        <v>144</v>
      </c>
      <c r="BE619" s="144">
        <f>IF(N619="základní",J619,0)</f>
        <v>0</v>
      </c>
      <c r="BF619" s="144">
        <f>IF(N619="snížená",J619,0)</f>
        <v>0</v>
      </c>
      <c r="BG619" s="144">
        <f>IF(N619="zákl. přenesená",J619,0)</f>
        <v>0</v>
      </c>
      <c r="BH619" s="144">
        <f>IF(N619="sníž. přenesená",J619,0)</f>
        <v>0</v>
      </c>
      <c r="BI619" s="144">
        <f>IF(N619="nulová",J619,0)</f>
        <v>0</v>
      </c>
      <c r="BJ619" s="18" t="s">
        <v>82</v>
      </c>
      <c r="BK619" s="144">
        <f>ROUND(I619*H619,2)</f>
        <v>0</v>
      </c>
      <c r="BL619" s="18" t="s">
        <v>229</v>
      </c>
      <c r="BM619" s="143" t="s">
        <v>1347</v>
      </c>
    </row>
    <row r="620" spans="2:65" s="1" customFormat="1">
      <c r="B620" s="33"/>
      <c r="D620" s="145" t="s">
        <v>154</v>
      </c>
      <c r="F620" s="146" t="s">
        <v>1348</v>
      </c>
      <c r="I620" s="147"/>
      <c r="L620" s="33"/>
      <c r="M620" s="148"/>
      <c r="T620" s="54"/>
      <c r="AT620" s="18" t="s">
        <v>154</v>
      </c>
      <c r="AU620" s="18" t="s">
        <v>84</v>
      </c>
    </row>
    <row r="621" spans="2:65" s="1" customFormat="1" ht="24.2" customHeight="1">
      <c r="B621" s="33"/>
      <c r="C621" s="132" t="s">
        <v>1349</v>
      </c>
      <c r="D621" s="132" t="s">
        <v>147</v>
      </c>
      <c r="E621" s="133" t="s">
        <v>1350</v>
      </c>
      <c r="F621" s="134" t="s">
        <v>1351</v>
      </c>
      <c r="G621" s="135" t="s">
        <v>150</v>
      </c>
      <c r="H621" s="136">
        <v>219.2</v>
      </c>
      <c r="I621" s="137"/>
      <c r="J621" s="138">
        <f>ROUND(I621*H621,2)</f>
        <v>0</v>
      </c>
      <c r="K621" s="134" t="s">
        <v>151</v>
      </c>
      <c r="L621" s="33"/>
      <c r="M621" s="139" t="s">
        <v>19</v>
      </c>
      <c r="N621" s="140" t="s">
        <v>46</v>
      </c>
      <c r="P621" s="141">
        <f>O621*H621</f>
        <v>0</v>
      </c>
      <c r="Q621" s="141">
        <v>1.1E-4</v>
      </c>
      <c r="R621" s="141">
        <f>Q621*H621</f>
        <v>2.4111999999999998E-2</v>
      </c>
      <c r="S621" s="141">
        <v>0</v>
      </c>
      <c r="T621" s="142">
        <f>S621*H621</f>
        <v>0</v>
      </c>
      <c r="AR621" s="143" t="s">
        <v>229</v>
      </c>
      <c r="AT621" s="143" t="s">
        <v>147</v>
      </c>
      <c r="AU621" s="143" t="s">
        <v>84</v>
      </c>
      <c r="AY621" s="18" t="s">
        <v>144</v>
      </c>
      <c r="BE621" s="144">
        <f>IF(N621="základní",J621,0)</f>
        <v>0</v>
      </c>
      <c r="BF621" s="144">
        <f>IF(N621="snížená",J621,0)</f>
        <v>0</v>
      </c>
      <c r="BG621" s="144">
        <f>IF(N621="zákl. přenesená",J621,0)</f>
        <v>0</v>
      </c>
      <c r="BH621" s="144">
        <f>IF(N621="sníž. přenesená",J621,0)</f>
        <v>0</v>
      </c>
      <c r="BI621" s="144">
        <f>IF(N621="nulová",J621,0)</f>
        <v>0</v>
      </c>
      <c r="BJ621" s="18" t="s">
        <v>82</v>
      </c>
      <c r="BK621" s="144">
        <f>ROUND(I621*H621,2)</f>
        <v>0</v>
      </c>
      <c r="BL621" s="18" t="s">
        <v>229</v>
      </c>
      <c r="BM621" s="143" t="s">
        <v>1352</v>
      </c>
    </row>
    <row r="622" spans="2:65" s="1" customFormat="1">
      <c r="B622" s="33"/>
      <c r="D622" s="145" t="s">
        <v>154</v>
      </c>
      <c r="F622" s="146" t="s">
        <v>1353</v>
      </c>
      <c r="I622" s="147"/>
      <c r="L622" s="33"/>
      <c r="M622" s="148"/>
      <c r="T622" s="54"/>
      <c r="AT622" s="18" t="s">
        <v>154</v>
      </c>
      <c r="AU622" s="18" t="s">
        <v>84</v>
      </c>
    </row>
    <row r="623" spans="2:65" s="1" customFormat="1" ht="24.2" customHeight="1">
      <c r="B623" s="33"/>
      <c r="C623" s="132" t="s">
        <v>1354</v>
      </c>
      <c r="D623" s="132" t="s">
        <v>147</v>
      </c>
      <c r="E623" s="133" t="s">
        <v>1355</v>
      </c>
      <c r="F623" s="134" t="s">
        <v>1356</v>
      </c>
      <c r="G623" s="135" t="s">
        <v>150</v>
      </c>
      <c r="H623" s="136">
        <v>45</v>
      </c>
      <c r="I623" s="137"/>
      <c r="J623" s="138">
        <f>ROUND(I623*H623,2)</f>
        <v>0</v>
      </c>
      <c r="K623" s="134" t="s">
        <v>151</v>
      </c>
      <c r="L623" s="33"/>
      <c r="M623" s="139" t="s">
        <v>19</v>
      </c>
      <c r="N623" s="140" t="s">
        <v>46</v>
      </c>
      <c r="P623" s="141">
        <f>O623*H623</f>
        <v>0</v>
      </c>
      <c r="Q623" s="141">
        <v>1.3999999999999999E-4</v>
      </c>
      <c r="R623" s="141">
        <f>Q623*H623</f>
        <v>6.2999999999999992E-3</v>
      </c>
      <c r="S623" s="141">
        <v>0</v>
      </c>
      <c r="T623" s="142">
        <f>S623*H623</f>
        <v>0</v>
      </c>
      <c r="AR623" s="143" t="s">
        <v>229</v>
      </c>
      <c r="AT623" s="143" t="s">
        <v>147</v>
      </c>
      <c r="AU623" s="143" t="s">
        <v>84</v>
      </c>
      <c r="AY623" s="18" t="s">
        <v>144</v>
      </c>
      <c r="BE623" s="144">
        <f>IF(N623="základní",J623,0)</f>
        <v>0</v>
      </c>
      <c r="BF623" s="144">
        <f>IF(N623="snížená",J623,0)</f>
        <v>0</v>
      </c>
      <c r="BG623" s="144">
        <f>IF(N623="zákl. přenesená",J623,0)</f>
        <v>0</v>
      </c>
      <c r="BH623" s="144">
        <f>IF(N623="sníž. přenesená",J623,0)</f>
        <v>0</v>
      </c>
      <c r="BI623" s="144">
        <f>IF(N623="nulová",J623,0)</f>
        <v>0</v>
      </c>
      <c r="BJ623" s="18" t="s">
        <v>82</v>
      </c>
      <c r="BK623" s="144">
        <f>ROUND(I623*H623,2)</f>
        <v>0</v>
      </c>
      <c r="BL623" s="18" t="s">
        <v>229</v>
      </c>
      <c r="BM623" s="143" t="s">
        <v>1357</v>
      </c>
    </row>
    <row r="624" spans="2:65" s="1" customFormat="1">
      <c r="B624" s="33"/>
      <c r="D624" s="145" t="s">
        <v>154</v>
      </c>
      <c r="F624" s="146" t="s">
        <v>1358</v>
      </c>
      <c r="I624" s="147"/>
      <c r="L624" s="33"/>
      <c r="M624" s="148"/>
      <c r="T624" s="54"/>
      <c r="AT624" s="18" t="s">
        <v>154</v>
      </c>
      <c r="AU624" s="18" t="s">
        <v>84</v>
      </c>
    </row>
    <row r="625" spans="2:65" s="1" customFormat="1" ht="24.2" customHeight="1">
      <c r="B625" s="33"/>
      <c r="C625" s="132" t="s">
        <v>1359</v>
      </c>
      <c r="D625" s="132" t="s">
        <v>147</v>
      </c>
      <c r="E625" s="133" t="s">
        <v>1360</v>
      </c>
      <c r="F625" s="134" t="s">
        <v>1361</v>
      </c>
      <c r="G625" s="135" t="s">
        <v>150</v>
      </c>
      <c r="H625" s="136">
        <v>1.2</v>
      </c>
      <c r="I625" s="137"/>
      <c r="J625" s="138">
        <f>ROUND(I625*H625,2)</f>
        <v>0</v>
      </c>
      <c r="K625" s="134" t="s">
        <v>151</v>
      </c>
      <c r="L625" s="33"/>
      <c r="M625" s="139" t="s">
        <v>19</v>
      </c>
      <c r="N625" s="140" t="s">
        <v>46</v>
      </c>
      <c r="P625" s="141">
        <f>O625*H625</f>
        <v>0</v>
      </c>
      <c r="Q625" s="141">
        <v>2.0000000000000001E-4</v>
      </c>
      <c r="R625" s="141">
        <f>Q625*H625</f>
        <v>2.4000000000000001E-4</v>
      </c>
      <c r="S625" s="141">
        <v>0</v>
      </c>
      <c r="T625" s="142">
        <f>S625*H625</f>
        <v>0</v>
      </c>
      <c r="AR625" s="143" t="s">
        <v>229</v>
      </c>
      <c r="AT625" s="143" t="s">
        <v>147</v>
      </c>
      <c r="AU625" s="143" t="s">
        <v>84</v>
      </c>
      <c r="AY625" s="18" t="s">
        <v>144</v>
      </c>
      <c r="BE625" s="144">
        <f>IF(N625="základní",J625,0)</f>
        <v>0</v>
      </c>
      <c r="BF625" s="144">
        <f>IF(N625="snížená",J625,0)</f>
        <v>0</v>
      </c>
      <c r="BG625" s="144">
        <f>IF(N625="zákl. přenesená",J625,0)</f>
        <v>0</v>
      </c>
      <c r="BH625" s="144">
        <f>IF(N625="sníž. přenesená",J625,0)</f>
        <v>0</v>
      </c>
      <c r="BI625" s="144">
        <f>IF(N625="nulová",J625,0)</f>
        <v>0</v>
      </c>
      <c r="BJ625" s="18" t="s">
        <v>82</v>
      </c>
      <c r="BK625" s="144">
        <f>ROUND(I625*H625,2)</f>
        <v>0</v>
      </c>
      <c r="BL625" s="18" t="s">
        <v>229</v>
      </c>
      <c r="BM625" s="143" t="s">
        <v>1362</v>
      </c>
    </row>
    <row r="626" spans="2:65" s="1" customFormat="1">
      <c r="B626" s="33"/>
      <c r="D626" s="145" t="s">
        <v>154</v>
      </c>
      <c r="F626" s="146" t="s">
        <v>1363</v>
      </c>
      <c r="I626" s="147"/>
      <c r="L626" s="33"/>
      <c r="M626" s="148"/>
      <c r="T626" s="54"/>
      <c r="AT626" s="18" t="s">
        <v>154</v>
      </c>
      <c r="AU626" s="18" t="s">
        <v>84</v>
      </c>
    </row>
    <row r="627" spans="2:65" s="12" customFormat="1">
      <c r="B627" s="149"/>
      <c r="D627" s="150" t="s">
        <v>156</v>
      </c>
      <c r="E627" s="151" t="s">
        <v>19</v>
      </c>
      <c r="F627" s="152" t="s">
        <v>1364</v>
      </c>
      <c r="H627" s="151" t="s">
        <v>19</v>
      </c>
      <c r="I627" s="153"/>
      <c r="L627" s="149"/>
      <c r="M627" s="154"/>
      <c r="T627" s="155"/>
      <c r="AT627" s="151" t="s">
        <v>156</v>
      </c>
      <c r="AU627" s="151" t="s">
        <v>84</v>
      </c>
      <c r="AV627" s="12" t="s">
        <v>82</v>
      </c>
      <c r="AW627" s="12" t="s">
        <v>35</v>
      </c>
      <c r="AX627" s="12" t="s">
        <v>75</v>
      </c>
      <c r="AY627" s="151" t="s">
        <v>144</v>
      </c>
    </row>
    <row r="628" spans="2:65" s="12" customFormat="1">
      <c r="B628" s="149"/>
      <c r="D628" s="150" t="s">
        <v>156</v>
      </c>
      <c r="E628" s="151" t="s">
        <v>19</v>
      </c>
      <c r="F628" s="152" t="s">
        <v>1365</v>
      </c>
      <c r="H628" s="151" t="s">
        <v>19</v>
      </c>
      <c r="I628" s="153"/>
      <c r="L628" s="149"/>
      <c r="M628" s="154"/>
      <c r="T628" s="155"/>
      <c r="AT628" s="151" t="s">
        <v>156</v>
      </c>
      <c r="AU628" s="151" t="s">
        <v>84</v>
      </c>
      <c r="AV628" s="12" t="s">
        <v>82</v>
      </c>
      <c r="AW628" s="12" t="s">
        <v>35</v>
      </c>
      <c r="AX628" s="12" t="s">
        <v>75</v>
      </c>
      <c r="AY628" s="151" t="s">
        <v>144</v>
      </c>
    </row>
    <row r="629" spans="2:65" s="12" customFormat="1">
      <c r="B629" s="149"/>
      <c r="D629" s="150" t="s">
        <v>156</v>
      </c>
      <c r="E629" s="151" t="s">
        <v>19</v>
      </c>
      <c r="F629" s="152" t="s">
        <v>1366</v>
      </c>
      <c r="H629" s="151" t="s">
        <v>19</v>
      </c>
      <c r="I629" s="153"/>
      <c r="L629" s="149"/>
      <c r="M629" s="154"/>
      <c r="T629" s="155"/>
      <c r="AT629" s="151" t="s">
        <v>156</v>
      </c>
      <c r="AU629" s="151" t="s">
        <v>84</v>
      </c>
      <c r="AV629" s="12" t="s">
        <v>82</v>
      </c>
      <c r="AW629" s="12" t="s">
        <v>35</v>
      </c>
      <c r="AX629" s="12" t="s">
        <v>75</v>
      </c>
      <c r="AY629" s="151" t="s">
        <v>144</v>
      </c>
    </row>
    <row r="630" spans="2:65" s="12" customFormat="1">
      <c r="B630" s="149"/>
      <c r="D630" s="150" t="s">
        <v>156</v>
      </c>
      <c r="E630" s="151" t="s">
        <v>19</v>
      </c>
      <c r="F630" s="152" t="s">
        <v>1367</v>
      </c>
      <c r="H630" s="151" t="s">
        <v>19</v>
      </c>
      <c r="I630" s="153"/>
      <c r="L630" s="149"/>
      <c r="M630" s="154"/>
      <c r="T630" s="155"/>
      <c r="AT630" s="151" t="s">
        <v>156</v>
      </c>
      <c r="AU630" s="151" t="s">
        <v>84</v>
      </c>
      <c r="AV630" s="12" t="s">
        <v>82</v>
      </c>
      <c r="AW630" s="12" t="s">
        <v>35</v>
      </c>
      <c r="AX630" s="12" t="s">
        <v>75</v>
      </c>
      <c r="AY630" s="151" t="s">
        <v>144</v>
      </c>
    </row>
    <row r="631" spans="2:65" s="12" customFormat="1">
      <c r="B631" s="149"/>
      <c r="D631" s="150" t="s">
        <v>156</v>
      </c>
      <c r="E631" s="151" t="s">
        <v>19</v>
      </c>
      <c r="F631" s="152" t="s">
        <v>824</v>
      </c>
      <c r="H631" s="151" t="s">
        <v>19</v>
      </c>
      <c r="I631" s="153"/>
      <c r="L631" s="149"/>
      <c r="M631" s="154"/>
      <c r="T631" s="155"/>
      <c r="AT631" s="151" t="s">
        <v>156</v>
      </c>
      <c r="AU631" s="151" t="s">
        <v>84</v>
      </c>
      <c r="AV631" s="12" t="s">
        <v>82</v>
      </c>
      <c r="AW631" s="12" t="s">
        <v>35</v>
      </c>
      <c r="AX631" s="12" t="s">
        <v>75</v>
      </c>
      <c r="AY631" s="151" t="s">
        <v>144</v>
      </c>
    </row>
    <row r="632" spans="2:65" s="13" customFormat="1">
      <c r="B632" s="156"/>
      <c r="D632" s="150" t="s">
        <v>156</v>
      </c>
      <c r="E632" s="157" t="s">
        <v>19</v>
      </c>
      <c r="F632" s="158" t="s">
        <v>842</v>
      </c>
      <c r="H632" s="159">
        <v>0.6</v>
      </c>
      <c r="I632" s="160"/>
      <c r="L632" s="156"/>
      <c r="M632" s="161"/>
      <c r="T632" s="162"/>
      <c r="AT632" s="157" t="s">
        <v>156</v>
      </c>
      <c r="AU632" s="157" t="s">
        <v>84</v>
      </c>
      <c r="AV632" s="13" t="s">
        <v>84</v>
      </c>
      <c r="AW632" s="13" t="s">
        <v>35</v>
      </c>
      <c r="AX632" s="13" t="s">
        <v>75</v>
      </c>
      <c r="AY632" s="157" t="s">
        <v>144</v>
      </c>
    </row>
    <row r="633" spans="2:65" s="12" customFormat="1">
      <c r="B633" s="149"/>
      <c r="D633" s="150" t="s">
        <v>156</v>
      </c>
      <c r="E633" s="151" t="s">
        <v>19</v>
      </c>
      <c r="F633" s="152" t="s">
        <v>821</v>
      </c>
      <c r="H633" s="151" t="s">
        <v>19</v>
      </c>
      <c r="I633" s="153"/>
      <c r="L633" s="149"/>
      <c r="M633" s="154"/>
      <c r="T633" s="155"/>
      <c r="AT633" s="151" t="s">
        <v>156</v>
      </c>
      <c r="AU633" s="151" t="s">
        <v>84</v>
      </c>
      <c r="AV633" s="12" t="s">
        <v>82</v>
      </c>
      <c r="AW633" s="12" t="s">
        <v>35</v>
      </c>
      <c r="AX633" s="12" t="s">
        <v>75</v>
      </c>
      <c r="AY633" s="151" t="s">
        <v>144</v>
      </c>
    </row>
    <row r="634" spans="2:65" s="13" customFormat="1">
      <c r="B634" s="156"/>
      <c r="D634" s="150" t="s">
        <v>156</v>
      </c>
      <c r="E634" s="157" t="s">
        <v>19</v>
      </c>
      <c r="F634" s="158" t="s">
        <v>842</v>
      </c>
      <c r="H634" s="159">
        <v>0.6</v>
      </c>
      <c r="I634" s="160"/>
      <c r="L634" s="156"/>
      <c r="M634" s="161"/>
      <c r="T634" s="162"/>
      <c r="AT634" s="157" t="s">
        <v>156</v>
      </c>
      <c r="AU634" s="157" t="s">
        <v>84</v>
      </c>
      <c r="AV634" s="13" t="s">
        <v>84</v>
      </c>
      <c r="AW634" s="13" t="s">
        <v>35</v>
      </c>
      <c r="AX634" s="13" t="s">
        <v>75</v>
      </c>
      <c r="AY634" s="157" t="s">
        <v>144</v>
      </c>
    </row>
    <row r="635" spans="2:65" s="14" customFormat="1">
      <c r="B635" s="163"/>
      <c r="D635" s="150" t="s">
        <v>156</v>
      </c>
      <c r="E635" s="164" t="s">
        <v>19</v>
      </c>
      <c r="F635" s="165" t="s">
        <v>204</v>
      </c>
      <c r="H635" s="166">
        <v>1.2</v>
      </c>
      <c r="I635" s="167"/>
      <c r="L635" s="163"/>
      <c r="M635" s="168"/>
      <c r="T635" s="169"/>
      <c r="AT635" s="164" t="s">
        <v>156</v>
      </c>
      <c r="AU635" s="164" t="s">
        <v>84</v>
      </c>
      <c r="AV635" s="14" t="s">
        <v>152</v>
      </c>
      <c r="AW635" s="14" t="s">
        <v>35</v>
      </c>
      <c r="AX635" s="14" t="s">
        <v>82</v>
      </c>
      <c r="AY635" s="164" t="s">
        <v>144</v>
      </c>
    </row>
    <row r="636" spans="2:65" s="1" customFormat="1" ht="24.2" customHeight="1">
      <c r="B636" s="33"/>
      <c r="C636" s="132" t="s">
        <v>1368</v>
      </c>
      <c r="D636" s="132" t="s">
        <v>147</v>
      </c>
      <c r="E636" s="133" t="s">
        <v>1369</v>
      </c>
      <c r="F636" s="134" t="s">
        <v>1370</v>
      </c>
      <c r="G636" s="135" t="s">
        <v>150</v>
      </c>
      <c r="H636" s="136">
        <v>37.5</v>
      </c>
      <c r="I636" s="137"/>
      <c r="J636" s="138">
        <f>ROUND(I636*H636,2)</f>
        <v>0</v>
      </c>
      <c r="K636" s="134" t="s">
        <v>151</v>
      </c>
      <c r="L636" s="33"/>
      <c r="M636" s="139" t="s">
        <v>19</v>
      </c>
      <c r="N636" s="140" t="s">
        <v>46</v>
      </c>
      <c r="P636" s="141">
        <f>O636*H636</f>
        <v>0</v>
      </c>
      <c r="Q636" s="141">
        <v>4.8000000000000001E-4</v>
      </c>
      <c r="R636" s="141">
        <f>Q636*H636</f>
        <v>1.8000000000000002E-2</v>
      </c>
      <c r="S636" s="141">
        <v>0</v>
      </c>
      <c r="T636" s="142">
        <f>S636*H636</f>
        <v>0</v>
      </c>
      <c r="AR636" s="143" t="s">
        <v>229</v>
      </c>
      <c r="AT636" s="143" t="s">
        <v>147</v>
      </c>
      <c r="AU636" s="143" t="s">
        <v>84</v>
      </c>
      <c r="AY636" s="18" t="s">
        <v>144</v>
      </c>
      <c r="BE636" s="144">
        <f>IF(N636="základní",J636,0)</f>
        <v>0</v>
      </c>
      <c r="BF636" s="144">
        <f>IF(N636="snížená",J636,0)</f>
        <v>0</v>
      </c>
      <c r="BG636" s="144">
        <f>IF(N636="zákl. přenesená",J636,0)</f>
        <v>0</v>
      </c>
      <c r="BH636" s="144">
        <f>IF(N636="sníž. přenesená",J636,0)</f>
        <v>0</v>
      </c>
      <c r="BI636" s="144">
        <f>IF(N636="nulová",J636,0)</f>
        <v>0</v>
      </c>
      <c r="BJ636" s="18" t="s">
        <v>82</v>
      </c>
      <c r="BK636" s="144">
        <f>ROUND(I636*H636,2)</f>
        <v>0</v>
      </c>
      <c r="BL636" s="18" t="s">
        <v>229</v>
      </c>
      <c r="BM636" s="143" t="s">
        <v>1371</v>
      </c>
    </row>
    <row r="637" spans="2:65" s="1" customFormat="1">
      <c r="B637" s="33"/>
      <c r="D637" s="145" t="s">
        <v>154</v>
      </c>
      <c r="F637" s="146" t="s">
        <v>1372</v>
      </c>
      <c r="I637" s="147"/>
      <c r="L637" s="33"/>
      <c r="M637" s="148"/>
      <c r="T637" s="54"/>
      <c r="AT637" s="18" t="s">
        <v>154</v>
      </c>
      <c r="AU637" s="18" t="s">
        <v>84</v>
      </c>
    </row>
    <row r="638" spans="2:65" s="12" customFormat="1" ht="22.5">
      <c r="B638" s="149"/>
      <c r="D638" s="150" t="s">
        <v>156</v>
      </c>
      <c r="E638" s="151" t="s">
        <v>19</v>
      </c>
      <c r="F638" s="152" t="s">
        <v>1311</v>
      </c>
      <c r="H638" s="151" t="s">
        <v>19</v>
      </c>
      <c r="I638" s="153"/>
      <c r="L638" s="149"/>
      <c r="M638" s="154"/>
      <c r="T638" s="155"/>
      <c r="AT638" s="151" t="s">
        <v>156</v>
      </c>
      <c r="AU638" s="151" t="s">
        <v>84</v>
      </c>
      <c r="AV638" s="12" t="s">
        <v>82</v>
      </c>
      <c r="AW638" s="12" t="s">
        <v>35</v>
      </c>
      <c r="AX638" s="12" t="s">
        <v>75</v>
      </c>
      <c r="AY638" s="151" t="s">
        <v>144</v>
      </c>
    </row>
    <row r="639" spans="2:65" s="12" customFormat="1" ht="22.5">
      <c r="B639" s="149"/>
      <c r="D639" s="150" t="s">
        <v>156</v>
      </c>
      <c r="E639" s="151" t="s">
        <v>19</v>
      </c>
      <c r="F639" s="152" t="s">
        <v>1312</v>
      </c>
      <c r="H639" s="151" t="s">
        <v>19</v>
      </c>
      <c r="I639" s="153"/>
      <c r="L639" s="149"/>
      <c r="M639" s="154"/>
      <c r="T639" s="155"/>
      <c r="AT639" s="151" t="s">
        <v>156</v>
      </c>
      <c r="AU639" s="151" t="s">
        <v>84</v>
      </c>
      <c r="AV639" s="12" t="s">
        <v>82</v>
      </c>
      <c r="AW639" s="12" t="s">
        <v>35</v>
      </c>
      <c r="AX639" s="12" t="s">
        <v>75</v>
      </c>
      <c r="AY639" s="151" t="s">
        <v>144</v>
      </c>
    </row>
    <row r="640" spans="2:65" s="12" customFormat="1" ht="22.5">
      <c r="B640" s="149"/>
      <c r="D640" s="150" t="s">
        <v>156</v>
      </c>
      <c r="E640" s="151" t="s">
        <v>19</v>
      </c>
      <c r="F640" s="152" t="s">
        <v>1313</v>
      </c>
      <c r="H640" s="151" t="s">
        <v>19</v>
      </c>
      <c r="I640" s="153"/>
      <c r="L640" s="149"/>
      <c r="M640" s="154"/>
      <c r="T640" s="155"/>
      <c r="AT640" s="151" t="s">
        <v>156</v>
      </c>
      <c r="AU640" s="151" t="s">
        <v>84</v>
      </c>
      <c r="AV640" s="12" t="s">
        <v>82</v>
      </c>
      <c r="AW640" s="12" t="s">
        <v>35</v>
      </c>
      <c r="AX640" s="12" t="s">
        <v>75</v>
      </c>
      <c r="AY640" s="151" t="s">
        <v>144</v>
      </c>
    </row>
    <row r="641" spans="2:65" s="12" customFormat="1" ht="22.5">
      <c r="B641" s="149"/>
      <c r="D641" s="150" t="s">
        <v>156</v>
      </c>
      <c r="E641" s="151" t="s">
        <v>19</v>
      </c>
      <c r="F641" s="152" t="s">
        <v>1314</v>
      </c>
      <c r="H641" s="151" t="s">
        <v>19</v>
      </c>
      <c r="I641" s="153"/>
      <c r="L641" s="149"/>
      <c r="M641" s="154"/>
      <c r="T641" s="155"/>
      <c r="AT641" s="151" t="s">
        <v>156</v>
      </c>
      <c r="AU641" s="151" t="s">
        <v>84</v>
      </c>
      <c r="AV641" s="12" t="s">
        <v>82</v>
      </c>
      <c r="AW641" s="12" t="s">
        <v>35</v>
      </c>
      <c r="AX641" s="12" t="s">
        <v>75</v>
      </c>
      <c r="AY641" s="151" t="s">
        <v>144</v>
      </c>
    </row>
    <row r="642" spans="2:65" s="12" customFormat="1">
      <c r="B642" s="149"/>
      <c r="D642" s="150" t="s">
        <v>156</v>
      </c>
      <c r="E642" s="151" t="s">
        <v>19</v>
      </c>
      <c r="F642" s="152" t="s">
        <v>1315</v>
      </c>
      <c r="H642" s="151" t="s">
        <v>19</v>
      </c>
      <c r="I642" s="153"/>
      <c r="L642" s="149"/>
      <c r="M642" s="154"/>
      <c r="T642" s="155"/>
      <c r="AT642" s="151" t="s">
        <v>156</v>
      </c>
      <c r="AU642" s="151" t="s">
        <v>84</v>
      </c>
      <c r="AV642" s="12" t="s">
        <v>82</v>
      </c>
      <c r="AW642" s="12" t="s">
        <v>35</v>
      </c>
      <c r="AX642" s="12" t="s">
        <v>75</v>
      </c>
      <c r="AY642" s="151" t="s">
        <v>144</v>
      </c>
    </row>
    <row r="643" spans="2:65" s="12" customFormat="1" ht="22.5">
      <c r="B643" s="149"/>
      <c r="D643" s="150" t="s">
        <v>156</v>
      </c>
      <c r="E643" s="151" t="s">
        <v>19</v>
      </c>
      <c r="F643" s="152" t="s">
        <v>1316</v>
      </c>
      <c r="H643" s="151" t="s">
        <v>19</v>
      </c>
      <c r="I643" s="153"/>
      <c r="L643" s="149"/>
      <c r="M643" s="154"/>
      <c r="T643" s="155"/>
      <c r="AT643" s="151" t="s">
        <v>156</v>
      </c>
      <c r="AU643" s="151" t="s">
        <v>84</v>
      </c>
      <c r="AV643" s="12" t="s">
        <v>82</v>
      </c>
      <c r="AW643" s="12" t="s">
        <v>35</v>
      </c>
      <c r="AX643" s="12" t="s">
        <v>75</v>
      </c>
      <c r="AY643" s="151" t="s">
        <v>144</v>
      </c>
    </row>
    <row r="644" spans="2:65" s="12" customFormat="1" ht="22.5">
      <c r="B644" s="149"/>
      <c r="D644" s="150" t="s">
        <v>156</v>
      </c>
      <c r="E644" s="151" t="s">
        <v>19</v>
      </c>
      <c r="F644" s="152" t="s">
        <v>1317</v>
      </c>
      <c r="H644" s="151" t="s">
        <v>19</v>
      </c>
      <c r="I644" s="153"/>
      <c r="L644" s="149"/>
      <c r="M644" s="154"/>
      <c r="T644" s="155"/>
      <c r="AT644" s="151" t="s">
        <v>156</v>
      </c>
      <c r="AU644" s="151" t="s">
        <v>84</v>
      </c>
      <c r="AV644" s="12" t="s">
        <v>82</v>
      </c>
      <c r="AW644" s="12" t="s">
        <v>35</v>
      </c>
      <c r="AX644" s="12" t="s">
        <v>75</v>
      </c>
      <c r="AY644" s="151" t="s">
        <v>144</v>
      </c>
    </row>
    <row r="645" spans="2:65" s="12" customFormat="1">
      <c r="B645" s="149"/>
      <c r="D645" s="150" t="s">
        <v>156</v>
      </c>
      <c r="E645" s="151" t="s">
        <v>19</v>
      </c>
      <c r="F645" s="152" t="s">
        <v>1318</v>
      </c>
      <c r="H645" s="151" t="s">
        <v>19</v>
      </c>
      <c r="I645" s="153"/>
      <c r="L645" s="149"/>
      <c r="M645" s="154"/>
      <c r="T645" s="155"/>
      <c r="AT645" s="151" t="s">
        <v>156</v>
      </c>
      <c r="AU645" s="151" t="s">
        <v>84</v>
      </c>
      <c r="AV645" s="12" t="s">
        <v>82</v>
      </c>
      <c r="AW645" s="12" t="s">
        <v>35</v>
      </c>
      <c r="AX645" s="12" t="s">
        <v>75</v>
      </c>
      <c r="AY645" s="151" t="s">
        <v>144</v>
      </c>
    </row>
    <row r="646" spans="2:65" s="12" customFormat="1">
      <c r="B646" s="149"/>
      <c r="D646" s="150" t="s">
        <v>156</v>
      </c>
      <c r="E646" s="151" t="s">
        <v>19</v>
      </c>
      <c r="F646" s="152" t="s">
        <v>787</v>
      </c>
      <c r="H646" s="151" t="s">
        <v>19</v>
      </c>
      <c r="I646" s="153"/>
      <c r="L646" s="149"/>
      <c r="M646" s="154"/>
      <c r="T646" s="155"/>
      <c r="AT646" s="151" t="s">
        <v>156</v>
      </c>
      <c r="AU646" s="151" t="s">
        <v>84</v>
      </c>
      <c r="AV646" s="12" t="s">
        <v>82</v>
      </c>
      <c r="AW646" s="12" t="s">
        <v>35</v>
      </c>
      <c r="AX646" s="12" t="s">
        <v>75</v>
      </c>
      <c r="AY646" s="151" t="s">
        <v>144</v>
      </c>
    </row>
    <row r="647" spans="2:65" s="13" customFormat="1">
      <c r="B647" s="156"/>
      <c r="D647" s="150" t="s">
        <v>156</v>
      </c>
      <c r="E647" s="157" t="s">
        <v>19</v>
      </c>
      <c r="F647" s="158" t="s">
        <v>966</v>
      </c>
      <c r="H647" s="159">
        <v>7.5</v>
      </c>
      <c r="I647" s="160"/>
      <c r="L647" s="156"/>
      <c r="M647" s="161"/>
      <c r="T647" s="162"/>
      <c r="AT647" s="157" t="s">
        <v>156</v>
      </c>
      <c r="AU647" s="157" t="s">
        <v>84</v>
      </c>
      <c r="AV647" s="13" t="s">
        <v>84</v>
      </c>
      <c r="AW647" s="13" t="s">
        <v>35</v>
      </c>
      <c r="AX647" s="13" t="s">
        <v>75</v>
      </c>
      <c r="AY647" s="157" t="s">
        <v>144</v>
      </c>
    </row>
    <row r="648" spans="2:65" s="13" customFormat="1">
      <c r="B648" s="156"/>
      <c r="D648" s="150" t="s">
        <v>156</v>
      </c>
      <c r="E648" s="157" t="s">
        <v>19</v>
      </c>
      <c r="F648" s="158" t="s">
        <v>971</v>
      </c>
      <c r="H648" s="159">
        <v>30</v>
      </c>
      <c r="I648" s="160"/>
      <c r="L648" s="156"/>
      <c r="M648" s="161"/>
      <c r="T648" s="162"/>
      <c r="AT648" s="157" t="s">
        <v>156</v>
      </c>
      <c r="AU648" s="157" t="s">
        <v>84</v>
      </c>
      <c r="AV648" s="13" t="s">
        <v>84</v>
      </c>
      <c r="AW648" s="13" t="s">
        <v>35</v>
      </c>
      <c r="AX648" s="13" t="s">
        <v>75</v>
      </c>
      <c r="AY648" s="157" t="s">
        <v>144</v>
      </c>
    </row>
    <row r="649" spans="2:65" s="14" customFormat="1">
      <c r="B649" s="163"/>
      <c r="D649" s="150" t="s">
        <v>156</v>
      </c>
      <c r="E649" s="164" t="s">
        <v>19</v>
      </c>
      <c r="F649" s="165" t="s">
        <v>204</v>
      </c>
      <c r="H649" s="166">
        <v>37.5</v>
      </c>
      <c r="I649" s="167"/>
      <c r="L649" s="163"/>
      <c r="M649" s="168"/>
      <c r="T649" s="169"/>
      <c r="AT649" s="164" t="s">
        <v>156</v>
      </c>
      <c r="AU649" s="164" t="s">
        <v>84</v>
      </c>
      <c r="AV649" s="14" t="s">
        <v>152</v>
      </c>
      <c r="AW649" s="14" t="s">
        <v>35</v>
      </c>
      <c r="AX649" s="14" t="s">
        <v>82</v>
      </c>
      <c r="AY649" s="164" t="s">
        <v>144</v>
      </c>
    </row>
    <row r="650" spans="2:65" s="1" customFormat="1" ht="24.2" customHeight="1">
      <c r="B650" s="33"/>
      <c r="C650" s="132" t="s">
        <v>1373</v>
      </c>
      <c r="D650" s="132" t="s">
        <v>147</v>
      </c>
      <c r="E650" s="133" t="s">
        <v>1374</v>
      </c>
      <c r="F650" s="134" t="s">
        <v>1375</v>
      </c>
      <c r="G650" s="135" t="s">
        <v>150</v>
      </c>
      <c r="H650" s="136">
        <v>219.2</v>
      </c>
      <c r="I650" s="137"/>
      <c r="J650" s="138">
        <f>ROUND(I650*H650,2)</f>
        <v>0</v>
      </c>
      <c r="K650" s="134" t="s">
        <v>151</v>
      </c>
      <c r="L650" s="33"/>
      <c r="M650" s="139" t="s">
        <v>19</v>
      </c>
      <c r="N650" s="140" t="s">
        <v>46</v>
      </c>
      <c r="P650" s="141">
        <f>O650*H650</f>
        <v>0</v>
      </c>
      <c r="Q650" s="141">
        <v>5.5000000000000003E-4</v>
      </c>
      <c r="R650" s="141">
        <f>Q650*H650</f>
        <v>0.12056</v>
      </c>
      <c r="S650" s="141">
        <v>0</v>
      </c>
      <c r="T650" s="142">
        <f>S650*H650</f>
        <v>0</v>
      </c>
      <c r="AR650" s="143" t="s">
        <v>229</v>
      </c>
      <c r="AT650" s="143" t="s">
        <v>147</v>
      </c>
      <c r="AU650" s="143" t="s">
        <v>84</v>
      </c>
      <c r="AY650" s="18" t="s">
        <v>144</v>
      </c>
      <c r="BE650" s="144">
        <f>IF(N650="základní",J650,0)</f>
        <v>0</v>
      </c>
      <c r="BF650" s="144">
        <f>IF(N650="snížená",J650,0)</f>
        <v>0</v>
      </c>
      <c r="BG650" s="144">
        <f>IF(N650="zákl. přenesená",J650,0)</f>
        <v>0</v>
      </c>
      <c r="BH650" s="144">
        <f>IF(N650="sníž. přenesená",J650,0)</f>
        <v>0</v>
      </c>
      <c r="BI650" s="144">
        <f>IF(N650="nulová",J650,0)</f>
        <v>0</v>
      </c>
      <c r="BJ650" s="18" t="s">
        <v>82</v>
      </c>
      <c r="BK650" s="144">
        <f>ROUND(I650*H650,2)</f>
        <v>0</v>
      </c>
      <c r="BL650" s="18" t="s">
        <v>229</v>
      </c>
      <c r="BM650" s="143" t="s">
        <v>1376</v>
      </c>
    </row>
    <row r="651" spans="2:65" s="1" customFormat="1">
      <c r="B651" s="33"/>
      <c r="D651" s="145" t="s">
        <v>154</v>
      </c>
      <c r="F651" s="146" t="s">
        <v>1377</v>
      </c>
      <c r="I651" s="147"/>
      <c r="L651" s="33"/>
      <c r="M651" s="148"/>
      <c r="T651" s="54"/>
      <c r="AT651" s="18" t="s">
        <v>154</v>
      </c>
      <c r="AU651" s="18" t="s">
        <v>84</v>
      </c>
    </row>
    <row r="652" spans="2:65" s="12" customFormat="1" ht="22.5">
      <c r="B652" s="149"/>
      <c r="D652" s="150" t="s">
        <v>156</v>
      </c>
      <c r="E652" s="151" t="s">
        <v>19</v>
      </c>
      <c r="F652" s="152" t="s">
        <v>1311</v>
      </c>
      <c r="H652" s="151" t="s">
        <v>19</v>
      </c>
      <c r="I652" s="153"/>
      <c r="L652" s="149"/>
      <c r="M652" s="154"/>
      <c r="T652" s="155"/>
      <c r="AT652" s="151" t="s">
        <v>156</v>
      </c>
      <c r="AU652" s="151" t="s">
        <v>84</v>
      </c>
      <c r="AV652" s="12" t="s">
        <v>82</v>
      </c>
      <c r="AW652" s="12" t="s">
        <v>35</v>
      </c>
      <c r="AX652" s="12" t="s">
        <v>75</v>
      </c>
      <c r="AY652" s="151" t="s">
        <v>144</v>
      </c>
    </row>
    <row r="653" spans="2:65" s="12" customFormat="1" ht="22.5">
      <c r="B653" s="149"/>
      <c r="D653" s="150" t="s">
        <v>156</v>
      </c>
      <c r="E653" s="151" t="s">
        <v>19</v>
      </c>
      <c r="F653" s="152" t="s">
        <v>1312</v>
      </c>
      <c r="H653" s="151" t="s">
        <v>19</v>
      </c>
      <c r="I653" s="153"/>
      <c r="L653" s="149"/>
      <c r="M653" s="154"/>
      <c r="T653" s="155"/>
      <c r="AT653" s="151" t="s">
        <v>156</v>
      </c>
      <c r="AU653" s="151" t="s">
        <v>84</v>
      </c>
      <c r="AV653" s="12" t="s">
        <v>82</v>
      </c>
      <c r="AW653" s="12" t="s">
        <v>35</v>
      </c>
      <c r="AX653" s="12" t="s">
        <v>75</v>
      </c>
      <c r="AY653" s="151" t="s">
        <v>144</v>
      </c>
    </row>
    <row r="654" spans="2:65" s="12" customFormat="1" ht="22.5">
      <c r="B654" s="149"/>
      <c r="D654" s="150" t="s">
        <v>156</v>
      </c>
      <c r="E654" s="151" t="s">
        <v>19</v>
      </c>
      <c r="F654" s="152" t="s">
        <v>1313</v>
      </c>
      <c r="H654" s="151" t="s">
        <v>19</v>
      </c>
      <c r="I654" s="153"/>
      <c r="L654" s="149"/>
      <c r="M654" s="154"/>
      <c r="T654" s="155"/>
      <c r="AT654" s="151" t="s">
        <v>156</v>
      </c>
      <c r="AU654" s="151" t="s">
        <v>84</v>
      </c>
      <c r="AV654" s="12" t="s">
        <v>82</v>
      </c>
      <c r="AW654" s="12" t="s">
        <v>35</v>
      </c>
      <c r="AX654" s="12" t="s">
        <v>75</v>
      </c>
      <c r="AY654" s="151" t="s">
        <v>144</v>
      </c>
    </row>
    <row r="655" spans="2:65" s="12" customFormat="1" ht="22.5">
      <c r="B655" s="149"/>
      <c r="D655" s="150" t="s">
        <v>156</v>
      </c>
      <c r="E655" s="151" t="s">
        <v>19</v>
      </c>
      <c r="F655" s="152" t="s">
        <v>1314</v>
      </c>
      <c r="H655" s="151" t="s">
        <v>19</v>
      </c>
      <c r="I655" s="153"/>
      <c r="L655" s="149"/>
      <c r="M655" s="154"/>
      <c r="T655" s="155"/>
      <c r="AT655" s="151" t="s">
        <v>156</v>
      </c>
      <c r="AU655" s="151" t="s">
        <v>84</v>
      </c>
      <c r="AV655" s="12" t="s">
        <v>82</v>
      </c>
      <c r="AW655" s="12" t="s">
        <v>35</v>
      </c>
      <c r="AX655" s="12" t="s">
        <v>75</v>
      </c>
      <c r="AY655" s="151" t="s">
        <v>144</v>
      </c>
    </row>
    <row r="656" spans="2:65" s="12" customFormat="1">
      <c r="B656" s="149"/>
      <c r="D656" s="150" t="s">
        <v>156</v>
      </c>
      <c r="E656" s="151" t="s">
        <v>19</v>
      </c>
      <c r="F656" s="152" t="s">
        <v>1315</v>
      </c>
      <c r="H656" s="151" t="s">
        <v>19</v>
      </c>
      <c r="I656" s="153"/>
      <c r="L656" s="149"/>
      <c r="M656" s="154"/>
      <c r="T656" s="155"/>
      <c r="AT656" s="151" t="s">
        <v>156</v>
      </c>
      <c r="AU656" s="151" t="s">
        <v>84</v>
      </c>
      <c r="AV656" s="12" t="s">
        <v>82</v>
      </c>
      <c r="AW656" s="12" t="s">
        <v>35</v>
      </c>
      <c r="AX656" s="12" t="s">
        <v>75</v>
      </c>
      <c r="AY656" s="151" t="s">
        <v>144</v>
      </c>
    </row>
    <row r="657" spans="2:65" s="12" customFormat="1" ht="22.5">
      <c r="B657" s="149"/>
      <c r="D657" s="150" t="s">
        <v>156</v>
      </c>
      <c r="E657" s="151" t="s">
        <v>19</v>
      </c>
      <c r="F657" s="152" t="s">
        <v>1316</v>
      </c>
      <c r="H657" s="151" t="s">
        <v>19</v>
      </c>
      <c r="I657" s="153"/>
      <c r="L657" s="149"/>
      <c r="M657" s="154"/>
      <c r="T657" s="155"/>
      <c r="AT657" s="151" t="s">
        <v>156</v>
      </c>
      <c r="AU657" s="151" t="s">
        <v>84</v>
      </c>
      <c r="AV657" s="12" t="s">
        <v>82</v>
      </c>
      <c r="AW657" s="12" t="s">
        <v>35</v>
      </c>
      <c r="AX657" s="12" t="s">
        <v>75</v>
      </c>
      <c r="AY657" s="151" t="s">
        <v>144</v>
      </c>
    </row>
    <row r="658" spans="2:65" s="12" customFormat="1" ht="22.5">
      <c r="B658" s="149"/>
      <c r="D658" s="150" t="s">
        <v>156</v>
      </c>
      <c r="E658" s="151" t="s">
        <v>19</v>
      </c>
      <c r="F658" s="152" t="s">
        <v>1317</v>
      </c>
      <c r="H658" s="151" t="s">
        <v>19</v>
      </c>
      <c r="I658" s="153"/>
      <c r="L658" s="149"/>
      <c r="M658" s="154"/>
      <c r="T658" s="155"/>
      <c r="AT658" s="151" t="s">
        <v>156</v>
      </c>
      <c r="AU658" s="151" t="s">
        <v>84</v>
      </c>
      <c r="AV658" s="12" t="s">
        <v>82</v>
      </c>
      <c r="AW658" s="12" t="s">
        <v>35</v>
      </c>
      <c r="AX658" s="12" t="s">
        <v>75</v>
      </c>
      <c r="AY658" s="151" t="s">
        <v>144</v>
      </c>
    </row>
    <row r="659" spans="2:65" s="12" customFormat="1">
      <c r="B659" s="149"/>
      <c r="D659" s="150" t="s">
        <v>156</v>
      </c>
      <c r="E659" s="151" t="s">
        <v>19</v>
      </c>
      <c r="F659" s="152" t="s">
        <v>1318</v>
      </c>
      <c r="H659" s="151" t="s">
        <v>19</v>
      </c>
      <c r="I659" s="153"/>
      <c r="L659" s="149"/>
      <c r="M659" s="154"/>
      <c r="T659" s="155"/>
      <c r="AT659" s="151" t="s">
        <v>156</v>
      </c>
      <c r="AU659" s="151" t="s">
        <v>84</v>
      </c>
      <c r="AV659" s="12" t="s">
        <v>82</v>
      </c>
      <c r="AW659" s="12" t="s">
        <v>35</v>
      </c>
      <c r="AX659" s="12" t="s">
        <v>75</v>
      </c>
      <c r="AY659" s="151" t="s">
        <v>144</v>
      </c>
    </row>
    <row r="660" spans="2:65" s="12" customFormat="1">
      <c r="B660" s="149"/>
      <c r="D660" s="150" t="s">
        <v>156</v>
      </c>
      <c r="E660" s="151" t="s">
        <v>19</v>
      </c>
      <c r="F660" s="152" t="s">
        <v>787</v>
      </c>
      <c r="H660" s="151" t="s">
        <v>19</v>
      </c>
      <c r="I660" s="153"/>
      <c r="L660" s="149"/>
      <c r="M660" s="154"/>
      <c r="T660" s="155"/>
      <c r="AT660" s="151" t="s">
        <v>156</v>
      </c>
      <c r="AU660" s="151" t="s">
        <v>84</v>
      </c>
      <c r="AV660" s="12" t="s">
        <v>82</v>
      </c>
      <c r="AW660" s="12" t="s">
        <v>35</v>
      </c>
      <c r="AX660" s="12" t="s">
        <v>75</v>
      </c>
      <c r="AY660" s="151" t="s">
        <v>144</v>
      </c>
    </row>
    <row r="661" spans="2:65" s="13" customFormat="1">
      <c r="B661" s="156"/>
      <c r="D661" s="150" t="s">
        <v>156</v>
      </c>
      <c r="E661" s="157" t="s">
        <v>19</v>
      </c>
      <c r="F661" s="158" t="s">
        <v>976</v>
      </c>
      <c r="H661" s="159">
        <v>180</v>
      </c>
      <c r="I661" s="160"/>
      <c r="L661" s="156"/>
      <c r="M661" s="161"/>
      <c r="T661" s="162"/>
      <c r="AT661" s="157" t="s">
        <v>156</v>
      </c>
      <c r="AU661" s="157" t="s">
        <v>84</v>
      </c>
      <c r="AV661" s="13" t="s">
        <v>84</v>
      </c>
      <c r="AW661" s="13" t="s">
        <v>35</v>
      </c>
      <c r="AX661" s="13" t="s">
        <v>75</v>
      </c>
      <c r="AY661" s="157" t="s">
        <v>144</v>
      </c>
    </row>
    <row r="662" spans="2:65" s="13" customFormat="1">
      <c r="B662" s="156"/>
      <c r="D662" s="150" t="s">
        <v>156</v>
      </c>
      <c r="E662" s="157" t="s">
        <v>19</v>
      </c>
      <c r="F662" s="158" t="s">
        <v>981</v>
      </c>
      <c r="H662" s="159">
        <v>26.2</v>
      </c>
      <c r="I662" s="160"/>
      <c r="L662" s="156"/>
      <c r="M662" s="161"/>
      <c r="T662" s="162"/>
      <c r="AT662" s="157" t="s">
        <v>156</v>
      </c>
      <c r="AU662" s="157" t="s">
        <v>84</v>
      </c>
      <c r="AV662" s="13" t="s">
        <v>84</v>
      </c>
      <c r="AW662" s="13" t="s">
        <v>35</v>
      </c>
      <c r="AX662" s="13" t="s">
        <v>75</v>
      </c>
      <c r="AY662" s="157" t="s">
        <v>144</v>
      </c>
    </row>
    <row r="663" spans="2:65" s="13" customFormat="1">
      <c r="B663" s="156"/>
      <c r="D663" s="150" t="s">
        <v>156</v>
      </c>
      <c r="E663" s="157" t="s">
        <v>19</v>
      </c>
      <c r="F663" s="158" t="s">
        <v>986</v>
      </c>
      <c r="H663" s="159">
        <v>13</v>
      </c>
      <c r="I663" s="160"/>
      <c r="L663" s="156"/>
      <c r="M663" s="161"/>
      <c r="T663" s="162"/>
      <c r="AT663" s="157" t="s">
        <v>156</v>
      </c>
      <c r="AU663" s="157" t="s">
        <v>84</v>
      </c>
      <c r="AV663" s="13" t="s">
        <v>84</v>
      </c>
      <c r="AW663" s="13" t="s">
        <v>35</v>
      </c>
      <c r="AX663" s="13" t="s">
        <v>75</v>
      </c>
      <c r="AY663" s="157" t="s">
        <v>144</v>
      </c>
    </row>
    <row r="664" spans="2:65" s="14" customFormat="1">
      <c r="B664" s="163"/>
      <c r="D664" s="150" t="s">
        <v>156</v>
      </c>
      <c r="E664" s="164" t="s">
        <v>19</v>
      </c>
      <c r="F664" s="165" t="s">
        <v>204</v>
      </c>
      <c r="H664" s="166">
        <v>219.2</v>
      </c>
      <c r="I664" s="167"/>
      <c r="L664" s="163"/>
      <c r="M664" s="168"/>
      <c r="T664" s="169"/>
      <c r="AT664" s="164" t="s">
        <v>156</v>
      </c>
      <c r="AU664" s="164" t="s">
        <v>84</v>
      </c>
      <c r="AV664" s="14" t="s">
        <v>152</v>
      </c>
      <c r="AW664" s="14" t="s">
        <v>35</v>
      </c>
      <c r="AX664" s="14" t="s">
        <v>82</v>
      </c>
      <c r="AY664" s="164" t="s">
        <v>144</v>
      </c>
    </row>
    <row r="665" spans="2:65" s="1" customFormat="1" ht="24.2" customHeight="1">
      <c r="B665" s="33"/>
      <c r="C665" s="132" t="s">
        <v>1378</v>
      </c>
      <c r="D665" s="132" t="s">
        <v>147</v>
      </c>
      <c r="E665" s="133" t="s">
        <v>1379</v>
      </c>
      <c r="F665" s="134" t="s">
        <v>1380</v>
      </c>
      <c r="G665" s="135" t="s">
        <v>150</v>
      </c>
      <c r="H665" s="136">
        <v>45</v>
      </c>
      <c r="I665" s="137"/>
      <c r="J665" s="138">
        <f>ROUND(I665*H665,2)</f>
        <v>0</v>
      </c>
      <c r="K665" s="134" t="s">
        <v>151</v>
      </c>
      <c r="L665" s="33"/>
      <c r="M665" s="139" t="s">
        <v>19</v>
      </c>
      <c r="N665" s="140" t="s">
        <v>46</v>
      </c>
      <c r="P665" s="141">
        <f>O665*H665</f>
        <v>0</v>
      </c>
      <c r="Q665" s="141">
        <v>6.8000000000000005E-4</v>
      </c>
      <c r="R665" s="141">
        <f>Q665*H665</f>
        <v>3.0600000000000002E-2</v>
      </c>
      <c r="S665" s="141">
        <v>0</v>
      </c>
      <c r="T665" s="142">
        <f>S665*H665</f>
        <v>0</v>
      </c>
      <c r="AR665" s="143" t="s">
        <v>229</v>
      </c>
      <c r="AT665" s="143" t="s">
        <v>147</v>
      </c>
      <c r="AU665" s="143" t="s">
        <v>84</v>
      </c>
      <c r="AY665" s="18" t="s">
        <v>144</v>
      </c>
      <c r="BE665" s="144">
        <f>IF(N665="základní",J665,0)</f>
        <v>0</v>
      </c>
      <c r="BF665" s="144">
        <f>IF(N665="snížená",J665,0)</f>
        <v>0</v>
      </c>
      <c r="BG665" s="144">
        <f>IF(N665="zákl. přenesená",J665,0)</f>
        <v>0</v>
      </c>
      <c r="BH665" s="144">
        <f>IF(N665="sníž. přenesená",J665,0)</f>
        <v>0</v>
      </c>
      <c r="BI665" s="144">
        <f>IF(N665="nulová",J665,0)</f>
        <v>0</v>
      </c>
      <c r="BJ665" s="18" t="s">
        <v>82</v>
      </c>
      <c r="BK665" s="144">
        <f>ROUND(I665*H665,2)</f>
        <v>0</v>
      </c>
      <c r="BL665" s="18" t="s">
        <v>229</v>
      </c>
      <c r="BM665" s="143" t="s">
        <v>1381</v>
      </c>
    </row>
    <row r="666" spans="2:65" s="1" customFormat="1">
      <c r="B666" s="33"/>
      <c r="D666" s="145" t="s">
        <v>154</v>
      </c>
      <c r="F666" s="146" t="s">
        <v>1382</v>
      </c>
      <c r="I666" s="147"/>
      <c r="L666" s="33"/>
      <c r="M666" s="148"/>
      <c r="T666" s="54"/>
      <c r="AT666" s="18" t="s">
        <v>154</v>
      </c>
      <c r="AU666" s="18" t="s">
        <v>84</v>
      </c>
    </row>
    <row r="667" spans="2:65" s="12" customFormat="1" ht="22.5">
      <c r="B667" s="149"/>
      <c r="D667" s="150" t="s">
        <v>156</v>
      </c>
      <c r="E667" s="151" t="s">
        <v>19</v>
      </c>
      <c r="F667" s="152" t="s">
        <v>1311</v>
      </c>
      <c r="H667" s="151" t="s">
        <v>19</v>
      </c>
      <c r="I667" s="153"/>
      <c r="L667" s="149"/>
      <c r="M667" s="154"/>
      <c r="T667" s="155"/>
      <c r="AT667" s="151" t="s">
        <v>156</v>
      </c>
      <c r="AU667" s="151" t="s">
        <v>84</v>
      </c>
      <c r="AV667" s="12" t="s">
        <v>82</v>
      </c>
      <c r="AW667" s="12" t="s">
        <v>35</v>
      </c>
      <c r="AX667" s="12" t="s">
        <v>75</v>
      </c>
      <c r="AY667" s="151" t="s">
        <v>144</v>
      </c>
    </row>
    <row r="668" spans="2:65" s="12" customFormat="1" ht="22.5">
      <c r="B668" s="149"/>
      <c r="D668" s="150" t="s">
        <v>156</v>
      </c>
      <c r="E668" s="151" t="s">
        <v>19</v>
      </c>
      <c r="F668" s="152" t="s">
        <v>1312</v>
      </c>
      <c r="H668" s="151" t="s">
        <v>19</v>
      </c>
      <c r="I668" s="153"/>
      <c r="L668" s="149"/>
      <c r="M668" s="154"/>
      <c r="T668" s="155"/>
      <c r="AT668" s="151" t="s">
        <v>156</v>
      </c>
      <c r="AU668" s="151" t="s">
        <v>84</v>
      </c>
      <c r="AV668" s="12" t="s">
        <v>82</v>
      </c>
      <c r="AW668" s="12" t="s">
        <v>35</v>
      </c>
      <c r="AX668" s="12" t="s">
        <v>75</v>
      </c>
      <c r="AY668" s="151" t="s">
        <v>144</v>
      </c>
    </row>
    <row r="669" spans="2:65" s="12" customFormat="1" ht="22.5">
      <c r="B669" s="149"/>
      <c r="D669" s="150" t="s">
        <v>156</v>
      </c>
      <c r="E669" s="151" t="s">
        <v>19</v>
      </c>
      <c r="F669" s="152" t="s">
        <v>1313</v>
      </c>
      <c r="H669" s="151" t="s">
        <v>19</v>
      </c>
      <c r="I669" s="153"/>
      <c r="L669" s="149"/>
      <c r="M669" s="154"/>
      <c r="T669" s="155"/>
      <c r="AT669" s="151" t="s">
        <v>156</v>
      </c>
      <c r="AU669" s="151" t="s">
        <v>84</v>
      </c>
      <c r="AV669" s="12" t="s">
        <v>82</v>
      </c>
      <c r="AW669" s="12" t="s">
        <v>35</v>
      </c>
      <c r="AX669" s="12" t="s">
        <v>75</v>
      </c>
      <c r="AY669" s="151" t="s">
        <v>144</v>
      </c>
    </row>
    <row r="670" spans="2:65" s="12" customFormat="1" ht="22.5">
      <c r="B670" s="149"/>
      <c r="D670" s="150" t="s">
        <v>156</v>
      </c>
      <c r="E670" s="151" t="s">
        <v>19</v>
      </c>
      <c r="F670" s="152" t="s">
        <v>1314</v>
      </c>
      <c r="H670" s="151" t="s">
        <v>19</v>
      </c>
      <c r="I670" s="153"/>
      <c r="L670" s="149"/>
      <c r="M670" s="154"/>
      <c r="T670" s="155"/>
      <c r="AT670" s="151" t="s">
        <v>156</v>
      </c>
      <c r="AU670" s="151" t="s">
        <v>84</v>
      </c>
      <c r="AV670" s="12" t="s">
        <v>82</v>
      </c>
      <c r="AW670" s="12" t="s">
        <v>35</v>
      </c>
      <c r="AX670" s="12" t="s">
        <v>75</v>
      </c>
      <c r="AY670" s="151" t="s">
        <v>144</v>
      </c>
    </row>
    <row r="671" spans="2:65" s="12" customFormat="1">
      <c r="B671" s="149"/>
      <c r="D671" s="150" t="s">
        <v>156</v>
      </c>
      <c r="E671" s="151" t="s">
        <v>19</v>
      </c>
      <c r="F671" s="152" t="s">
        <v>1315</v>
      </c>
      <c r="H671" s="151" t="s">
        <v>19</v>
      </c>
      <c r="I671" s="153"/>
      <c r="L671" s="149"/>
      <c r="M671" s="154"/>
      <c r="T671" s="155"/>
      <c r="AT671" s="151" t="s">
        <v>156</v>
      </c>
      <c r="AU671" s="151" t="s">
        <v>84</v>
      </c>
      <c r="AV671" s="12" t="s">
        <v>82</v>
      </c>
      <c r="AW671" s="12" t="s">
        <v>35</v>
      </c>
      <c r="AX671" s="12" t="s">
        <v>75</v>
      </c>
      <c r="AY671" s="151" t="s">
        <v>144</v>
      </c>
    </row>
    <row r="672" spans="2:65" s="12" customFormat="1" ht="22.5">
      <c r="B672" s="149"/>
      <c r="D672" s="150" t="s">
        <v>156</v>
      </c>
      <c r="E672" s="151" t="s">
        <v>19</v>
      </c>
      <c r="F672" s="152" t="s">
        <v>1316</v>
      </c>
      <c r="H672" s="151" t="s">
        <v>19</v>
      </c>
      <c r="I672" s="153"/>
      <c r="L672" s="149"/>
      <c r="M672" s="154"/>
      <c r="T672" s="155"/>
      <c r="AT672" s="151" t="s">
        <v>156</v>
      </c>
      <c r="AU672" s="151" t="s">
        <v>84</v>
      </c>
      <c r="AV672" s="12" t="s">
        <v>82</v>
      </c>
      <c r="AW672" s="12" t="s">
        <v>35</v>
      </c>
      <c r="AX672" s="12" t="s">
        <v>75</v>
      </c>
      <c r="AY672" s="151" t="s">
        <v>144</v>
      </c>
    </row>
    <row r="673" spans="2:65" s="12" customFormat="1" ht="22.5">
      <c r="B673" s="149"/>
      <c r="D673" s="150" t="s">
        <v>156</v>
      </c>
      <c r="E673" s="151" t="s">
        <v>19</v>
      </c>
      <c r="F673" s="152" t="s">
        <v>1317</v>
      </c>
      <c r="H673" s="151" t="s">
        <v>19</v>
      </c>
      <c r="I673" s="153"/>
      <c r="L673" s="149"/>
      <c r="M673" s="154"/>
      <c r="T673" s="155"/>
      <c r="AT673" s="151" t="s">
        <v>156</v>
      </c>
      <c r="AU673" s="151" t="s">
        <v>84</v>
      </c>
      <c r="AV673" s="12" t="s">
        <v>82</v>
      </c>
      <c r="AW673" s="12" t="s">
        <v>35</v>
      </c>
      <c r="AX673" s="12" t="s">
        <v>75</v>
      </c>
      <c r="AY673" s="151" t="s">
        <v>144</v>
      </c>
    </row>
    <row r="674" spans="2:65" s="12" customFormat="1">
      <c r="B674" s="149"/>
      <c r="D674" s="150" t="s">
        <v>156</v>
      </c>
      <c r="E674" s="151" t="s">
        <v>19</v>
      </c>
      <c r="F674" s="152" t="s">
        <v>1318</v>
      </c>
      <c r="H674" s="151" t="s">
        <v>19</v>
      </c>
      <c r="I674" s="153"/>
      <c r="L674" s="149"/>
      <c r="M674" s="154"/>
      <c r="T674" s="155"/>
      <c r="AT674" s="151" t="s">
        <v>156</v>
      </c>
      <c r="AU674" s="151" t="s">
        <v>84</v>
      </c>
      <c r="AV674" s="12" t="s">
        <v>82</v>
      </c>
      <c r="AW674" s="12" t="s">
        <v>35</v>
      </c>
      <c r="AX674" s="12" t="s">
        <v>75</v>
      </c>
      <c r="AY674" s="151" t="s">
        <v>144</v>
      </c>
    </row>
    <row r="675" spans="2:65" s="12" customFormat="1">
      <c r="B675" s="149"/>
      <c r="D675" s="150" t="s">
        <v>156</v>
      </c>
      <c r="E675" s="151" t="s">
        <v>19</v>
      </c>
      <c r="F675" s="152" t="s">
        <v>787</v>
      </c>
      <c r="H675" s="151" t="s">
        <v>19</v>
      </c>
      <c r="I675" s="153"/>
      <c r="L675" s="149"/>
      <c r="M675" s="154"/>
      <c r="T675" s="155"/>
      <c r="AT675" s="151" t="s">
        <v>156</v>
      </c>
      <c r="AU675" s="151" t="s">
        <v>84</v>
      </c>
      <c r="AV675" s="12" t="s">
        <v>82</v>
      </c>
      <c r="AW675" s="12" t="s">
        <v>35</v>
      </c>
      <c r="AX675" s="12" t="s">
        <v>75</v>
      </c>
      <c r="AY675" s="151" t="s">
        <v>144</v>
      </c>
    </row>
    <row r="676" spans="2:65" s="13" customFormat="1">
      <c r="B676" s="156"/>
      <c r="D676" s="150" t="s">
        <v>156</v>
      </c>
      <c r="E676" s="157" t="s">
        <v>19</v>
      </c>
      <c r="F676" s="158" t="s">
        <v>987</v>
      </c>
      <c r="H676" s="159">
        <v>45</v>
      </c>
      <c r="I676" s="160"/>
      <c r="L676" s="156"/>
      <c r="M676" s="161"/>
      <c r="T676" s="162"/>
      <c r="AT676" s="157" t="s">
        <v>156</v>
      </c>
      <c r="AU676" s="157" t="s">
        <v>84</v>
      </c>
      <c r="AV676" s="13" t="s">
        <v>84</v>
      </c>
      <c r="AW676" s="13" t="s">
        <v>35</v>
      </c>
      <c r="AX676" s="13" t="s">
        <v>75</v>
      </c>
      <c r="AY676" s="157" t="s">
        <v>144</v>
      </c>
    </row>
    <row r="677" spans="2:65" s="14" customFormat="1">
      <c r="B677" s="163"/>
      <c r="D677" s="150" t="s">
        <v>156</v>
      </c>
      <c r="E677" s="164" t="s">
        <v>19</v>
      </c>
      <c r="F677" s="165" t="s">
        <v>204</v>
      </c>
      <c r="H677" s="166">
        <v>45</v>
      </c>
      <c r="I677" s="167"/>
      <c r="L677" s="163"/>
      <c r="M677" s="168"/>
      <c r="T677" s="169"/>
      <c r="AT677" s="164" t="s">
        <v>156</v>
      </c>
      <c r="AU677" s="164" t="s">
        <v>84</v>
      </c>
      <c r="AV677" s="14" t="s">
        <v>152</v>
      </c>
      <c r="AW677" s="14" t="s">
        <v>35</v>
      </c>
      <c r="AX677" s="14" t="s">
        <v>82</v>
      </c>
      <c r="AY677" s="164" t="s">
        <v>144</v>
      </c>
    </row>
    <row r="678" spans="2:65" s="1" customFormat="1" ht="16.5" customHeight="1">
      <c r="B678" s="33"/>
      <c r="C678" s="132" t="s">
        <v>1383</v>
      </c>
      <c r="D678" s="132" t="s">
        <v>147</v>
      </c>
      <c r="E678" s="133" t="s">
        <v>1384</v>
      </c>
      <c r="F678" s="134" t="s">
        <v>1385</v>
      </c>
      <c r="G678" s="135" t="s">
        <v>150</v>
      </c>
      <c r="H678" s="136">
        <v>362.8</v>
      </c>
      <c r="I678" s="137"/>
      <c r="J678" s="138">
        <f>ROUND(I678*H678,2)</f>
        <v>0</v>
      </c>
      <c r="K678" s="134" t="s">
        <v>19</v>
      </c>
      <c r="L678" s="33"/>
      <c r="M678" s="139" t="s">
        <v>19</v>
      </c>
      <c r="N678" s="140" t="s">
        <v>46</v>
      </c>
      <c r="P678" s="141">
        <f>O678*H678</f>
        <v>0</v>
      </c>
      <c r="Q678" s="141">
        <v>5.8500000000000002E-3</v>
      </c>
      <c r="R678" s="141">
        <f>Q678*H678</f>
        <v>2.1223800000000002</v>
      </c>
      <c r="S678" s="141">
        <v>0</v>
      </c>
      <c r="T678" s="142">
        <f>S678*H678</f>
        <v>0</v>
      </c>
      <c r="AR678" s="143" t="s">
        <v>229</v>
      </c>
      <c r="AT678" s="143" t="s">
        <v>147</v>
      </c>
      <c r="AU678" s="143" t="s">
        <v>84</v>
      </c>
      <c r="AY678" s="18" t="s">
        <v>144</v>
      </c>
      <c r="BE678" s="144">
        <f>IF(N678="základní",J678,0)</f>
        <v>0</v>
      </c>
      <c r="BF678" s="144">
        <f>IF(N678="snížená",J678,0)</f>
        <v>0</v>
      </c>
      <c r="BG678" s="144">
        <f>IF(N678="zákl. přenesená",J678,0)</f>
        <v>0</v>
      </c>
      <c r="BH678" s="144">
        <f>IF(N678="sníž. přenesená",J678,0)</f>
        <v>0</v>
      </c>
      <c r="BI678" s="144">
        <f>IF(N678="nulová",J678,0)</f>
        <v>0</v>
      </c>
      <c r="BJ678" s="18" t="s">
        <v>82</v>
      </c>
      <c r="BK678" s="144">
        <f>ROUND(I678*H678,2)</f>
        <v>0</v>
      </c>
      <c r="BL678" s="18" t="s">
        <v>229</v>
      </c>
      <c r="BM678" s="143" t="s">
        <v>1386</v>
      </c>
    </row>
    <row r="679" spans="2:65" s="12" customFormat="1" ht="22.5">
      <c r="B679" s="149"/>
      <c r="D679" s="150" t="s">
        <v>156</v>
      </c>
      <c r="E679" s="151" t="s">
        <v>19</v>
      </c>
      <c r="F679" s="152" t="s">
        <v>1311</v>
      </c>
      <c r="H679" s="151" t="s">
        <v>19</v>
      </c>
      <c r="I679" s="153"/>
      <c r="L679" s="149"/>
      <c r="M679" s="154"/>
      <c r="T679" s="155"/>
      <c r="AT679" s="151" t="s">
        <v>156</v>
      </c>
      <c r="AU679" s="151" t="s">
        <v>84</v>
      </c>
      <c r="AV679" s="12" t="s">
        <v>82</v>
      </c>
      <c r="AW679" s="12" t="s">
        <v>35</v>
      </c>
      <c r="AX679" s="12" t="s">
        <v>75</v>
      </c>
      <c r="AY679" s="151" t="s">
        <v>144</v>
      </c>
    </row>
    <row r="680" spans="2:65" s="12" customFormat="1" ht="22.5">
      <c r="B680" s="149"/>
      <c r="D680" s="150" t="s">
        <v>156</v>
      </c>
      <c r="E680" s="151" t="s">
        <v>19</v>
      </c>
      <c r="F680" s="152" t="s">
        <v>1312</v>
      </c>
      <c r="H680" s="151" t="s">
        <v>19</v>
      </c>
      <c r="I680" s="153"/>
      <c r="L680" s="149"/>
      <c r="M680" s="154"/>
      <c r="T680" s="155"/>
      <c r="AT680" s="151" t="s">
        <v>156</v>
      </c>
      <c r="AU680" s="151" t="s">
        <v>84</v>
      </c>
      <c r="AV680" s="12" t="s">
        <v>82</v>
      </c>
      <c r="AW680" s="12" t="s">
        <v>35</v>
      </c>
      <c r="AX680" s="12" t="s">
        <v>75</v>
      </c>
      <c r="AY680" s="151" t="s">
        <v>144</v>
      </c>
    </row>
    <row r="681" spans="2:65" s="12" customFormat="1" ht="22.5">
      <c r="B681" s="149"/>
      <c r="D681" s="150" t="s">
        <v>156</v>
      </c>
      <c r="E681" s="151" t="s">
        <v>19</v>
      </c>
      <c r="F681" s="152" t="s">
        <v>1313</v>
      </c>
      <c r="H681" s="151" t="s">
        <v>19</v>
      </c>
      <c r="I681" s="153"/>
      <c r="L681" s="149"/>
      <c r="M681" s="154"/>
      <c r="T681" s="155"/>
      <c r="AT681" s="151" t="s">
        <v>156</v>
      </c>
      <c r="AU681" s="151" t="s">
        <v>84</v>
      </c>
      <c r="AV681" s="12" t="s">
        <v>82</v>
      </c>
      <c r="AW681" s="12" t="s">
        <v>35</v>
      </c>
      <c r="AX681" s="12" t="s">
        <v>75</v>
      </c>
      <c r="AY681" s="151" t="s">
        <v>144</v>
      </c>
    </row>
    <row r="682" spans="2:65" s="12" customFormat="1" ht="22.5">
      <c r="B682" s="149"/>
      <c r="D682" s="150" t="s">
        <v>156</v>
      </c>
      <c r="E682" s="151" t="s">
        <v>19</v>
      </c>
      <c r="F682" s="152" t="s">
        <v>1314</v>
      </c>
      <c r="H682" s="151" t="s">
        <v>19</v>
      </c>
      <c r="I682" s="153"/>
      <c r="L682" s="149"/>
      <c r="M682" s="154"/>
      <c r="T682" s="155"/>
      <c r="AT682" s="151" t="s">
        <v>156</v>
      </c>
      <c r="AU682" s="151" t="s">
        <v>84</v>
      </c>
      <c r="AV682" s="12" t="s">
        <v>82</v>
      </c>
      <c r="AW682" s="12" t="s">
        <v>35</v>
      </c>
      <c r="AX682" s="12" t="s">
        <v>75</v>
      </c>
      <c r="AY682" s="151" t="s">
        <v>144</v>
      </c>
    </row>
    <row r="683" spans="2:65" s="12" customFormat="1">
      <c r="B683" s="149"/>
      <c r="D683" s="150" t="s">
        <v>156</v>
      </c>
      <c r="E683" s="151" t="s">
        <v>19</v>
      </c>
      <c r="F683" s="152" t="s">
        <v>1315</v>
      </c>
      <c r="H683" s="151" t="s">
        <v>19</v>
      </c>
      <c r="I683" s="153"/>
      <c r="L683" s="149"/>
      <c r="M683" s="154"/>
      <c r="T683" s="155"/>
      <c r="AT683" s="151" t="s">
        <v>156</v>
      </c>
      <c r="AU683" s="151" t="s">
        <v>84</v>
      </c>
      <c r="AV683" s="12" t="s">
        <v>82</v>
      </c>
      <c r="AW683" s="12" t="s">
        <v>35</v>
      </c>
      <c r="AX683" s="12" t="s">
        <v>75</v>
      </c>
      <c r="AY683" s="151" t="s">
        <v>144</v>
      </c>
    </row>
    <row r="684" spans="2:65" s="12" customFormat="1" ht="22.5">
      <c r="B684" s="149"/>
      <c r="D684" s="150" t="s">
        <v>156</v>
      </c>
      <c r="E684" s="151" t="s">
        <v>19</v>
      </c>
      <c r="F684" s="152" t="s">
        <v>1316</v>
      </c>
      <c r="H684" s="151" t="s">
        <v>19</v>
      </c>
      <c r="I684" s="153"/>
      <c r="L684" s="149"/>
      <c r="M684" s="154"/>
      <c r="T684" s="155"/>
      <c r="AT684" s="151" t="s">
        <v>156</v>
      </c>
      <c r="AU684" s="151" t="s">
        <v>84</v>
      </c>
      <c r="AV684" s="12" t="s">
        <v>82</v>
      </c>
      <c r="AW684" s="12" t="s">
        <v>35</v>
      </c>
      <c r="AX684" s="12" t="s">
        <v>75</v>
      </c>
      <c r="AY684" s="151" t="s">
        <v>144</v>
      </c>
    </row>
    <row r="685" spans="2:65" s="12" customFormat="1" ht="22.5">
      <c r="B685" s="149"/>
      <c r="D685" s="150" t="s">
        <v>156</v>
      </c>
      <c r="E685" s="151" t="s">
        <v>19</v>
      </c>
      <c r="F685" s="152" t="s">
        <v>1317</v>
      </c>
      <c r="H685" s="151" t="s">
        <v>19</v>
      </c>
      <c r="I685" s="153"/>
      <c r="L685" s="149"/>
      <c r="M685" s="154"/>
      <c r="T685" s="155"/>
      <c r="AT685" s="151" t="s">
        <v>156</v>
      </c>
      <c r="AU685" s="151" t="s">
        <v>84</v>
      </c>
      <c r="AV685" s="12" t="s">
        <v>82</v>
      </c>
      <c r="AW685" s="12" t="s">
        <v>35</v>
      </c>
      <c r="AX685" s="12" t="s">
        <v>75</v>
      </c>
      <c r="AY685" s="151" t="s">
        <v>144</v>
      </c>
    </row>
    <row r="686" spans="2:65" s="12" customFormat="1">
      <c r="B686" s="149"/>
      <c r="D686" s="150" t="s">
        <v>156</v>
      </c>
      <c r="E686" s="151" t="s">
        <v>19</v>
      </c>
      <c r="F686" s="152" t="s">
        <v>1318</v>
      </c>
      <c r="H686" s="151" t="s">
        <v>19</v>
      </c>
      <c r="I686" s="153"/>
      <c r="L686" s="149"/>
      <c r="M686" s="154"/>
      <c r="T686" s="155"/>
      <c r="AT686" s="151" t="s">
        <v>156</v>
      </c>
      <c r="AU686" s="151" t="s">
        <v>84</v>
      </c>
      <c r="AV686" s="12" t="s">
        <v>82</v>
      </c>
      <c r="AW686" s="12" t="s">
        <v>35</v>
      </c>
      <c r="AX686" s="12" t="s">
        <v>75</v>
      </c>
      <c r="AY686" s="151" t="s">
        <v>144</v>
      </c>
    </row>
    <row r="687" spans="2:65" s="12" customFormat="1">
      <c r="B687" s="149"/>
      <c r="D687" s="150" t="s">
        <v>156</v>
      </c>
      <c r="E687" s="151" t="s">
        <v>19</v>
      </c>
      <c r="F687" s="152" t="s">
        <v>787</v>
      </c>
      <c r="H687" s="151" t="s">
        <v>19</v>
      </c>
      <c r="I687" s="153"/>
      <c r="L687" s="149"/>
      <c r="M687" s="154"/>
      <c r="T687" s="155"/>
      <c r="AT687" s="151" t="s">
        <v>156</v>
      </c>
      <c r="AU687" s="151" t="s">
        <v>84</v>
      </c>
      <c r="AV687" s="12" t="s">
        <v>82</v>
      </c>
      <c r="AW687" s="12" t="s">
        <v>35</v>
      </c>
      <c r="AX687" s="12" t="s">
        <v>75</v>
      </c>
      <c r="AY687" s="151" t="s">
        <v>144</v>
      </c>
    </row>
    <row r="688" spans="2:65" s="13" customFormat="1">
      <c r="B688" s="156"/>
      <c r="D688" s="150" t="s">
        <v>156</v>
      </c>
      <c r="E688" s="157" t="s">
        <v>19</v>
      </c>
      <c r="F688" s="158" t="s">
        <v>886</v>
      </c>
      <c r="H688" s="159">
        <v>8.25</v>
      </c>
      <c r="I688" s="160"/>
      <c r="L688" s="156"/>
      <c r="M688" s="161"/>
      <c r="T688" s="162"/>
      <c r="AT688" s="157" t="s">
        <v>156</v>
      </c>
      <c r="AU688" s="157" t="s">
        <v>84</v>
      </c>
      <c r="AV688" s="13" t="s">
        <v>84</v>
      </c>
      <c r="AW688" s="13" t="s">
        <v>35</v>
      </c>
      <c r="AX688" s="13" t="s">
        <v>75</v>
      </c>
      <c r="AY688" s="157" t="s">
        <v>144</v>
      </c>
    </row>
    <row r="689" spans="2:65" s="13" customFormat="1">
      <c r="B689" s="156"/>
      <c r="D689" s="150" t="s">
        <v>156</v>
      </c>
      <c r="E689" s="157" t="s">
        <v>19</v>
      </c>
      <c r="F689" s="158" t="s">
        <v>887</v>
      </c>
      <c r="H689" s="159">
        <v>33</v>
      </c>
      <c r="I689" s="160"/>
      <c r="L689" s="156"/>
      <c r="M689" s="161"/>
      <c r="T689" s="162"/>
      <c r="AT689" s="157" t="s">
        <v>156</v>
      </c>
      <c r="AU689" s="157" t="s">
        <v>84</v>
      </c>
      <c r="AV689" s="13" t="s">
        <v>84</v>
      </c>
      <c r="AW689" s="13" t="s">
        <v>35</v>
      </c>
      <c r="AX689" s="13" t="s">
        <v>75</v>
      </c>
      <c r="AY689" s="157" t="s">
        <v>144</v>
      </c>
    </row>
    <row r="690" spans="2:65" s="13" customFormat="1">
      <c r="B690" s="156"/>
      <c r="D690" s="150" t="s">
        <v>156</v>
      </c>
      <c r="E690" s="157" t="s">
        <v>19</v>
      </c>
      <c r="F690" s="158" t="s">
        <v>888</v>
      </c>
      <c r="H690" s="159">
        <v>216</v>
      </c>
      <c r="I690" s="160"/>
      <c r="L690" s="156"/>
      <c r="M690" s="161"/>
      <c r="T690" s="162"/>
      <c r="AT690" s="157" t="s">
        <v>156</v>
      </c>
      <c r="AU690" s="157" t="s">
        <v>84</v>
      </c>
      <c r="AV690" s="13" t="s">
        <v>84</v>
      </c>
      <c r="AW690" s="13" t="s">
        <v>35</v>
      </c>
      <c r="AX690" s="13" t="s">
        <v>75</v>
      </c>
      <c r="AY690" s="157" t="s">
        <v>144</v>
      </c>
    </row>
    <row r="691" spans="2:65" s="13" customFormat="1">
      <c r="B691" s="156"/>
      <c r="D691" s="150" t="s">
        <v>156</v>
      </c>
      <c r="E691" s="157" t="s">
        <v>19</v>
      </c>
      <c r="F691" s="158" t="s">
        <v>889</v>
      </c>
      <c r="H691" s="159">
        <v>31.44</v>
      </c>
      <c r="I691" s="160"/>
      <c r="L691" s="156"/>
      <c r="M691" s="161"/>
      <c r="T691" s="162"/>
      <c r="AT691" s="157" t="s">
        <v>156</v>
      </c>
      <c r="AU691" s="157" t="s">
        <v>84</v>
      </c>
      <c r="AV691" s="13" t="s">
        <v>84</v>
      </c>
      <c r="AW691" s="13" t="s">
        <v>35</v>
      </c>
      <c r="AX691" s="13" t="s">
        <v>75</v>
      </c>
      <c r="AY691" s="157" t="s">
        <v>144</v>
      </c>
    </row>
    <row r="692" spans="2:65" s="13" customFormat="1">
      <c r="B692" s="156"/>
      <c r="D692" s="150" t="s">
        <v>156</v>
      </c>
      <c r="E692" s="157" t="s">
        <v>19</v>
      </c>
      <c r="F692" s="158" t="s">
        <v>788</v>
      </c>
      <c r="H692" s="159">
        <v>15.6</v>
      </c>
      <c r="I692" s="160"/>
      <c r="L692" s="156"/>
      <c r="M692" s="161"/>
      <c r="T692" s="162"/>
      <c r="AT692" s="157" t="s">
        <v>156</v>
      </c>
      <c r="AU692" s="157" t="s">
        <v>84</v>
      </c>
      <c r="AV692" s="13" t="s">
        <v>84</v>
      </c>
      <c r="AW692" s="13" t="s">
        <v>35</v>
      </c>
      <c r="AX692" s="13" t="s">
        <v>75</v>
      </c>
      <c r="AY692" s="157" t="s">
        <v>144</v>
      </c>
    </row>
    <row r="693" spans="2:65" s="13" customFormat="1">
      <c r="B693" s="156"/>
      <c r="D693" s="150" t="s">
        <v>156</v>
      </c>
      <c r="E693" s="157" t="s">
        <v>19</v>
      </c>
      <c r="F693" s="158" t="s">
        <v>890</v>
      </c>
      <c r="H693" s="159">
        <v>58.5</v>
      </c>
      <c r="I693" s="160"/>
      <c r="L693" s="156"/>
      <c r="M693" s="161"/>
      <c r="T693" s="162"/>
      <c r="AT693" s="157" t="s">
        <v>156</v>
      </c>
      <c r="AU693" s="157" t="s">
        <v>84</v>
      </c>
      <c r="AV693" s="13" t="s">
        <v>84</v>
      </c>
      <c r="AW693" s="13" t="s">
        <v>35</v>
      </c>
      <c r="AX693" s="13" t="s">
        <v>75</v>
      </c>
      <c r="AY693" s="157" t="s">
        <v>144</v>
      </c>
    </row>
    <row r="694" spans="2:65" s="13" customFormat="1">
      <c r="B694" s="156"/>
      <c r="D694" s="150" t="s">
        <v>156</v>
      </c>
      <c r="E694" s="157" t="s">
        <v>19</v>
      </c>
      <c r="F694" s="158" t="s">
        <v>891</v>
      </c>
      <c r="H694" s="159">
        <v>0.01</v>
      </c>
      <c r="I694" s="160"/>
      <c r="L694" s="156"/>
      <c r="M694" s="161"/>
      <c r="T694" s="162"/>
      <c r="AT694" s="157" t="s">
        <v>156</v>
      </c>
      <c r="AU694" s="157" t="s">
        <v>84</v>
      </c>
      <c r="AV694" s="13" t="s">
        <v>84</v>
      </c>
      <c r="AW694" s="13" t="s">
        <v>35</v>
      </c>
      <c r="AX694" s="13" t="s">
        <v>75</v>
      </c>
      <c r="AY694" s="157" t="s">
        <v>144</v>
      </c>
    </row>
    <row r="695" spans="2:65" s="14" customFormat="1">
      <c r="B695" s="163"/>
      <c r="D695" s="150" t="s">
        <v>156</v>
      </c>
      <c r="E695" s="164" t="s">
        <v>19</v>
      </c>
      <c r="F695" s="165" t="s">
        <v>204</v>
      </c>
      <c r="H695" s="166">
        <v>362.8</v>
      </c>
      <c r="I695" s="167"/>
      <c r="L695" s="163"/>
      <c r="M695" s="168"/>
      <c r="T695" s="169"/>
      <c r="AT695" s="164" t="s">
        <v>156</v>
      </c>
      <c r="AU695" s="164" t="s">
        <v>84</v>
      </c>
      <c r="AV695" s="14" t="s">
        <v>152</v>
      </c>
      <c r="AW695" s="14" t="s">
        <v>35</v>
      </c>
      <c r="AX695" s="14" t="s">
        <v>82</v>
      </c>
      <c r="AY695" s="164" t="s">
        <v>144</v>
      </c>
    </row>
    <row r="696" spans="2:65" s="11" customFormat="1" ht="22.9" customHeight="1">
      <c r="B696" s="120"/>
      <c r="D696" s="121" t="s">
        <v>74</v>
      </c>
      <c r="E696" s="130" t="s">
        <v>1387</v>
      </c>
      <c r="F696" s="130" t="s">
        <v>1388</v>
      </c>
      <c r="I696" s="123"/>
      <c r="J696" s="131">
        <f>BK696</f>
        <v>0</v>
      </c>
      <c r="L696" s="120"/>
      <c r="M696" s="125"/>
      <c r="P696" s="126">
        <f>SUM(P697:P702)</f>
        <v>0</v>
      </c>
      <c r="R696" s="126">
        <f>SUM(R697:R702)</f>
        <v>0.04</v>
      </c>
      <c r="T696" s="127">
        <f>SUM(T697:T702)</f>
        <v>0</v>
      </c>
      <c r="AR696" s="121" t="s">
        <v>84</v>
      </c>
      <c r="AT696" s="128" t="s">
        <v>74</v>
      </c>
      <c r="AU696" s="128" t="s">
        <v>82</v>
      </c>
      <c r="AY696" s="121" t="s">
        <v>144</v>
      </c>
      <c r="BK696" s="129">
        <f>SUM(BK697:BK702)</f>
        <v>0</v>
      </c>
    </row>
    <row r="697" spans="2:65" s="1" customFormat="1" ht="21.75" customHeight="1">
      <c r="B697" s="33"/>
      <c r="C697" s="132" t="s">
        <v>1389</v>
      </c>
      <c r="D697" s="132" t="s">
        <v>147</v>
      </c>
      <c r="E697" s="133" t="s">
        <v>1390</v>
      </c>
      <c r="F697" s="134" t="s">
        <v>1391</v>
      </c>
      <c r="G697" s="135" t="s">
        <v>354</v>
      </c>
      <c r="H697" s="136">
        <v>4</v>
      </c>
      <c r="I697" s="137"/>
      <c r="J697" s="138">
        <f>ROUND(I697*H697,2)</f>
        <v>0</v>
      </c>
      <c r="K697" s="134" t="s">
        <v>19</v>
      </c>
      <c r="L697" s="33"/>
      <c r="M697" s="139" t="s">
        <v>19</v>
      </c>
      <c r="N697" s="140" t="s">
        <v>46</v>
      </c>
      <c r="P697" s="141">
        <f>O697*H697</f>
        <v>0</v>
      </c>
      <c r="Q697" s="141">
        <v>0.01</v>
      </c>
      <c r="R697" s="141">
        <f>Q697*H697</f>
        <v>0.04</v>
      </c>
      <c r="S697" s="141">
        <v>0</v>
      </c>
      <c r="T697" s="142">
        <f>S697*H697</f>
        <v>0</v>
      </c>
      <c r="AR697" s="143" t="s">
        <v>229</v>
      </c>
      <c r="AT697" s="143" t="s">
        <v>147</v>
      </c>
      <c r="AU697" s="143" t="s">
        <v>84</v>
      </c>
      <c r="AY697" s="18" t="s">
        <v>144</v>
      </c>
      <c r="BE697" s="144">
        <f>IF(N697="základní",J697,0)</f>
        <v>0</v>
      </c>
      <c r="BF697" s="144">
        <f>IF(N697="snížená",J697,0)</f>
        <v>0</v>
      </c>
      <c r="BG697" s="144">
        <f>IF(N697="zákl. přenesená",J697,0)</f>
        <v>0</v>
      </c>
      <c r="BH697" s="144">
        <f>IF(N697="sníž. přenesená",J697,0)</f>
        <v>0</v>
      </c>
      <c r="BI697" s="144">
        <f>IF(N697="nulová",J697,0)</f>
        <v>0</v>
      </c>
      <c r="BJ697" s="18" t="s">
        <v>82</v>
      </c>
      <c r="BK697" s="144">
        <f>ROUND(I697*H697,2)</f>
        <v>0</v>
      </c>
      <c r="BL697" s="18" t="s">
        <v>229</v>
      </c>
      <c r="BM697" s="143" t="s">
        <v>1392</v>
      </c>
    </row>
    <row r="698" spans="2:65" s="1" customFormat="1" ht="214.5">
      <c r="B698" s="33"/>
      <c r="D698" s="150" t="s">
        <v>556</v>
      </c>
      <c r="F698" s="187" t="s">
        <v>1393</v>
      </c>
      <c r="I698" s="147"/>
      <c r="L698" s="33"/>
      <c r="M698" s="148"/>
      <c r="T698" s="54"/>
      <c r="AT698" s="18" t="s">
        <v>556</v>
      </c>
      <c r="AU698" s="18" t="s">
        <v>84</v>
      </c>
    </row>
    <row r="699" spans="2:65" s="1" customFormat="1" ht="24.2" customHeight="1">
      <c r="B699" s="33"/>
      <c r="C699" s="132" t="s">
        <v>1394</v>
      </c>
      <c r="D699" s="132" t="s">
        <v>147</v>
      </c>
      <c r="E699" s="133" t="s">
        <v>1395</v>
      </c>
      <c r="F699" s="134" t="s">
        <v>1396</v>
      </c>
      <c r="G699" s="135" t="s">
        <v>171</v>
      </c>
      <c r="H699" s="136">
        <v>0.04</v>
      </c>
      <c r="I699" s="137"/>
      <c r="J699" s="138">
        <f>ROUND(I699*H699,2)</f>
        <v>0</v>
      </c>
      <c r="K699" s="134" t="s">
        <v>151</v>
      </c>
      <c r="L699" s="33"/>
      <c r="M699" s="139" t="s">
        <v>19</v>
      </c>
      <c r="N699" s="140" t="s">
        <v>46</v>
      </c>
      <c r="P699" s="141">
        <f>O699*H699</f>
        <v>0</v>
      </c>
      <c r="Q699" s="141">
        <v>0</v>
      </c>
      <c r="R699" s="141">
        <f>Q699*H699</f>
        <v>0</v>
      </c>
      <c r="S699" s="141">
        <v>0</v>
      </c>
      <c r="T699" s="142">
        <f>S699*H699</f>
        <v>0</v>
      </c>
      <c r="AR699" s="143" t="s">
        <v>229</v>
      </c>
      <c r="AT699" s="143" t="s">
        <v>147</v>
      </c>
      <c r="AU699" s="143" t="s">
        <v>84</v>
      </c>
      <c r="AY699" s="18" t="s">
        <v>144</v>
      </c>
      <c r="BE699" s="144">
        <f>IF(N699="základní",J699,0)</f>
        <v>0</v>
      </c>
      <c r="BF699" s="144">
        <f>IF(N699="snížená",J699,0)</f>
        <v>0</v>
      </c>
      <c r="BG699" s="144">
        <f>IF(N699="zákl. přenesená",J699,0)</f>
        <v>0</v>
      </c>
      <c r="BH699" s="144">
        <f>IF(N699="sníž. přenesená",J699,0)</f>
        <v>0</v>
      </c>
      <c r="BI699" s="144">
        <f>IF(N699="nulová",J699,0)</f>
        <v>0</v>
      </c>
      <c r="BJ699" s="18" t="s">
        <v>82</v>
      </c>
      <c r="BK699" s="144">
        <f>ROUND(I699*H699,2)</f>
        <v>0</v>
      </c>
      <c r="BL699" s="18" t="s">
        <v>229</v>
      </c>
      <c r="BM699" s="143" t="s">
        <v>1397</v>
      </c>
    </row>
    <row r="700" spans="2:65" s="1" customFormat="1">
      <c r="B700" s="33"/>
      <c r="D700" s="145" t="s">
        <v>154</v>
      </c>
      <c r="F700" s="146" t="s">
        <v>1398</v>
      </c>
      <c r="I700" s="147"/>
      <c r="L700" s="33"/>
      <c r="M700" s="148"/>
      <c r="T700" s="54"/>
      <c r="AT700" s="18" t="s">
        <v>154</v>
      </c>
      <c r="AU700" s="18" t="s">
        <v>84</v>
      </c>
    </row>
    <row r="701" spans="2:65" s="1" customFormat="1" ht="33" customHeight="1">
      <c r="B701" s="33"/>
      <c r="C701" s="132" t="s">
        <v>1399</v>
      </c>
      <c r="D701" s="132" t="s">
        <v>147</v>
      </c>
      <c r="E701" s="133" t="s">
        <v>1400</v>
      </c>
      <c r="F701" s="134" t="s">
        <v>1401</v>
      </c>
      <c r="G701" s="135" t="s">
        <v>171</v>
      </c>
      <c r="H701" s="136">
        <v>0.04</v>
      </c>
      <c r="I701" s="137"/>
      <c r="J701" s="138">
        <f>ROUND(I701*H701,2)</f>
        <v>0</v>
      </c>
      <c r="K701" s="134" t="s">
        <v>151</v>
      </c>
      <c r="L701" s="33"/>
      <c r="M701" s="139" t="s">
        <v>19</v>
      </c>
      <c r="N701" s="140" t="s">
        <v>46</v>
      </c>
      <c r="P701" s="141">
        <f>O701*H701</f>
        <v>0</v>
      </c>
      <c r="Q701" s="141">
        <v>0</v>
      </c>
      <c r="R701" s="141">
        <f>Q701*H701</f>
        <v>0</v>
      </c>
      <c r="S701" s="141">
        <v>0</v>
      </c>
      <c r="T701" s="142">
        <f>S701*H701</f>
        <v>0</v>
      </c>
      <c r="AR701" s="143" t="s">
        <v>229</v>
      </c>
      <c r="AT701" s="143" t="s">
        <v>147</v>
      </c>
      <c r="AU701" s="143" t="s">
        <v>84</v>
      </c>
      <c r="AY701" s="18" t="s">
        <v>144</v>
      </c>
      <c r="BE701" s="144">
        <f>IF(N701="základní",J701,0)</f>
        <v>0</v>
      </c>
      <c r="BF701" s="144">
        <f>IF(N701="snížená",J701,0)</f>
        <v>0</v>
      </c>
      <c r="BG701" s="144">
        <f>IF(N701="zákl. přenesená",J701,0)</f>
        <v>0</v>
      </c>
      <c r="BH701" s="144">
        <f>IF(N701="sníž. přenesená",J701,0)</f>
        <v>0</v>
      </c>
      <c r="BI701" s="144">
        <f>IF(N701="nulová",J701,0)</f>
        <v>0</v>
      </c>
      <c r="BJ701" s="18" t="s">
        <v>82</v>
      </c>
      <c r="BK701" s="144">
        <f>ROUND(I701*H701,2)</f>
        <v>0</v>
      </c>
      <c r="BL701" s="18" t="s">
        <v>229</v>
      </c>
      <c r="BM701" s="143" t="s">
        <v>1402</v>
      </c>
    </row>
    <row r="702" spans="2:65" s="1" customFormat="1">
      <c r="B702" s="33"/>
      <c r="D702" s="145" t="s">
        <v>154</v>
      </c>
      <c r="F702" s="146" t="s">
        <v>1403</v>
      </c>
      <c r="I702" s="147"/>
      <c r="L702" s="33"/>
      <c r="M702" s="148"/>
      <c r="T702" s="54"/>
      <c r="AT702" s="18" t="s">
        <v>154</v>
      </c>
      <c r="AU702" s="18" t="s">
        <v>84</v>
      </c>
    </row>
    <row r="703" spans="2:65" s="11" customFormat="1" ht="25.9" customHeight="1">
      <c r="B703" s="120"/>
      <c r="D703" s="121" t="s">
        <v>74</v>
      </c>
      <c r="E703" s="122" t="s">
        <v>744</v>
      </c>
      <c r="F703" s="122" t="s">
        <v>745</v>
      </c>
      <c r="I703" s="123"/>
      <c r="J703" s="124">
        <f>BK703</f>
        <v>0</v>
      </c>
      <c r="L703" s="120"/>
      <c r="M703" s="125"/>
      <c r="P703" s="126">
        <f>SUM(P704:P711)</f>
        <v>0</v>
      </c>
      <c r="R703" s="126">
        <f>SUM(R704:R711)</f>
        <v>0</v>
      </c>
      <c r="T703" s="127">
        <f>SUM(T704:T711)</f>
        <v>0</v>
      </c>
      <c r="AR703" s="121" t="s">
        <v>152</v>
      </c>
      <c r="AT703" s="128" t="s">
        <v>74</v>
      </c>
      <c r="AU703" s="128" t="s">
        <v>75</v>
      </c>
      <c r="AY703" s="121" t="s">
        <v>144</v>
      </c>
      <c r="BK703" s="129">
        <f>SUM(BK704:BK711)</f>
        <v>0</v>
      </c>
    </row>
    <row r="704" spans="2:65" s="1" customFormat="1" ht="16.5" customHeight="1">
      <c r="B704" s="33"/>
      <c r="C704" s="132" t="s">
        <v>873</v>
      </c>
      <c r="D704" s="132" t="s">
        <v>147</v>
      </c>
      <c r="E704" s="133" t="s">
        <v>1404</v>
      </c>
      <c r="F704" s="134" t="s">
        <v>1405</v>
      </c>
      <c r="G704" s="135" t="s">
        <v>749</v>
      </c>
      <c r="H704" s="136">
        <v>40</v>
      </c>
      <c r="I704" s="137"/>
      <c r="J704" s="138">
        <f>ROUND(I704*H704,2)</f>
        <v>0</v>
      </c>
      <c r="K704" s="134" t="s">
        <v>151</v>
      </c>
      <c r="L704" s="33"/>
      <c r="M704" s="139" t="s">
        <v>19</v>
      </c>
      <c r="N704" s="140" t="s">
        <v>46</v>
      </c>
      <c r="P704" s="141">
        <f>O704*H704</f>
        <v>0</v>
      </c>
      <c r="Q704" s="141">
        <v>0</v>
      </c>
      <c r="R704" s="141">
        <f>Q704*H704</f>
        <v>0</v>
      </c>
      <c r="S704" s="141">
        <v>0</v>
      </c>
      <c r="T704" s="142">
        <f>S704*H704</f>
        <v>0</v>
      </c>
      <c r="AR704" s="143" t="s">
        <v>750</v>
      </c>
      <c r="AT704" s="143" t="s">
        <v>147</v>
      </c>
      <c r="AU704" s="143" t="s">
        <v>82</v>
      </c>
      <c r="AY704" s="18" t="s">
        <v>144</v>
      </c>
      <c r="BE704" s="144">
        <f>IF(N704="základní",J704,0)</f>
        <v>0</v>
      </c>
      <c r="BF704" s="144">
        <f>IF(N704="snížená",J704,0)</f>
        <v>0</v>
      </c>
      <c r="BG704" s="144">
        <f>IF(N704="zákl. přenesená",J704,0)</f>
        <v>0</v>
      </c>
      <c r="BH704" s="144">
        <f>IF(N704="sníž. přenesená",J704,0)</f>
        <v>0</v>
      </c>
      <c r="BI704" s="144">
        <f>IF(N704="nulová",J704,0)</f>
        <v>0</v>
      </c>
      <c r="BJ704" s="18" t="s">
        <v>82</v>
      </c>
      <c r="BK704" s="144">
        <f>ROUND(I704*H704,2)</f>
        <v>0</v>
      </c>
      <c r="BL704" s="18" t="s">
        <v>750</v>
      </c>
      <c r="BM704" s="143" t="s">
        <v>1406</v>
      </c>
    </row>
    <row r="705" spans="2:65" s="1" customFormat="1">
      <c r="B705" s="33"/>
      <c r="D705" s="145" t="s">
        <v>154</v>
      </c>
      <c r="F705" s="146" t="s">
        <v>1407</v>
      </c>
      <c r="I705" s="147"/>
      <c r="L705" s="33"/>
      <c r="M705" s="148"/>
      <c r="T705" s="54"/>
      <c r="AT705" s="18" t="s">
        <v>154</v>
      </c>
      <c r="AU705" s="18" t="s">
        <v>82</v>
      </c>
    </row>
    <row r="706" spans="2:65" s="12" customFormat="1">
      <c r="B706" s="149"/>
      <c r="D706" s="150" t="s">
        <v>156</v>
      </c>
      <c r="E706" s="151" t="s">
        <v>19</v>
      </c>
      <c r="F706" s="152" t="s">
        <v>760</v>
      </c>
      <c r="H706" s="151" t="s">
        <v>19</v>
      </c>
      <c r="I706" s="153"/>
      <c r="L706" s="149"/>
      <c r="M706" s="154"/>
      <c r="T706" s="155"/>
      <c r="AT706" s="151" t="s">
        <v>156</v>
      </c>
      <c r="AU706" s="151" t="s">
        <v>82</v>
      </c>
      <c r="AV706" s="12" t="s">
        <v>82</v>
      </c>
      <c r="AW706" s="12" t="s">
        <v>35</v>
      </c>
      <c r="AX706" s="12" t="s">
        <v>75</v>
      </c>
      <c r="AY706" s="151" t="s">
        <v>144</v>
      </c>
    </row>
    <row r="707" spans="2:65" s="13" customFormat="1">
      <c r="B707" s="156"/>
      <c r="D707" s="150" t="s">
        <v>156</v>
      </c>
      <c r="E707" s="157" t="s">
        <v>19</v>
      </c>
      <c r="F707" s="158" t="s">
        <v>1408</v>
      </c>
      <c r="H707" s="159">
        <v>40</v>
      </c>
      <c r="I707" s="160"/>
      <c r="L707" s="156"/>
      <c r="M707" s="161"/>
      <c r="T707" s="162"/>
      <c r="AT707" s="157" t="s">
        <v>156</v>
      </c>
      <c r="AU707" s="157" t="s">
        <v>82</v>
      </c>
      <c r="AV707" s="13" t="s">
        <v>84</v>
      </c>
      <c r="AW707" s="13" t="s">
        <v>35</v>
      </c>
      <c r="AX707" s="13" t="s">
        <v>82</v>
      </c>
      <c r="AY707" s="157" t="s">
        <v>144</v>
      </c>
    </row>
    <row r="708" spans="2:65" s="1" customFormat="1" ht="16.5" customHeight="1">
      <c r="B708" s="33"/>
      <c r="C708" s="132" t="s">
        <v>1409</v>
      </c>
      <c r="D708" s="132" t="s">
        <v>147</v>
      </c>
      <c r="E708" s="133" t="s">
        <v>1410</v>
      </c>
      <c r="F708" s="134" t="s">
        <v>1411</v>
      </c>
      <c r="G708" s="135" t="s">
        <v>749</v>
      </c>
      <c r="H708" s="136">
        <v>40</v>
      </c>
      <c r="I708" s="137"/>
      <c r="J708" s="138">
        <f>ROUND(I708*H708,2)</f>
        <v>0</v>
      </c>
      <c r="K708" s="134" t="s">
        <v>151</v>
      </c>
      <c r="L708" s="33"/>
      <c r="M708" s="139" t="s">
        <v>19</v>
      </c>
      <c r="N708" s="140" t="s">
        <v>46</v>
      </c>
      <c r="P708" s="141">
        <f>O708*H708</f>
        <v>0</v>
      </c>
      <c r="Q708" s="141">
        <v>0</v>
      </c>
      <c r="R708" s="141">
        <f>Q708*H708</f>
        <v>0</v>
      </c>
      <c r="S708" s="141">
        <v>0</v>
      </c>
      <c r="T708" s="142">
        <f>S708*H708</f>
        <v>0</v>
      </c>
      <c r="AR708" s="143" t="s">
        <v>750</v>
      </c>
      <c r="AT708" s="143" t="s">
        <v>147</v>
      </c>
      <c r="AU708" s="143" t="s">
        <v>82</v>
      </c>
      <c r="AY708" s="18" t="s">
        <v>144</v>
      </c>
      <c r="BE708" s="144">
        <f>IF(N708="základní",J708,0)</f>
        <v>0</v>
      </c>
      <c r="BF708" s="144">
        <f>IF(N708="snížená",J708,0)</f>
        <v>0</v>
      </c>
      <c r="BG708" s="144">
        <f>IF(N708="zákl. přenesená",J708,0)</f>
        <v>0</v>
      </c>
      <c r="BH708" s="144">
        <f>IF(N708="sníž. přenesená",J708,0)</f>
        <v>0</v>
      </c>
      <c r="BI708" s="144">
        <f>IF(N708="nulová",J708,0)</f>
        <v>0</v>
      </c>
      <c r="BJ708" s="18" t="s">
        <v>82</v>
      </c>
      <c r="BK708" s="144">
        <f>ROUND(I708*H708,2)</f>
        <v>0</v>
      </c>
      <c r="BL708" s="18" t="s">
        <v>750</v>
      </c>
      <c r="BM708" s="143" t="s">
        <v>1412</v>
      </c>
    </row>
    <row r="709" spans="2:65" s="1" customFormat="1">
      <c r="B709" s="33"/>
      <c r="D709" s="145" t="s">
        <v>154</v>
      </c>
      <c r="F709" s="146" t="s">
        <v>1413</v>
      </c>
      <c r="I709" s="147"/>
      <c r="L709" s="33"/>
      <c r="M709" s="148"/>
      <c r="T709" s="54"/>
      <c r="AT709" s="18" t="s">
        <v>154</v>
      </c>
      <c r="AU709" s="18" t="s">
        <v>82</v>
      </c>
    </row>
    <row r="710" spans="2:65" s="12" customFormat="1">
      <c r="B710" s="149"/>
      <c r="D710" s="150" t="s">
        <v>156</v>
      </c>
      <c r="E710" s="151" t="s">
        <v>19</v>
      </c>
      <c r="F710" s="152" t="s">
        <v>760</v>
      </c>
      <c r="H710" s="151" t="s">
        <v>19</v>
      </c>
      <c r="I710" s="153"/>
      <c r="L710" s="149"/>
      <c r="M710" s="154"/>
      <c r="T710" s="155"/>
      <c r="AT710" s="151" t="s">
        <v>156</v>
      </c>
      <c r="AU710" s="151" t="s">
        <v>82</v>
      </c>
      <c r="AV710" s="12" t="s">
        <v>82</v>
      </c>
      <c r="AW710" s="12" t="s">
        <v>35</v>
      </c>
      <c r="AX710" s="12" t="s">
        <v>75</v>
      </c>
      <c r="AY710" s="151" t="s">
        <v>144</v>
      </c>
    </row>
    <row r="711" spans="2:65" s="13" customFormat="1">
      <c r="B711" s="156"/>
      <c r="D711" s="150" t="s">
        <v>156</v>
      </c>
      <c r="E711" s="157" t="s">
        <v>19</v>
      </c>
      <c r="F711" s="158" t="s">
        <v>1408</v>
      </c>
      <c r="H711" s="159">
        <v>40</v>
      </c>
      <c r="I711" s="160"/>
      <c r="L711" s="156"/>
      <c r="M711" s="161"/>
      <c r="T711" s="162"/>
      <c r="AT711" s="157" t="s">
        <v>156</v>
      </c>
      <c r="AU711" s="157" t="s">
        <v>82</v>
      </c>
      <c r="AV711" s="13" t="s">
        <v>84</v>
      </c>
      <c r="AW711" s="13" t="s">
        <v>35</v>
      </c>
      <c r="AX711" s="13" t="s">
        <v>82</v>
      </c>
      <c r="AY711" s="157" t="s">
        <v>144</v>
      </c>
    </row>
    <row r="712" spans="2:65" s="11" customFormat="1" ht="25.9" customHeight="1">
      <c r="B712" s="120"/>
      <c r="D712" s="121" t="s">
        <v>74</v>
      </c>
      <c r="E712" s="122" t="s">
        <v>1414</v>
      </c>
      <c r="F712" s="122" t="s">
        <v>1415</v>
      </c>
      <c r="I712" s="123"/>
      <c r="J712" s="124">
        <f>BK712</f>
        <v>0</v>
      </c>
      <c r="L712" s="120"/>
      <c r="M712" s="125"/>
      <c r="P712" s="126">
        <f>P713</f>
        <v>0</v>
      </c>
      <c r="R712" s="126">
        <f>R713</f>
        <v>0</v>
      </c>
      <c r="T712" s="127">
        <f>T713</f>
        <v>0</v>
      </c>
      <c r="AR712" s="121" t="s">
        <v>187</v>
      </c>
      <c r="AT712" s="128" t="s">
        <v>74</v>
      </c>
      <c r="AU712" s="128" t="s">
        <v>75</v>
      </c>
      <c r="AY712" s="121" t="s">
        <v>144</v>
      </c>
      <c r="BK712" s="129">
        <f>BK713</f>
        <v>0</v>
      </c>
    </row>
    <row r="713" spans="2:65" s="11" customFormat="1" ht="22.9" customHeight="1">
      <c r="B713" s="120"/>
      <c r="D713" s="121" t="s">
        <v>74</v>
      </c>
      <c r="E713" s="130" t="s">
        <v>1416</v>
      </c>
      <c r="F713" s="130" t="s">
        <v>1417</v>
      </c>
      <c r="I713" s="123"/>
      <c r="J713" s="131">
        <f>BK713</f>
        <v>0</v>
      </c>
      <c r="L713" s="120"/>
      <c r="M713" s="125"/>
      <c r="P713" s="126">
        <f>SUM(P714:P716)</f>
        <v>0</v>
      </c>
      <c r="R713" s="126">
        <f>SUM(R714:R716)</f>
        <v>0</v>
      </c>
      <c r="T713" s="127">
        <f>SUM(T714:T716)</f>
        <v>0</v>
      </c>
      <c r="AR713" s="121" t="s">
        <v>187</v>
      </c>
      <c r="AT713" s="128" t="s">
        <v>74</v>
      </c>
      <c r="AU713" s="128" t="s">
        <v>82</v>
      </c>
      <c r="AY713" s="121" t="s">
        <v>144</v>
      </c>
      <c r="BK713" s="129">
        <f>SUM(BK714:BK716)</f>
        <v>0</v>
      </c>
    </row>
    <row r="714" spans="2:65" s="1" customFormat="1" ht="16.5" customHeight="1">
      <c r="B714" s="33"/>
      <c r="C714" s="132" t="s">
        <v>1418</v>
      </c>
      <c r="D714" s="132" t="s">
        <v>147</v>
      </c>
      <c r="E714" s="133" t="s">
        <v>1419</v>
      </c>
      <c r="F714" s="134" t="s">
        <v>1420</v>
      </c>
      <c r="G714" s="135" t="s">
        <v>354</v>
      </c>
      <c r="H714" s="136">
        <v>1</v>
      </c>
      <c r="I714" s="137"/>
      <c r="J714" s="138">
        <f>ROUND(I714*H714,2)</f>
        <v>0</v>
      </c>
      <c r="K714" s="134" t="s">
        <v>151</v>
      </c>
      <c r="L714" s="33"/>
      <c r="M714" s="139" t="s">
        <v>19</v>
      </c>
      <c r="N714" s="140" t="s">
        <v>46</v>
      </c>
      <c r="P714" s="141">
        <f>O714*H714</f>
        <v>0</v>
      </c>
      <c r="Q714" s="141">
        <v>0</v>
      </c>
      <c r="R714" s="141">
        <f>Q714*H714</f>
        <v>0</v>
      </c>
      <c r="S714" s="141">
        <v>0</v>
      </c>
      <c r="T714" s="142">
        <f>S714*H714</f>
        <v>0</v>
      </c>
      <c r="AR714" s="143" t="s">
        <v>1421</v>
      </c>
      <c r="AT714" s="143" t="s">
        <v>147</v>
      </c>
      <c r="AU714" s="143" t="s">
        <v>84</v>
      </c>
      <c r="AY714" s="18" t="s">
        <v>144</v>
      </c>
      <c r="BE714" s="144">
        <f>IF(N714="základní",J714,0)</f>
        <v>0</v>
      </c>
      <c r="BF714" s="144">
        <f>IF(N714="snížená",J714,0)</f>
        <v>0</v>
      </c>
      <c r="BG714" s="144">
        <f>IF(N714="zákl. přenesená",J714,0)</f>
        <v>0</v>
      </c>
      <c r="BH714" s="144">
        <f>IF(N714="sníž. přenesená",J714,0)</f>
        <v>0</v>
      </c>
      <c r="BI714" s="144">
        <f>IF(N714="nulová",J714,0)</f>
        <v>0</v>
      </c>
      <c r="BJ714" s="18" t="s">
        <v>82</v>
      </c>
      <c r="BK714" s="144">
        <f>ROUND(I714*H714,2)</f>
        <v>0</v>
      </c>
      <c r="BL714" s="18" t="s">
        <v>1421</v>
      </c>
      <c r="BM714" s="143" t="s">
        <v>1422</v>
      </c>
    </row>
    <row r="715" spans="2:65" s="1" customFormat="1">
      <c r="B715" s="33"/>
      <c r="D715" s="145" t="s">
        <v>154</v>
      </c>
      <c r="F715" s="146" t="s">
        <v>1423</v>
      </c>
      <c r="I715" s="147"/>
      <c r="L715" s="33"/>
      <c r="M715" s="148"/>
      <c r="T715" s="54"/>
      <c r="AT715" s="18" t="s">
        <v>154</v>
      </c>
      <c r="AU715" s="18" t="s">
        <v>84</v>
      </c>
    </row>
    <row r="716" spans="2:65" s="1" customFormat="1" ht="19.5">
      <c r="B716" s="33"/>
      <c r="D716" s="150" t="s">
        <v>556</v>
      </c>
      <c r="F716" s="187" t="s">
        <v>1424</v>
      </c>
      <c r="I716" s="147"/>
      <c r="L716" s="33"/>
      <c r="M716" s="191"/>
      <c r="N716" s="192"/>
      <c r="O716" s="192"/>
      <c r="P716" s="192"/>
      <c r="Q716" s="192"/>
      <c r="R716" s="192"/>
      <c r="S716" s="192"/>
      <c r="T716" s="193"/>
      <c r="AT716" s="18" t="s">
        <v>556</v>
      </c>
      <c r="AU716" s="18" t="s">
        <v>84</v>
      </c>
    </row>
    <row r="717" spans="2:65" s="1" customFormat="1" ht="6.95" customHeight="1">
      <c r="B717" s="42"/>
      <c r="C717" s="43"/>
      <c r="D717" s="43"/>
      <c r="E717" s="43"/>
      <c r="F717" s="43"/>
      <c r="G717" s="43"/>
      <c r="H717" s="43"/>
      <c r="I717" s="43"/>
      <c r="J717" s="43"/>
      <c r="K717" s="43"/>
      <c r="L717" s="33"/>
    </row>
  </sheetData>
  <sheetProtection algorithmName="SHA-512" hashValue="cHmTWNQ8Mh0zkqFFK0IrbrheK8sLx1uv8jCrryNTgSzvt3trEKov4IQio0uA0Kq6rxRZYSeC4ZQNIaDWGdag6g==" saltValue="nMwl8liMbetWs9N7UkFpOqH22Ovd6xF5uPYtHZvjuARWZ665jCB5T+uMxaVp2l6HbsPsiem4Bcx6vx54BihpZQ==" spinCount="100000" sheet="1" objects="1" scenarios="1" formatColumns="0" formatRows="0" autoFilter="0"/>
  <autoFilter ref="C99:K716" xr:uid="{00000000-0009-0000-0000-000002000000}"/>
  <mergeCells count="12">
    <mergeCell ref="E92:H92"/>
    <mergeCell ref="L2:V2"/>
    <mergeCell ref="E50:H50"/>
    <mergeCell ref="E52:H52"/>
    <mergeCell ref="E54:H54"/>
    <mergeCell ref="E88:H88"/>
    <mergeCell ref="E90:H90"/>
    <mergeCell ref="E7:H7"/>
    <mergeCell ref="E9:H9"/>
    <mergeCell ref="E11:H11"/>
    <mergeCell ref="E20:H20"/>
    <mergeCell ref="E29:H29"/>
  </mergeCells>
  <hyperlinks>
    <hyperlink ref="F104" r:id="rId1" xr:uid="{00000000-0004-0000-0200-000000000000}"/>
    <hyperlink ref="F106" r:id="rId2" xr:uid="{00000000-0004-0000-0200-000001000000}"/>
    <hyperlink ref="F122" r:id="rId3" xr:uid="{00000000-0004-0000-0200-000002000000}"/>
    <hyperlink ref="F131" r:id="rId4" xr:uid="{00000000-0004-0000-0200-000003000000}"/>
    <hyperlink ref="F134" r:id="rId5" xr:uid="{00000000-0004-0000-0200-000004000000}"/>
    <hyperlink ref="F151" r:id="rId6" xr:uid="{00000000-0004-0000-0200-000005000000}"/>
    <hyperlink ref="F154" r:id="rId7" xr:uid="{00000000-0004-0000-0200-000006000000}"/>
    <hyperlink ref="F168" r:id="rId8" xr:uid="{00000000-0004-0000-0200-000007000000}"/>
    <hyperlink ref="F184" r:id="rId9" xr:uid="{00000000-0004-0000-0200-000008000000}"/>
    <hyperlink ref="F199" r:id="rId10" xr:uid="{00000000-0004-0000-0200-000009000000}"/>
    <hyperlink ref="F234" r:id="rId11" xr:uid="{00000000-0004-0000-0200-00000A000000}"/>
    <hyperlink ref="F243" r:id="rId12" xr:uid="{00000000-0004-0000-0200-00000B000000}"/>
    <hyperlink ref="F264" r:id="rId13" xr:uid="{00000000-0004-0000-0200-00000C000000}"/>
    <hyperlink ref="F269" r:id="rId14" xr:uid="{00000000-0004-0000-0200-00000D000000}"/>
    <hyperlink ref="F281" r:id="rId15" xr:uid="{00000000-0004-0000-0200-00000E000000}"/>
    <hyperlink ref="F284" r:id="rId16" xr:uid="{00000000-0004-0000-0200-00000F000000}"/>
    <hyperlink ref="F288" r:id="rId17" xr:uid="{00000000-0004-0000-0200-000010000000}"/>
    <hyperlink ref="F291" r:id="rId18" xr:uid="{00000000-0004-0000-0200-000011000000}"/>
    <hyperlink ref="F293" r:id="rId19" xr:uid="{00000000-0004-0000-0200-000012000000}"/>
    <hyperlink ref="F295" r:id="rId20" xr:uid="{00000000-0004-0000-0200-000013000000}"/>
    <hyperlink ref="F297" r:id="rId21" xr:uid="{00000000-0004-0000-0200-000014000000}"/>
    <hyperlink ref="F300" r:id="rId22" xr:uid="{00000000-0004-0000-0200-000015000000}"/>
    <hyperlink ref="F302" r:id="rId23" xr:uid="{00000000-0004-0000-0200-000016000000}"/>
    <hyperlink ref="F307" r:id="rId24" xr:uid="{00000000-0004-0000-0200-000017000000}"/>
    <hyperlink ref="F310" r:id="rId25" xr:uid="{00000000-0004-0000-0200-000018000000}"/>
    <hyperlink ref="F312" r:id="rId26" xr:uid="{00000000-0004-0000-0200-000019000000}"/>
    <hyperlink ref="F316" r:id="rId27" xr:uid="{00000000-0004-0000-0200-00001A000000}"/>
    <hyperlink ref="F319" r:id="rId28" xr:uid="{00000000-0004-0000-0200-00001B000000}"/>
    <hyperlink ref="F321" r:id="rId29" xr:uid="{00000000-0004-0000-0200-00001C000000}"/>
    <hyperlink ref="F326" r:id="rId30" xr:uid="{00000000-0004-0000-0200-00001D000000}"/>
    <hyperlink ref="F330" r:id="rId31" xr:uid="{00000000-0004-0000-0200-00001E000000}"/>
    <hyperlink ref="F333" r:id="rId32" xr:uid="{00000000-0004-0000-0200-00001F000000}"/>
    <hyperlink ref="F336" r:id="rId33" xr:uid="{00000000-0004-0000-0200-000020000000}"/>
    <hyperlink ref="F339" r:id="rId34" xr:uid="{00000000-0004-0000-0200-000021000000}"/>
    <hyperlink ref="F344" r:id="rId35" xr:uid="{00000000-0004-0000-0200-000022000000}"/>
    <hyperlink ref="F358" r:id="rId36" xr:uid="{00000000-0004-0000-0200-000023000000}"/>
    <hyperlink ref="F375" r:id="rId37" xr:uid="{00000000-0004-0000-0200-000024000000}"/>
    <hyperlink ref="F392" r:id="rId38" xr:uid="{00000000-0004-0000-0200-000025000000}"/>
    <hyperlink ref="F403" r:id="rId39" xr:uid="{00000000-0004-0000-0200-000026000000}"/>
    <hyperlink ref="F405" r:id="rId40" xr:uid="{00000000-0004-0000-0200-000027000000}"/>
    <hyperlink ref="F409" r:id="rId41" xr:uid="{00000000-0004-0000-0200-000028000000}"/>
    <hyperlink ref="F411" r:id="rId42" xr:uid="{00000000-0004-0000-0200-000029000000}"/>
    <hyperlink ref="F415" r:id="rId43" xr:uid="{00000000-0004-0000-0200-00002A000000}"/>
    <hyperlink ref="F418" r:id="rId44" xr:uid="{00000000-0004-0000-0200-00002B000000}"/>
    <hyperlink ref="F420" r:id="rId45" xr:uid="{00000000-0004-0000-0200-00002C000000}"/>
    <hyperlink ref="F423" r:id="rId46" xr:uid="{00000000-0004-0000-0200-00002D000000}"/>
    <hyperlink ref="F426" r:id="rId47" xr:uid="{00000000-0004-0000-0200-00002E000000}"/>
    <hyperlink ref="F428" r:id="rId48" xr:uid="{00000000-0004-0000-0200-00002F000000}"/>
    <hyperlink ref="F432" r:id="rId49" xr:uid="{00000000-0004-0000-0200-000030000000}"/>
    <hyperlink ref="F448" r:id="rId50" xr:uid="{00000000-0004-0000-0200-000031000000}"/>
    <hyperlink ref="F470" r:id="rId51" xr:uid="{00000000-0004-0000-0200-000032000000}"/>
    <hyperlink ref="F472" r:id="rId52" xr:uid="{00000000-0004-0000-0200-000033000000}"/>
    <hyperlink ref="F477" r:id="rId53" xr:uid="{00000000-0004-0000-0200-000034000000}"/>
    <hyperlink ref="F479" r:id="rId54" xr:uid="{00000000-0004-0000-0200-000035000000}"/>
    <hyperlink ref="F490" r:id="rId55" xr:uid="{00000000-0004-0000-0200-000036000000}"/>
    <hyperlink ref="F492" r:id="rId56" xr:uid="{00000000-0004-0000-0200-000037000000}"/>
    <hyperlink ref="F569" r:id="rId57" xr:uid="{00000000-0004-0000-0200-000038000000}"/>
    <hyperlink ref="F571" r:id="rId58" xr:uid="{00000000-0004-0000-0200-000039000000}"/>
    <hyperlink ref="F574" r:id="rId59" xr:uid="{00000000-0004-0000-0200-00003A000000}"/>
    <hyperlink ref="F593" r:id="rId60" xr:uid="{00000000-0004-0000-0200-00003B000000}"/>
    <hyperlink ref="F598" r:id="rId61" xr:uid="{00000000-0004-0000-0200-00003C000000}"/>
    <hyperlink ref="F603" r:id="rId62" xr:uid="{00000000-0004-0000-0200-00003D000000}"/>
    <hyperlink ref="F608" r:id="rId63" xr:uid="{00000000-0004-0000-0200-00003E000000}"/>
    <hyperlink ref="F620" r:id="rId64" xr:uid="{00000000-0004-0000-0200-00003F000000}"/>
    <hyperlink ref="F622" r:id="rId65" xr:uid="{00000000-0004-0000-0200-000040000000}"/>
    <hyperlink ref="F624" r:id="rId66" xr:uid="{00000000-0004-0000-0200-000041000000}"/>
    <hyperlink ref="F626" r:id="rId67" xr:uid="{00000000-0004-0000-0200-000042000000}"/>
    <hyperlink ref="F637" r:id="rId68" xr:uid="{00000000-0004-0000-0200-000043000000}"/>
    <hyperlink ref="F651" r:id="rId69" xr:uid="{00000000-0004-0000-0200-000044000000}"/>
    <hyperlink ref="F666" r:id="rId70" xr:uid="{00000000-0004-0000-0200-000045000000}"/>
    <hyperlink ref="F700" r:id="rId71" xr:uid="{00000000-0004-0000-0200-000046000000}"/>
    <hyperlink ref="F702" r:id="rId72" xr:uid="{00000000-0004-0000-0200-000047000000}"/>
    <hyperlink ref="F705" r:id="rId73" xr:uid="{00000000-0004-0000-0200-000048000000}"/>
    <hyperlink ref="F709" r:id="rId74" xr:uid="{00000000-0004-0000-0200-000049000000}"/>
    <hyperlink ref="F715" r:id="rId75" xr:uid="{00000000-0004-0000-0200-00004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473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AT2" s="18" t="s">
        <v>95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84</v>
      </c>
    </row>
    <row r="4" spans="2:46" ht="24.95" customHeight="1">
      <c r="B4" s="21"/>
      <c r="D4" s="22" t="s">
        <v>108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26.25" customHeight="1">
      <c r="B7" s="21"/>
      <c r="E7" s="275" t="str">
        <f>'Rekapitulace stavby'!K6</f>
        <v>KAPLE SV. PANNY MARIE EINSIEDELNSKÉ A PŘÍSTUPOVÉ SCHODIŠTĚ, OSTROV,STAVEBNÍ ÚPRAVY</v>
      </c>
      <c r="F7" s="276"/>
      <c r="G7" s="276"/>
      <c r="H7" s="276"/>
      <c r="L7" s="21"/>
    </row>
    <row r="8" spans="2:46" ht="12" customHeight="1">
      <c r="B8" s="21"/>
      <c r="D8" s="28" t="s">
        <v>109</v>
      </c>
      <c r="L8" s="21"/>
    </row>
    <row r="9" spans="2:46" s="1" customFormat="1" ht="16.5" customHeight="1">
      <c r="B9" s="33"/>
      <c r="E9" s="275" t="s">
        <v>110</v>
      </c>
      <c r="F9" s="274"/>
      <c r="G9" s="274"/>
      <c r="H9" s="274"/>
      <c r="L9" s="33"/>
    </row>
    <row r="10" spans="2:46" s="1" customFormat="1" ht="12" customHeight="1">
      <c r="B10" s="33"/>
      <c r="D10" s="28" t="s">
        <v>111</v>
      </c>
      <c r="L10" s="33"/>
    </row>
    <row r="11" spans="2:46" s="1" customFormat="1" ht="16.5" customHeight="1">
      <c r="B11" s="33"/>
      <c r="E11" s="273" t="s">
        <v>1425</v>
      </c>
      <c r="F11" s="274"/>
      <c r="G11" s="274"/>
      <c r="H11" s="274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24. 8. 2024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19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30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277" t="str">
        <f>'Rekapitulace stavby'!E14</f>
        <v>Vyplň údaj</v>
      </c>
      <c r="F20" s="278"/>
      <c r="G20" s="278"/>
      <c r="H20" s="278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32</v>
      </c>
      <c r="I22" s="28" t="s">
        <v>26</v>
      </c>
      <c r="J22" s="26" t="s">
        <v>33</v>
      </c>
      <c r="L22" s="33"/>
    </row>
    <row r="23" spans="2:12" s="1" customFormat="1" ht="18" customHeight="1">
      <c r="B23" s="33"/>
      <c r="E23" s="26" t="s">
        <v>34</v>
      </c>
      <c r="I23" s="28" t="s">
        <v>29</v>
      </c>
      <c r="J23" s="26" t="s">
        <v>19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36</v>
      </c>
      <c r="I25" s="28" t="s">
        <v>26</v>
      </c>
      <c r="J25" s="26" t="s">
        <v>37</v>
      </c>
      <c r="L25" s="33"/>
    </row>
    <row r="26" spans="2:12" s="1" customFormat="1" ht="18" customHeight="1">
      <c r="B26" s="33"/>
      <c r="E26" s="26" t="s">
        <v>38</v>
      </c>
      <c r="I26" s="28" t="s">
        <v>29</v>
      </c>
      <c r="J26" s="26" t="s">
        <v>19</v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39</v>
      </c>
      <c r="L28" s="33"/>
    </row>
    <row r="29" spans="2:12" s="7" customFormat="1" ht="47.25" customHeight="1">
      <c r="B29" s="92"/>
      <c r="E29" s="279" t="s">
        <v>40</v>
      </c>
      <c r="F29" s="279"/>
      <c r="G29" s="279"/>
      <c r="H29" s="279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41</v>
      </c>
      <c r="J32" s="64">
        <f>ROUND(J98,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43</v>
      </c>
      <c r="I34" s="36" t="s">
        <v>42</v>
      </c>
      <c r="J34" s="36" t="s">
        <v>44</v>
      </c>
      <c r="L34" s="33"/>
    </row>
    <row r="35" spans="2:12" s="1" customFormat="1" ht="14.45" customHeight="1">
      <c r="B35" s="33"/>
      <c r="D35" s="53" t="s">
        <v>45</v>
      </c>
      <c r="E35" s="28" t="s">
        <v>46</v>
      </c>
      <c r="F35" s="84">
        <f>ROUND((SUM(BE98:BE472)),  2)</f>
        <v>0</v>
      </c>
      <c r="I35" s="94">
        <v>0.21</v>
      </c>
      <c r="J35" s="84">
        <f>ROUND(((SUM(BE98:BE472))*I35),  2)</f>
        <v>0</v>
      </c>
      <c r="L35" s="33"/>
    </row>
    <row r="36" spans="2:12" s="1" customFormat="1" ht="14.45" customHeight="1">
      <c r="B36" s="33"/>
      <c r="E36" s="28" t="s">
        <v>47</v>
      </c>
      <c r="F36" s="84">
        <f>ROUND((SUM(BF98:BF472)),  2)</f>
        <v>0</v>
      </c>
      <c r="I36" s="94">
        <v>0.12</v>
      </c>
      <c r="J36" s="84">
        <f>ROUND(((SUM(BF98:BF472))*I36),  2)</f>
        <v>0</v>
      </c>
      <c r="L36" s="33"/>
    </row>
    <row r="37" spans="2:12" s="1" customFormat="1" ht="14.45" hidden="1" customHeight="1">
      <c r="B37" s="33"/>
      <c r="E37" s="28" t="s">
        <v>48</v>
      </c>
      <c r="F37" s="84">
        <f>ROUND((SUM(BG98:BG472)),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49</v>
      </c>
      <c r="F38" s="84">
        <f>ROUND((SUM(BH98:BH472)),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50</v>
      </c>
      <c r="F39" s="84">
        <f>ROUND((SUM(BI98:BI472)),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51</v>
      </c>
      <c r="E41" s="55"/>
      <c r="F41" s="55"/>
      <c r="G41" s="97" t="s">
        <v>52</v>
      </c>
      <c r="H41" s="98" t="s">
        <v>53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113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26.25" customHeight="1">
      <c r="B50" s="33"/>
      <c r="E50" s="275" t="str">
        <f>E7</f>
        <v>KAPLE SV. PANNY MARIE EINSIEDELNSKÉ A PŘÍSTUPOVÉ SCHODIŠTĚ, OSTROV,STAVEBNÍ ÚPRAVY</v>
      </c>
      <c r="F50" s="276"/>
      <c r="G50" s="276"/>
      <c r="H50" s="276"/>
      <c r="L50" s="33"/>
    </row>
    <row r="51" spans="2:47" ht="12" customHeight="1">
      <c r="B51" s="21"/>
      <c r="C51" s="28" t="s">
        <v>109</v>
      </c>
      <c r="L51" s="21"/>
    </row>
    <row r="52" spans="2:47" s="1" customFormat="1" ht="16.5" customHeight="1">
      <c r="B52" s="33"/>
      <c r="E52" s="275" t="s">
        <v>110</v>
      </c>
      <c r="F52" s="274"/>
      <c r="G52" s="274"/>
      <c r="H52" s="274"/>
      <c r="L52" s="33"/>
    </row>
    <row r="53" spans="2:47" s="1" customFormat="1" ht="12" customHeight="1">
      <c r="B53" s="33"/>
      <c r="C53" s="28" t="s">
        <v>111</v>
      </c>
      <c r="L53" s="33"/>
    </row>
    <row r="54" spans="2:47" s="1" customFormat="1" ht="16.5" customHeight="1">
      <c r="B54" s="33"/>
      <c r="E54" s="273" t="str">
        <f>E11</f>
        <v>D.1.1_3. - 3. etapa_Oprava interiéru objektu</v>
      </c>
      <c r="F54" s="274"/>
      <c r="G54" s="274"/>
      <c r="H54" s="274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Staroměstská, bez č.p., p.č. st.52 a p.č. 80/1 </v>
      </c>
      <c r="I56" s="28" t="s">
        <v>23</v>
      </c>
      <c r="J56" s="50" t="str">
        <f>IF(J14="","",J14)</f>
        <v>24. 8. 2024</v>
      </c>
      <c r="L56" s="33"/>
    </row>
    <row r="57" spans="2:47" s="1" customFormat="1" ht="6.95" customHeight="1">
      <c r="B57" s="33"/>
      <c r="L57" s="33"/>
    </row>
    <row r="58" spans="2:47" s="1" customFormat="1" ht="25.7" customHeight="1">
      <c r="B58" s="33"/>
      <c r="C58" s="28" t="s">
        <v>25</v>
      </c>
      <c r="F58" s="26" t="str">
        <f>E17</f>
        <v>Město Ostrov, Jáchymovská 1, 36301 Ostrov</v>
      </c>
      <c r="I58" s="28" t="s">
        <v>32</v>
      </c>
      <c r="J58" s="31" t="str">
        <f>E23</f>
        <v>ATELIER SOUKUP OPL ŠVEHLA, s. r. o.</v>
      </c>
      <c r="L58" s="33"/>
    </row>
    <row r="59" spans="2:47" s="1" customFormat="1" ht="15.2" customHeight="1">
      <c r="B59" s="33"/>
      <c r="C59" s="28" t="s">
        <v>30</v>
      </c>
      <c r="F59" s="26" t="str">
        <f>IF(E20="","",E20)</f>
        <v>Vyplň údaj</v>
      </c>
      <c r="I59" s="28" t="s">
        <v>36</v>
      </c>
      <c r="J59" s="31" t="str">
        <f>E26</f>
        <v>Eva Vopalecká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114</v>
      </c>
      <c r="D61" s="95"/>
      <c r="E61" s="95"/>
      <c r="F61" s="95"/>
      <c r="G61" s="95"/>
      <c r="H61" s="95"/>
      <c r="I61" s="95"/>
      <c r="J61" s="102" t="s">
        <v>115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73</v>
      </c>
      <c r="J63" s="64">
        <f>J98</f>
        <v>0</v>
      </c>
      <c r="L63" s="33"/>
      <c r="AU63" s="18" t="s">
        <v>116</v>
      </c>
    </row>
    <row r="64" spans="2:47" s="8" customFormat="1" ht="24.95" customHeight="1">
      <c r="B64" s="104"/>
      <c r="D64" s="105" t="s">
        <v>117</v>
      </c>
      <c r="E64" s="106"/>
      <c r="F64" s="106"/>
      <c r="G64" s="106"/>
      <c r="H64" s="106"/>
      <c r="I64" s="106"/>
      <c r="J64" s="107">
        <f>J99</f>
        <v>0</v>
      </c>
      <c r="L64" s="104"/>
    </row>
    <row r="65" spans="2:12" s="9" customFormat="1" ht="19.899999999999999" customHeight="1">
      <c r="B65" s="108"/>
      <c r="D65" s="109" t="s">
        <v>118</v>
      </c>
      <c r="E65" s="110"/>
      <c r="F65" s="110"/>
      <c r="G65" s="110"/>
      <c r="H65" s="110"/>
      <c r="I65" s="110"/>
      <c r="J65" s="111">
        <f>J100</f>
        <v>0</v>
      </c>
      <c r="L65" s="108"/>
    </row>
    <row r="66" spans="2:12" s="9" customFormat="1" ht="19.899999999999999" customHeight="1">
      <c r="B66" s="108"/>
      <c r="D66" s="109" t="s">
        <v>762</v>
      </c>
      <c r="E66" s="110"/>
      <c r="F66" s="110"/>
      <c r="G66" s="110"/>
      <c r="H66" s="110"/>
      <c r="I66" s="110"/>
      <c r="J66" s="111">
        <f>J265</f>
        <v>0</v>
      </c>
      <c r="L66" s="108"/>
    </row>
    <row r="67" spans="2:12" s="9" customFormat="1" ht="19.899999999999999" customHeight="1">
      <c r="B67" s="108"/>
      <c r="D67" s="109" t="s">
        <v>119</v>
      </c>
      <c r="E67" s="110"/>
      <c r="F67" s="110"/>
      <c r="G67" s="110"/>
      <c r="H67" s="110"/>
      <c r="I67" s="110"/>
      <c r="J67" s="111">
        <f>J334</f>
        <v>0</v>
      </c>
      <c r="L67" s="108"/>
    </row>
    <row r="68" spans="2:12" s="9" customFormat="1" ht="19.899999999999999" customHeight="1">
      <c r="B68" s="108"/>
      <c r="D68" s="109" t="s">
        <v>120</v>
      </c>
      <c r="E68" s="110"/>
      <c r="F68" s="110"/>
      <c r="G68" s="110"/>
      <c r="H68" s="110"/>
      <c r="I68" s="110"/>
      <c r="J68" s="111">
        <f>J351</f>
        <v>0</v>
      </c>
      <c r="L68" s="108"/>
    </row>
    <row r="69" spans="2:12" s="8" customFormat="1" ht="24.95" customHeight="1">
      <c r="B69" s="104"/>
      <c r="D69" s="105" t="s">
        <v>121</v>
      </c>
      <c r="E69" s="106"/>
      <c r="F69" s="106"/>
      <c r="G69" s="106"/>
      <c r="H69" s="106"/>
      <c r="I69" s="106"/>
      <c r="J69" s="107">
        <f>J356</f>
        <v>0</v>
      </c>
      <c r="L69" s="104"/>
    </row>
    <row r="70" spans="2:12" s="9" customFormat="1" ht="19.899999999999999" customHeight="1">
      <c r="B70" s="108"/>
      <c r="D70" s="109" t="s">
        <v>126</v>
      </c>
      <c r="E70" s="110"/>
      <c r="F70" s="110"/>
      <c r="G70" s="110"/>
      <c r="H70" s="110"/>
      <c r="I70" s="110"/>
      <c r="J70" s="111">
        <f>J357</f>
        <v>0</v>
      </c>
      <c r="L70" s="108"/>
    </row>
    <row r="71" spans="2:12" s="9" customFormat="1" ht="19.899999999999999" customHeight="1">
      <c r="B71" s="108"/>
      <c r="D71" s="109" t="s">
        <v>764</v>
      </c>
      <c r="E71" s="110"/>
      <c r="F71" s="110"/>
      <c r="G71" s="110"/>
      <c r="H71" s="110"/>
      <c r="I71" s="110"/>
      <c r="J71" s="111">
        <f>J366</f>
        <v>0</v>
      </c>
      <c r="L71" s="108"/>
    </row>
    <row r="72" spans="2:12" s="9" customFormat="1" ht="19.899999999999999" customHeight="1">
      <c r="B72" s="108"/>
      <c r="D72" s="109" t="s">
        <v>1426</v>
      </c>
      <c r="E72" s="110"/>
      <c r="F72" s="110"/>
      <c r="G72" s="110"/>
      <c r="H72" s="110"/>
      <c r="I72" s="110"/>
      <c r="J72" s="111">
        <f>J377</f>
        <v>0</v>
      </c>
      <c r="L72" s="108"/>
    </row>
    <row r="73" spans="2:12" s="9" customFormat="1" ht="19.899999999999999" customHeight="1">
      <c r="B73" s="108"/>
      <c r="D73" s="109" t="s">
        <v>765</v>
      </c>
      <c r="E73" s="110"/>
      <c r="F73" s="110"/>
      <c r="G73" s="110"/>
      <c r="H73" s="110"/>
      <c r="I73" s="110"/>
      <c r="J73" s="111">
        <f>J394</f>
        <v>0</v>
      </c>
      <c r="L73" s="108"/>
    </row>
    <row r="74" spans="2:12" s="9" customFormat="1" ht="19.899999999999999" customHeight="1">
      <c r="B74" s="108"/>
      <c r="D74" s="109" t="s">
        <v>1427</v>
      </c>
      <c r="E74" s="110"/>
      <c r="F74" s="110"/>
      <c r="G74" s="110"/>
      <c r="H74" s="110"/>
      <c r="I74" s="110"/>
      <c r="J74" s="111">
        <f>J416</f>
        <v>0</v>
      </c>
      <c r="L74" s="108"/>
    </row>
    <row r="75" spans="2:12" s="9" customFormat="1" ht="19.899999999999999" customHeight="1">
      <c r="B75" s="108"/>
      <c r="D75" s="109" t="s">
        <v>1428</v>
      </c>
      <c r="E75" s="110"/>
      <c r="F75" s="110"/>
      <c r="G75" s="110"/>
      <c r="H75" s="110"/>
      <c r="I75" s="110"/>
      <c r="J75" s="111">
        <f>J453</f>
        <v>0</v>
      </c>
      <c r="L75" s="108"/>
    </row>
    <row r="76" spans="2:12" s="8" customFormat="1" ht="24.95" customHeight="1">
      <c r="B76" s="104"/>
      <c r="D76" s="105" t="s">
        <v>128</v>
      </c>
      <c r="E76" s="106"/>
      <c r="F76" s="106"/>
      <c r="G76" s="106"/>
      <c r="H76" s="106"/>
      <c r="I76" s="106"/>
      <c r="J76" s="107">
        <f>J468</f>
        <v>0</v>
      </c>
      <c r="L76" s="104"/>
    </row>
    <row r="77" spans="2:12" s="1" customFormat="1" ht="21.75" customHeight="1">
      <c r="B77" s="33"/>
      <c r="L77" s="33"/>
    </row>
    <row r="78" spans="2:12" s="1" customFormat="1" ht="6.95" customHeight="1"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33"/>
    </row>
    <row r="82" spans="2:12" s="1" customFormat="1" ht="6.95" customHeight="1">
      <c r="B82" s="44"/>
      <c r="C82" s="45"/>
      <c r="D82" s="45"/>
      <c r="E82" s="45"/>
      <c r="F82" s="45"/>
      <c r="G82" s="45"/>
      <c r="H82" s="45"/>
      <c r="I82" s="45"/>
      <c r="J82" s="45"/>
      <c r="K82" s="45"/>
      <c r="L82" s="33"/>
    </row>
    <row r="83" spans="2:12" s="1" customFormat="1" ht="24.95" customHeight="1">
      <c r="B83" s="33"/>
      <c r="C83" s="22" t="s">
        <v>129</v>
      </c>
      <c r="L83" s="33"/>
    </row>
    <row r="84" spans="2:12" s="1" customFormat="1" ht="6.95" customHeight="1">
      <c r="B84" s="33"/>
      <c r="L84" s="33"/>
    </row>
    <row r="85" spans="2:12" s="1" customFormat="1" ht="12" customHeight="1">
      <c r="B85" s="33"/>
      <c r="C85" s="28" t="s">
        <v>16</v>
      </c>
      <c r="L85" s="33"/>
    </row>
    <row r="86" spans="2:12" s="1" customFormat="1" ht="26.25" customHeight="1">
      <c r="B86" s="33"/>
      <c r="E86" s="275" t="str">
        <f>E7</f>
        <v>KAPLE SV. PANNY MARIE EINSIEDELNSKÉ A PŘÍSTUPOVÉ SCHODIŠTĚ, OSTROV,STAVEBNÍ ÚPRAVY</v>
      </c>
      <c r="F86" s="276"/>
      <c r="G86" s="276"/>
      <c r="H86" s="276"/>
      <c r="L86" s="33"/>
    </row>
    <row r="87" spans="2:12" ht="12" customHeight="1">
      <c r="B87" s="21"/>
      <c r="C87" s="28" t="s">
        <v>109</v>
      </c>
      <c r="L87" s="21"/>
    </row>
    <row r="88" spans="2:12" s="1" customFormat="1" ht="16.5" customHeight="1">
      <c r="B88" s="33"/>
      <c r="E88" s="275" t="s">
        <v>110</v>
      </c>
      <c r="F88" s="274"/>
      <c r="G88" s="274"/>
      <c r="H88" s="274"/>
      <c r="L88" s="33"/>
    </row>
    <row r="89" spans="2:12" s="1" customFormat="1" ht="12" customHeight="1">
      <c r="B89" s="33"/>
      <c r="C89" s="28" t="s">
        <v>111</v>
      </c>
      <c r="L89" s="33"/>
    </row>
    <row r="90" spans="2:12" s="1" customFormat="1" ht="16.5" customHeight="1">
      <c r="B90" s="33"/>
      <c r="E90" s="273" t="str">
        <f>E11</f>
        <v>D.1.1_3. - 3. etapa_Oprava interiéru objektu</v>
      </c>
      <c r="F90" s="274"/>
      <c r="G90" s="274"/>
      <c r="H90" s="274"/>
      <c r="L90" s="33"/>
    </row>
    <row r="91" spans="2:12" s="1" customFormat="1" ht="6.95" customHeight="1">
      <c r="B91" s="33"/>
      <c r="L91" s="33"/>
    </row>
    <row r="92" spans="2:12" s="1" customFormat="1" ht="12" customHeight="1">
      <c r="B92" s="33"/>
      <c r="C92" s="28" t="s">
        <v>21</v>
      </c>
      <c r="F92" s="26" t="str">
        <f>F14</f>
        <v xml:space="preserve">Staroměstská, bez č.p., p.č. st.52 a p.č. 80/1 </v>
      </c>
      <c r="I92" s="28" t="s">
        <v>23</v>
      </c>
      <c r="J92" s="50" t="str">
        <f>IF(J14="","",J14)</f>
        <v>24. 8. 2024</v>
      </c>
      <c r="L92" s="33"/>
    </row>
    <row r="93" spans="2:12" s="1" customFormat="1" ht="6.95" customHeight="1">
      <c r="B93" s="33"/>
      <c r="L93" s="33"/>
    </row>
    <row r="94" spans="2:12" s="1" customFormat="1" ht="25.7" customHeight="1">
      <c r="B94" s="33"/>
      <c r="C94" s="28" t="s">
        <v>25</v>
      </c>
      <c r="F94" s="26" t="str">
        <f>E17</f>
        <v>Město Ostrov, Jáchymovská 1, 36301 Ostrov</v>
      </c>
      <c r="I94" s="28" t="s">
        <v>32</v>
      </c>
      <c r="J94" s="31" t="str">
        <f>E23</f>
        <v>ATELIER SOUKUP OPL ŠVEHLA, s. r. o.</v>
      </c>
      <c r="L94" s="33"/>
    </row>
    <row r="95" spans="2:12" s="1" customFormat="1" ht="15.2" customHeight="1">
      <c r="B95" s="33"/>
      <c r="C95" s="28" t="s">
        <v>30</v>
      </c>
      <c r="F95" s="26" t="str">
        <f>IF(E20="","",E20)</f>
        <v>Vyplň údaj</v>
      </c>
      <c r="I95" s="28" t="s">
        <v>36</v>
      </c>
      <c r="J95" s="31" t="str">
        <f>E26</f>
        <v>Eva Vopalecká</v>
      </c>
      <c r="L95" s="33"/>
    </row>
    <row r="96" spans="2:12" s="1" customFormat="1" ht="10.35" customHeight="1">
      <c r="B96" s="33"/>
      <c r="L96" s="33"/>
    </row>
    <row r="97" spans="2:65" s="10" customFormat="1" ht="29.25" customHeight="1">
      <c r="B97" s="112"/>
      <c r="C97" s="113" t="s">
        <v>130</v>
      </c>
      <c r="D97" s="114" t="s">
        <v>60</v>
      </c>
      <c r="E97" s="114" t="s">
        <v>56</v>
      </c>
      <c r="F97" s="114" t="s">
        <v>57</v>
      </c>
      <c r="G97" s="114" t="s">
        <v>131</v>
      </c>
      <c r="H97" s="114" t="s">
        <v>132</v>
      </c>
      <c r="I97" s="114" t="s">
        <v>133</v>
      </c>
      <c r="J97" s="114" t="s">
        <v>115</v>
      </c>
      <c r="K97" s="115" t="s">
        <v>134</v>
      </c>
      <c r="L97" s="112"/>
      <c r="M97" s="57" t="s">
        <v>19</v>
      </c>
      <c r="N97" s="58" t="s">
        <v>45</v>
      </c>
      <c r="O97" s="58" t="s">
        <v>135</v>
      </c>
      <c r="P97" s="58" t="s">
        <v>136</v>
      </c>
      <c r="Q97" s="58" t="s">
        <v>137</v>
      </c>
      <c r="R97" s="58" t="s">
        <v>138</v>
      </c>
      <c r="S97" s="58" t="s">
        <v>139</v>
      </c>
      <c r="T97" s="59" t="s">
        <v>140</v>
      </c>
    </row>
    <row r="98" spans="2:65" s="1" customFormat="1" ht="22.9" customHeight="1">
      <c r="B98" s="33"/>
      <c r="C98" s="62" t="s">
        <v>141</v>
      </c>
      <c r="J98" s="116">
        <f>BK98</f>
        <v>0</v>
      </c>
      <c r="L98" s="33"/>
      <c r="M98" s="60"/>
      <c r="N98" s="51"/>
      <c r="O98" s="51"/>
      <c r="P98" s="117">
        <f>P99+P356+P468</f>
        <v>0</v>
      </c>
      <c r="Q98" s="51"/>
      <c r="R98" s="117">
        <f>R99+R356+R468</f>
        <v>10.24512335</v>
      </c>
      <c r="S98" s="51"/>
      <c r="T98" s="118">
        <f>T99+T356+T468</f>
        <v>1.7958999999999998</v>
      </c>
      <c r="AT98" s="18" t="s">
        <v>74</v>
      </c>
      <c r="AU98" s="18" t="s">
        <v>116</v>
      </c>
      <c r="BK98" s="119">
        <f>BK99+BK356+BK468</f>
        <v>0</v>
      </c>
    </row>
    <row r="99" spans="2:65" s="11" customFormat="1" ht="25.9" customHeight="1">
      <c r="B99" s="120"/>
      <c r="D99" s="121" t="s">
        <v>74</v>
      </c>
      <c r="E99" s="122" t="s">
        <v>142</v>
      </c>
      <c r="F99" s="122" t="s">
        <v>143</v>
      </c>
      <c r="I99" s="123"/>
      <c r="J99" s="124">
        <f>BK99</f>
        <v>0</v>
      </c>
      <c r="L99" s="120"/>
      <c r="M99" s="125"/>
      <c r="P99" s="126">
        <f>P100+P265+P334+P351</f>
        <v>0</v>
      </c>
      <c r="R99" s="126">
        <f>R100+R265+R334+R351</f>
        <v>7.3087828500000001</v>
      </c>
      <c r="T99" s="127">
        <f>T100+T265+T334+T351</f>
        <v>1.7908999999999999</v>
      </c>
      <c r="AR99" s="121" t="s">
        <v>82</v>
      </c>
      <c r="AT99" s="128" t="s">
        <v>74</v>
      </c>
      <c r="AU99" s="128" t="s">
        <v>75</v>
      </c>
      <c r="AY99" s="121" t="s">
        <v>144</v>
      </c>
      <c r="BK99" s="129">
        <f>BK100+BK265+BK334+BK351</f>
        <v>0</v>
      </c>
    </row>
    <row r="100" spans="2:65" s="11" customFormat="1" ht="22.9" customHeight="1">
      <c r="B100" s="120"/>
      <c r="D100" s="121" t="s">
        <v>74</v>
      </c>
      <c r="E100" s="130" t="s">
        <v>145</v>
      </c>
      <c r="F100" s="130" t="s">
        <v>146</v>
      </c>
      <c r="I100" s="123"/>
      <c r="J100" s="131">
        <f>BK100</f>
        <v>0</v>
      </c>
      <c r="L100" s="120"/>
      <c r="M100" s="125"/>
      <c r="P100" s="126">
        <f>SUM(P101:P264)</f>
        <v>0</v>
      </c>
      <c r="R100" s="126">
        <f>SUM(R101:R264)</f>
        <v>6.4890644999999996</v>
      </c>
      <c r="T100" s="127">
        <f>SUM(T101:T264)</f>
        <v>0.2</v>
      </c>
      <c r="AR100" s="121" t="s">
        <v>82</v>
      </c>
      <c r="AT100" s="128" t="s">
        <v>74</v>
      </c>
      <c r="AU100" s="128" t="s">
        <v>82</v>
      </c>
      <c r="AY100" s="121" t="s">
        <v>144</v>
      </c>
      <c r="BK100" s="129">
        <f>SUM(BK101:BK264)</f>
        <v>0</v>
      </c>
    </row>
    <row r="101" spans="2:65" s="1" customFormat="1" ht="21.75" customHeight="1">
      <c r="B101" s="33"/>
      <c r="C101" s="132" t="s">
        <v>82</v>
      </c>
      <c r="D101" s="132" t="s">
        <v>147</v>
      </c>
      <c r="E101" s="133" t="s">
        <v>1429</v>
      </c>
      <c r="F101" s="134" t="s">
        <v>1430</v>
      </c>
      <c r="G101" s="135" t="s">
        <v>150</v>
      </c>
      <c r="H101" s="136">
        <v>45</v>
      </c>
      <c r="I101" s="137"/>
      <c r="J101" s="138">
        <f>ROUND(I101*H101,2)</f>
        <v>0</v>
      </c>
      <c r="K101" s="134" t="s">
        <v>151</v>
      </c>
      <c r="L101" s="33"/>
      <c r="M101" s="139" t="s">
        <v>19</v>
      </c>
      <c r="N101" s="140" t="s">
        <v>46</v>
      </c>
      <c r="P101" s="141">
        <f>O101*H101</f>
        <v>0</v>
      </c>
      <c r="Q101" s="141">
        <v>6.4999999999999997E-3</v>
      </c>
      <c r="R101" s="141">
        <f>Q101*H101</f>
        <v>0.29249999999999998</v>
      </c>
      <c r="S101" s="141">
        <v>0</v>
      </c>
      <c r="T101" s="142">
        <f>S101*H101</f>
        <v>0</v>
      </c>
      <c r="AR101" s="143" t="s">
        <v>152</v>
      </c>
      <c r="AT101" s="143" t="s">
        <v>147</v>
      </c>
      <c r="AU101" s="143" t="s">
        <v>84</v>
      </c>
      <c r="AY101" s="18" t="s">
        <v>144</v>
      </c>
      <c r="BE101" s="144">
        <f>IF(N101="základní",J101,0)</f>
        <v>0</v>
      </c>
      <c r="BF101" s="144">
        <f>IF(N101="snížená",J101,0)</f>
        <v>0</v>
      </c>
      <c r="BG101" s="144">
        <f>IF(N101="zákl. přenesená",J101,0)</f>
        <v>0</v>
      </c>
      <c r="BH101" s="144">
        <f>IF(N101="sníž. přenesená",J101,0)</f>
        <v>0</v>
      </c>
      <c r="BI101" s="144">
        <f>IF(N101="nulová",J101,0)</f>
        <v>0</v>
      </c>
      <c r="BJ101" s="18" t="s">
        <v>82</v>
      </c>
      <c r="BK101" s="144">
        <f>ROUND(I101*H101,2)</f>
        <v>0</v>
      </c>
      <c r="BL101" s="18" t="s">
        <v>152</v>
      </c>
      <c r="BM101" s="143" t="s">
        <v>1431</v>
      </c>
    </row>
    <row r="102" spans="2:65" s="1" customFormat="1">
      <c r="B102" s="33"/>
      <c r="D102" s="145" t="s">
        <v>154</v>
      </c>
      <c r="F102" s="146" t="s">
        <v>1432</v>
      </c>
      <c r="I102" s="147"/>
      <c r="L102" s="33"/>
      <c r="M102" s="148"/>
      <c r="T102" s="54"/>
      <c r="AT102" s="18" t="s">
        <v>154</v>
      </c>
      <c r="AU102" s="18" t="s">
        <v>84</v>
      </c>
    </row>
    <row r="103" spans="2:65" s="1" customFormat="1" ht="24.2" customHeight="1">
      <c r="B103" s="33"/>
      <c r="C103" s="132" t="s">
        <v>84</v>
      </c>
      <c r="D103" s="132" t="s">
        <v>147</v>
      </c>
      <c r="E103" s="133" t="s">
        <v>1433</v>
      </c>
      <c r="F103" s="134" t="s">
        <v>1434</v>
      </c>
      <c r="G103" s="135" t="s">
        <v>150</v>
      </c>
      <c r="H103" s="136">
        <v>45</v>
      </c>
      <c r="I103" s="137"/>
      <c r="J103" s="138">
        <f>ROUND(I103*H103,2)</f>
        <v>0</v>
      </c>
      <c r="K103" s="134" t="s">
        <v>151</v>
      </c>
      <c r="L103" s="33"/>
      <c r="M103" s="139" t="s">
        <v>19</v>
      </c>
      <c r="N103" s="140" t="s">
        <v>46</v>
      </c>
      <c r="P103" s="141">
        <f>O103*H103</f>
        <v>0</v>
      </c>
      <c r="Q103" s="141">
        <v>1.0200000000000001E-2</v>
      </c>
      <c r="R103" s="141">
        <f>Q103*H103</f>
        <v>0.45900000000000002</v>
      </c>
      <c r="S103" s="141">
        <v>0</v>
      </c>
      <c r="T103" s="142">
        <f>S103*H103</f>
        <v>0</v>
      </c>
      <c r="AR103" s="143" t="s">
        <v>152</v>
      </c>
      <c r="AT103" s="143" t="s">
        <v>147</v>
      </c>
      <c r="AU103" s="143" t="s">
        <v>84</v>
      </c>
      <c r="AY103" s="18" t="s">
        <v>144</v>
      </c>
      <c r="BE103" s="144">
        <f>IF(N103="základní",J103,0)</f>
        <v>0</v>
      </c>
      <c r="BF103" s="144">
        <f>IF(N103="snížená",J103,0)</f>
        <v>0</v>
      </c>
      <c r="BG103" s="144">
        <f>IF(N103="zákl. přenesená",J103,0)</f>
        <v>0</v>
      </c>
      <c r="BH103" s="144">
        <f>IF(N103="sníž. přenesená",J103,0)</f>
        <v>0</v>
      </c>
      <c r="BI103" s="144">
        <f>IF(N103="nulová",J103,0)</f>
        <v>0</v>
      </c>
      <c r="BJ103" s="18" t="s">
        <v>82</v>
      </c>
      <c r="BK103" s="144">
        <f>ROUND(I103*H103,2)</f>
        <v>0</v>
      </c>
      <c r="BL103" s="18" t="s">
        <v>152</v>
      </c>
      <c r="BM103" s="143" t="s">
        <v>1435</v>
      </c>
    </row>
    <row r="104" spans="2:65" s="1" customFormat="1">
      <c r="B104" s="33"/>
      <c r="D104" s="145" t="s">
        <v>154</v>
      </c>
      <c r="F104" s="146" t="s">
        <v>1436</v>
      </c>
      <c r="I104" s="147"/>
      <c r="L104" s="33"/>
      <c r="M104" s="148"/>
      <c r="T104" s="54"/>
      <c r="AT104" s="18" t="s">
        <v>154</v>
      </c>
      <c r="AU104" s="18" t="s">
        <v>84</v>
      </c>
    </row>
    <row r="105" spans="2:65" s="12" customFormat="1">
      <c r="B105" s="149"/>
      <c r="D105" s="150" t="s">
        <v>156</v>
      </c>
      <c r="E105" s="151" t="s">
        <v>19</v>
      </c>
      <c r="F105" s="152" t="s">
        <v>1437</v>
      </c>
      <c r="H105" s="151" t="s">
        <v>19</v>
      </c>
      <c r="I105" s="153"/>
      <c r="L105" s="149"/>
      <c r="M105" s="154"/>
      <c r="T105" s="155"/>
      <c r="AT105" s="151" t="s">
        <v>156</v>
      </c>
      <c r="AU105" s="151" t="s">
        <v>84</v>
      </c>
      <c r="AV105" s="12" t="s">
        <v>82</v>
      </c>
      <c r="AW105" s="12" t="s">
        <v>35</v>
      </c>
      <c r="AX105" s="12" t="s">
        <v>75</v>
      </c>
      <c r="AY105" s="151" t="s">
        <v>144</v>
      </c>
    </row>
    <row r="106" spans="2:65" s="12" customFormat="1">
      <c r="B106" s="149"/>
      <c r="D106" s="150" t="s">
        <v>156</v>
      </c>
      <c r="E106" s="151" t="s">
        <v>19</v>
      </c>
      <c r="F106" s="152" t="s">
        <v>1438</v>
      </c>
      <c r="H106" s="151" t="s">
        <v>19</v>
      </c>
      <c r="I106" s="153"/>
      <c r="L106" s="149"/>
      <c r="M106" s="154"/>
      <c r="T106" s="155"/>
      <c r="AT106" s="151" t="s">
        <v>156</v>
      </c>
      <c r="AU106" s="151" t="s">
        <v>84</v>
      </c>
      <c r="AV106" s="12" t="s">
        <v>82</v>
      </c>
      <c r="AW106" s="12" t="s">
        <v>35</v>
      </c>
      <c r="AX106" s="12" t="s">
        <v>75</v>
      </c>
      <c r="AY106" s="151" t="s">
        <v>144</v>
      </c>
    </row>
    <row r="107" spans="2:65" s="12" customFormat="1">
      <c r="B107" s="149"/>
      <c r="D107" s="150" t="s">
        <v>156</v>
      </c>
      <c r="E107" s="151" t="s">
        <v>19</v>
      </c>
      <c r="F107" s="152" t="s">
        <v>1439</v>
      </c>
      <c r="H107" s="151" t="s">
        <v>19</v>
      </c>
      <c r="I107" s="153"/>
      <c r="L107" s="149"/>
      <c r="M107" s="154"/>
      <c r="T107" s="155"/>
      <c r="AT107" s="151" t="s">
        <v>156</v>
      </c>
      <c r="AU107" s="151" t="s">
        <v>84</v>
      </c>
      <c r="AV107" s="12" t="s">
        <v>82</v>
      </c>
      <c r="AW107" s="12" t="s">
        <v>35</v>
      </c>
      <c r="AX107" s="12" t="s">
        <v>75</v>
      </c>
      <c r="AY107" s="151" t="s">
        <v>144</v>
      </c>
    </row>
    <row r="108" spans="2:65" s="12" customFormat="1">
      <c r="B108" s="149"/>
      <c r="D108" s="150" t="s">
        <v>156</v>
      </c>
      <c r="E108" s="151" t="s">
        <v>19</v>
      </c>
      <c r="F108" s="152" t="s">
        <v>1440</v>
      </c>
      <c r="H108" s="151" t="s">
        <v>19</v>
      </c>
      <c r="I108" s="153"/>
      <c r="L108" s="149"/>
      <c r="M108" s="154"/>
      <c r="T108" s="155"/>
      <c r="AT108" s="151" t="s">
        <v>156</v>
      </c>
      <c r="AU108" s="151" t="s">
        <v>84</v>
      </c>
      <c r="AV108" s="12" t="s">
        <v>82</v>
      </c>
      <c r="AW108" s="12" t="s">
        <v>35</v>
      </c>
      <c r="AX108" s="12" t="s">
        <v>75</v>
      </c>
      <c r="AY108" s="151" t="s">
        <v>144</v>
      </c>
    </row>
    <row r="109" spans="2:65" s="12" customFormat="1">
      <c r="B109" s="149"/>
      <c r="D109" s="150" t="s">
        <v>156</v>
      </c>
      <c r="E109" s="151" t="s">
        <v>19</v>
      </c>
      <c r="F109" s="152" t="s">
        <v>1441</v>
      </c>
      <c r="H109" s="151" t="s">
        <v>19</v>
      </c>
      <c r="I109" s="153"/>
      <c r="L109" s="149"/>
      <c r="M109" s="154"/>
      <c r="T109" s="155"/>
      <c r="AT109" s="151" t="s">
        <v>156</v>
      </c>
      <c r="AU109" s="151" t="s">
        <v>84</v>
      </c>
      <c r="AV109" s="12" t="s">
        <v>82</v>
      </c>
      <c r="AW109" s="12" t="s">
        <v>35</v>
      </c>
      <c r="AX109" s="12" t="s">
        <v>75</v>
      </c>
      <c r="AY109" s="151" t="s">
        <v>144</v>
      </c>
    </row>
    <row r="110" spans="2:65" s="12" customFormat="1">
      <c r="B110" s="149"/>
      <c r="D110" s="150" t="s">
        <v>156</v>
      </c>
      <c r="E110" s="151" t="s">
        <v>19</v>
      </c>
      <c r="F110" s="152" t="s">
        <v>1442</v>
      </c>
      <c r="H110" s="151" t="s">
        <v>19</v>
      </c>
      <c r="I110" s="153"/>
      <c r="L110" s="149"/>
      <c r="M110" s="154"/>
      <c r="T110" s="155"/>
      <c r="AT110" s="151" t="s">
        <v>156</v>
      </c>
      <c r="AU110" s="151" t="s">
        <v>84</v>
      </c>
      <c r="AV110" s="12" t="s">
        <v>82</v>
      </c>
      <c r="AW110" s="12" t="s">
        <v>35</v>
      </c>
      <c r="AX110" s="12" t="s">
        <v>75</v>
      </c>
      <c r="AY110" s="151" t="s">
        <v>144</v>
      </c>
    </row>
    <row r="111" spans="2:65" s="12" customFormat="1">
      <c r="B111" s="149"/>
      <c r="D111" s="150" t="s">
        <v>156</v>
      </c>
      <c r="E111" s="151" t="s">
        <v>19</v>
      </c>
      <c r="F111" s="152" t="s">
        <v>1443</v>
      </c>
      <c r="H111" s="151" t="s">
        <v>19</v>
      </c>
      <c r="I111" s="153"/>
      <c r="L111" s="149"/>
      <c r="M111" s="154"/>
      <c r="T111" s="155"/>
      <c r="AT111" s="151" t="s">
        <v>156</v>
      </c>
      <c r="AU111" s="151" t="s">
        <v>84</v>
      </c>
      <c r="AV111" s="12" t="s">
        <v>82</v>
      </c>
      <c r="AW111" s="12" t="s">
        <v>35</v>
      </c>
      <c r="AX111" s="12" t="s">
        <v>75</v>
      </c>
      <c r="AY111" s="151" t="s">
        <v>144</v>
      </c>
    </row>
    <row r="112" spans="2:65" s="12" customFormat="1">
      <c r="B112" s="149"/>
      <c r="D112" s="150" t="s">
        <v>156</v>
      </c>
      <c r="E112" s="151" t="s">
        <v>19</v>
      </c>
      <c r="F112" s="152" t="s">
        <v>1444</v>
      </c>
      <c r="H112" s="151" t="s">
        <v>19</v>
      </c>
      <c r="I112" s="153"/>
      <c r="L112" s="149"/>
      <c r="M112" s="154"/>
      <c r="T112" s="155"/>
      <c r="AT112" s="151" t="s">
        <v>156</v>
      </c>
      <c r="AU112" s="151" t="s">
        <v>84</v>
      </c>
      <c r="AV112" s="12" t="s">
        <v>82</v>
      </c>
      <c r="AW112" s="12" t="s">
        <v>35</v>
      </c>
      <c r="AX112" s="12" t="s">
        <v>75</v>
      </c>
      <c r="AY112" s="151" t="s">
        <v>144</v>
      </c>
    </row>
    <row r="113" spans="2:65" s="12" customFormat="1">
      <c r="B113" s="149"/>
      <c r="D113" s="150" t="s">
        <v>156</v>
      </c>
      <c r="E113" s="151" t="s">
        <v>19</v>
      </c>
      <c r="F113" s="152" t="s">
        <v>1445</v>
      </c>
      <c r="H113" s="151" t="s">
        <v>19</v>
      </c>
      <c r="I113" s="153"/>
      <c r="L113" s="149"/>
      <c r="M113" s="154"/>
      <c r="T113" s="155"/>
      <c r="AT113" s="151" t="s">
        <v>156</v>
      </c>
      <c r="AU113" s="151" t="s">
        <v>84</v>
      </c>
      <c r="AV113" s="12" t="s">
        <v>82</v>
      </c>
      <c r="AW113" s="12" t="s">
        <v>35</v>
      </c>
      <c r="AX113" s="12" t="s">
        <v>75</v>
      </c>
      <c r="AY113" s="151" t="s">
        <v>144</v>
      </c>
    </row>
    <row r="114" spans="2:65" s="12" customFormat="1">
      <c r="B114" s="149"/>
      <c r="D114" s="150" t="s">
        <v>156</v>
      </c>
      <c r="E114" s="151" t="s">
        <v>19</v>
      </c>
      <c r="F114" s="152" t="s">
        <v>1446</v>
      </c>
      <c r="H114" s="151" t="s">
        <v>19</v>
      </c>
      <c r="I114" s="153"/>
      <c r="L114" s="149"/>
      <c r="M114" s="154"/>
      <c r="T114" s="155"/>
      <c r="AT114" s="151" t="s">
        <v>156</v>
      </c>
      <c r="AU114" s="151" t="s">
        <v>84</v>
      </c>
      <c r="AV114" s="12" t="s">
        <v>82</v>
      </c>
      <c r="AW114" s="12" t="s">
        <v>35</v>
      </c>
      <c r="AX114" s="12" t="s">
        <v>75</v>
      </c>
      <c r="AY114" s="151" t="s">
        <v>144</v>
      </c>
    </row>
    <row r="115" spans="2:65" s="12" customFormat="1">
      <c r="B115" s="149"/>
      <c r="D115" s="150" t="s">
        <v>156</v>
      </c>
      <c r="E115" s="151" t="s">
        <v>19</v>
      </c>
      <c r="F115" s="152" t="s">
        <v>1447</v>
      </c>
      <c r="H115" s="151" t="s">
        <v>19</v>
      </c>
      <c r="I115" s="153"/>
      <c r="L115" s="149"/>
      <c r="M115" s="154"/>
      <c r="T115" s="155"/>
      <c r="AT115" s="151" t="s">
        <v>156</v>
      </c>
      <c r="AU115" s="151" t="s">
        <v>84</v>
      </c>
      <c r="AV115" s="12" t="s">
        <v>82</v>
      </c>
      <c r="AW115" s="12" t="s">
        <v>35</v>
      </c>
      <c r="AX115" s="12" t="s">
        <v>75</v>
      </c>
      <c r="AY115" s="151" t="s">
        <v>144</v>
      </c>
    </row>
    <row r="116" spans="2:65" s="12" customFormat="1">
      <c r="B116" s="149"/>
      <c r="D116" s="150" t="s">
        <v>156</v>
      </c>
      <c r="E116" s="151" t="s">
        <v>19</v>
      </c>
      <c r="F116" s="152" t="s">
        <v>1448</v>
      </c>
      <c r="H116" s="151" t="s">
        <v>19</v>
      </c>
      <c r="I116" s="153"/>
      <c r="L116" s="149"/>
      <c r="M116" s="154"/>
      <c r="T116" s="155"/>
      <c r="AT116" s="151" t="s">
        <v>156</v>
      </c>
      <c r="AU116" s="151" t="s">
        <v>84</v>
      </c>
      <c r="AV116" s="12" t="s">
        <v>82</v>
      </c>
      <c r="AW116" s="12" t="s">
        <v>35</v>
      </c>
      <c r="AX116" s="12" t="s">
        <v>75</v>
      </c>
      <c r="AY116" s="151" t="s">
        <v>144</v>
      </c>
    </row>
    <row r="117" spans="2:65" s="13" customFormat="1">
      <c r="B117" s="156"/>
      <c r="D117" s="150" t="s">
        <v>156</v>
      </c>
      <c r="E117" s="157" t="s">
        <v>19</v>
      </c>
      <c r="F117" s="158" t="s">
        <v>1449</v>
      </c>
      <c r="H117" s="159">
        <v>37.561999999999998</v>
      </c>
      <c r="I117" s="160"/>
      <c r="L117" s="156"/>
      <c r="M117" s="161"/>
      <c r="T117" s="162"/>
      <c r="AT117" s="157" t="s">
        <v>156</v>
      </c>
      <c r="AU117" s="157" t="s">
        <v>84</v>
      </c>
      <c r="AV117" s="13" t="s">
        <v>84</v>
      </c>
      <c r="AW117" s="13" t="s">
        <v>35</v>
      </c>
      <c r="AX117" s="13" t="s">
        <v>75</v>
      </c>
      <c r="AY117" s="157" t="s">
        <v>144</v>
      </c>
    </row>
    <row r="118" spans="2:65" s="12" customFormat="1">
      <c r="B118" s="149"/>
      <c r="D118" s="150" t="s">
        <v>156</v>
      </c>
      <c r="E118" s="151" t="s">
        <v>19</v>
      </c>
      <c r="F118" s="152" t="s">
        <v>1450</v>
      </c>
      <c r="H118" s="151" t="s">
        <v>19</v>
      </c>
      <c r="I118" s="153"/>
      <c r="L118" s="149"/>
      <c r="M118" s="154"/>
      <c r="T118" s="155"/>
      <c r="AT118" s="151" t="s">
        <v>156</v>
      </c>
      <c r="AU118" s="151" t="s">
        <v>84</v>
      </c>
      <c r="AV118" s="12" t="s">
        <v>82</v>
      </c>
      <c r="AW118" s="12" t="s">
        <v>35</v>
      </c>
      <c r="AX118" s="12" t="s">
        <v>75</v>
      </c>
      <c r="AY118" s="151" t="s">
        <v>144</v>
      </c>
    </row>
    <row r="119" spans="2:65" s="13" customFormat="1">
      <c r="B119" s="156"/>
      <c r="D119" s="150" t="s">
        <v>156</v>
      </c>
      <c r="E119" s="157" t="s">
        <v>19</v>
      </c>
      <c r="F119" s="158" t="s">
        <v>1451</v>
      </c>
      <c r="H119" s="159">
        <v>6.9720000000000004</v>
      </c>
      <c r="I119" s="160"/>
      <c r="L119" s="156"/>
      <c r="M119" s="161"/>
      <c r="T119" s="162"/>
      <c r="AT119" s="157" t="s">
        <v>156</v>
      </c>
      <c r="AU119" s="157" t="s">
        <v>84</v>
      </c>
      <c r="AV119" s="13" t="s">
        <v>84</v>
      </c>
      <c r="AW119" s="13" t="s">
        <v>35</v>
      </c>
      <c r="AX119" s="13" t="s">
        <v>75</v>
      </c>
      <c r="AY119" s="157" t="s">
        <v>144</v>
      </c>
    </row>
    <row r="120" spans="2:65" s="13" customFormat="1">
      <c r="B120" s="156"/>
      <c r="D120" s="150" t="s">
        <v>156</v>
      </c>
      <c r="E120" s="157" t="s">
        <v>19</v>
      </c>
      <c r="F120" s="158" t="s">
        <v>1452</v>
      </c>
      <c r="H120" s="159">
        <v>0.46600000000000003</v>
      </c>
      <c r="I120" s="160"/>
      <c r="L120" s="156"/>
      <c r="M120" s="161"/>
      <c r="T120" s="162"/>
      <c r="AT120" s="157" t="s">
        <v>156</v>
      </c>
      <c r="AU120" s="157" t="s">
        <v>84</v>
      </c>
      <c r="AV120" s="13" t="s">
        <v>84</v>
      </c>
      <c r="AW120" s="13" t="s">
        <v>35</v>
      </c>
      <c r="AX120" s="13" t="s">
        <v>75</v>
      </c>
      <c r="AY120" s="157" t="s">
        <v>144</v>
      </c>
    </row>
    <row r="121" spans="2:65" s="14" customFormat="1">
      <c r="B121" s="163"/>
      <c r="D121" s="150" t="s">
        <v>156</v>
      </c>
      <c r="E121" s="164" t="s">
        <v>19</v>
      </c>
      <c r="F121" s="165" t="s">
        <v>204</v>
      </c>
      <c r="H121" s="166">
        <v>45</v>
      </c>
      <c r="I121" s="167"/>
      <c r="L121" s="163"/>
      <c r="M121" s="168"/>
      <c r="T121" s="169"/>
      <c r="AT121" s="164" t="s">
        <v>156</v>
      </c>
      <c r="AU121" s="164" t="s">
        <v>84</v>
      </c>
      <c r="AV121" s="14" t="s">
        <v>152</v>
      </c>
      <c r="AW121" s="14" t="s">
        <v>35</v>
      </c>
      <c r="AX121" s="14" t="s">
        <v>82</v>
      </c>
      <c r="AY121" s="164" t="s">
        <v>144</v>
      </c>
    </row>
    <row r="122" spans="2:65" s="1" customFormat="1" ht="24.2" customHeight="1">
      <c r="B122" s="33"/>
      <c r="C122" s="132" t="s">
        <v>174</v>
      </c>
      <c r="D122" s="132" t="s">
        <v>147</v>
      </c>
      <c r="E122" s="133" t="s">
        <v>1453</v>
      </c>
      <c r="F122" s="134" t="s">
        <v>1454</v>
      </c>
      <c r="G122" s="135" t="s">
        <v>150</v>
      </c>
      <c r="H122" s="136">
        <v>45</v>
      </c>
      <c r="I122" s="137"/>
      <c r="J122" s="138">
        <f>ROUND(I122*H122,2)</f>
        <v>0</v>
      </c>
      <c r="K122" s="134" t="s">
        <v>151</v>
      </c>
      <c r="L122" s="33"/>
      <c r="M122" s="139" t="s">
        <v>19</v>
      </c>
      <c r="N122" s="140" t="s">
        <v>46</v>
      </c>
      <c r="P122" s="141">
        <f>O122*H122</f>
        <v>0</v>
      </c>
      <c r="Q122" s="141">
        <v>1.103E-2</v>
      </c>
      <c r="R122" s="141">
        <f>Q122*H122</f>
        <v>0.49635000000000001</v>
      </c>
      <c r="S122" s="141">
        <v>0</v>
      </c>
      <c r="T122" s="142">
        <f>S122*H122</f>
        <v>0</v>
      </c>
      <c r="AR122" s="143" t="s">
        <v>152</v>
      </c>
      <c r="AT122" s="143" t="s">
        <v>147</v>
      </c>
      <c r="AU122" s="143" t="s">
        <v>84</v>
      </c>
      <c r="AY122" s="18" t="s">
        <v>144</v>
      </c>
      <c r="BE122" s="144">
        <f>IF(N122="základní",J122,0)</f>
        <v>0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8" t="s">
        <v>82</v>
      </c>
      <c r="BK122" s="144">
        <f>ROUND(I122*H122,2)</f>
        <v>0</v>
      </c>
      <c r="BL122" s="18" t="s">
        <v>152</v>
      </c>
      <c r="BM122" s="143" t="s">
        <v>1455</v>
      </c>
    </row>
    <row r="123" spans="2:65" s="1" customFormat="1">
      <c r="B123" s="33"/>
      <c r="D123" s="145" t="s">
        <v>154</v>
      </c>
      <c r="F123" s="146" t="s">
        <v>1456</v>
      </c>
      <c r="I123" s="147"/>
      <c r="L123" s="33"/>
      <c r="M123" s="148"/>
      <c r="T123" s="54"/>
      <c r="AT123" s="18" t="s">
        <v>154</v>
      </c>
      <c r="AU123" s="18" t="s">
        <v>84</v>
      </c>
    </row>
    <row r="124" spans="2:65" s="12" customFormat="1">
      <c r="B124" s="149"/>
      <c r="D124" s="150" t="s">
        <v>156</v>
      </c>
      <c r="E124" s="151" t="s">
        <v>19</v>
      </c>
      <c r="F124" s="152" t="s">
        <v>1437</v>
      </c>
      <c r="H124" s="151" t="s">
        <v>19</v>
      </c>
      <c r="I124" s="153"/>
      <c r="L124" s="149"/>
      <c r="M124" s="154"/>
      <c r="T124" s="155"/>
      <c r="AT124" s="151" t="s">
        <v>156</v>
      </c>
      <c r="AU124" s="151" t="s">
        <v>84</v>
      </c>
      <c r="AV124" s="12" t="s">
        <v>82</v>
      </c>
      <c r="AW124" s="12" t="s">
        <v>35</v>
      </c>
      <c r="AX124" s="12" t="s">
        <v>75</v>
      </c>
      <c r="AY124" s="151" t="s">
        <v>144</v>
      </c>
    </row>
    <row r="125" spans="2:65" s="12" customFormat="1">
      <c r="B125" s="149"/>
      <c r="D125" s="150" t="s">
        <v>156</v>
      </c>
      <c r="E125" s="151" t="s">
        <v>19</v>
      </c>
      <c r="F125" s="152" t="s">
        <v>1438</v>
      </c>
      <c r="H125" s="151" t="s">
        <v>19</v>
      </c>
      <c r="I125" s="153"/>
      <c r="L125" s="149"/>
      <c r="M125" s="154"/>
      <c r="T125" s="155"/>
      <c r="AT125" s="151" t="s">
        <v>156</v>
      </c>
      <c r="AU125" s="151" t="s">
        <v>84</v>
      </c>
      <c r="AV125" s="12" t="s">
        <v>82</v>
      </c>
      <c r="AW125" s="12" t="s">
        <v>35</v>
      </c>
      <c r="AX125" s="12" t="s">
        <v>75</v>
      </c>
      <c r="AY125" s="151" t="s">
        <v>144</v>
      </c>
    </row>
    <row r="126" spans="2:65" s="12" customFormat="1">
      <c r="B126" s="149"/>
      <c r="D126" s="150" t="s">
        <v>156</v>
      </c>
      <c r="E126" s="151" t="s">
        <v>19</v>
      </c>
      <c r="F126" s="152" t="s">
        <v>1439</v>
      </c>
      <c r="H126" s="151" t="s">
        <v>19</v>
      </c>
      <c r="I126" s="153"/>
      <c r="L126" s="149"/>
      <c r="M126" s="154"/>
      <c r="T126" s="155"/>
      <c r="AT126" s="151" t="s">
        <v>156</v>
      </c>
      <c r="AU126" s="151" t="s">
        <v>84</v>
      </c>
      <c r="AV126" s="12" t="s">
        <v>82</v>
      </c>
      <c r="AW126" s="12" t="s">
        <v>35</v>
      </c>
      <c r="AX126" s="12" t="s">
        <v>75</v>
      </c>
      <c r="AY126" s="151" t="s">
        <v>144</v>
      </c>
    </row>
    <row r="127" spans="2:65" s="12" customFormat="1">
      <c r="B127" s="149"/>
      <c r="D127" s="150" t="s">
        <v>156</v>
      </c>
      <c r="E127" s="151" t="s">
        <v>19</v>
      </c>
      <c r="F127" s="152" t="s">
        <v>1440</v>
      </c>
      <c r="H127" s="151" t="s">
        <v>19</v>
      </c>
      <c r="I127" s="153"/>
      <c r="L127" s="149"/>
      <c r="M127" s="154"/>
      <c r="T127" s="155"/>
      <c r="AT127" s="151" t="s">
        <v>156</v>
      </c>
      <c r="AU127" s="151" t="s">
        <v>84</v>
      </c>
      <c r="AV127" s="12" t="s">
        <v>82</v>
      </c>
      <c r="AW127" s="12" t="s">
        <v>35</v>
      </c>
      <c r="AX127" s="12" t="s">
        <v>75</v>
      </c>
      <c r="AY127" s="151" t="s">
        <v>144</v>
      </c>
    </row>
    <row r="128" spans="2:65" s="12" customFormat="1">
      <c r="B128" s="149"/>
      <c r="D128" s="150" t="s">
        <v>156</v>
      </c>
      <c r="E128" s="151" t="s">
        <v>19</v>
      </c>
      <c r="F128" s="152" t="s">
        <v>1441</v>
      </c>
      <c r="H128" s="151" t="s">
        <v>19</v>
      </c>
      <c r="I128" s="153"/>
      <c r="L128" s="149"/>
      <c r="M128" s="154"/>
      <c r="T128" s="155"/>
      <c r="AT128" s="151" t="s">
        <v>156</v>
      </c>
      <c r="AU128" s="151" t="s">
        <v>84</v>
      </c>
      <c r="AV128" s="12" t="s">
        <v>82</v>
      </c>
      <c r="AW128" s="12" t="s">
        <v>35</v>
      </c>
      <c r="AX128" s="12" t="s">
        <v>75</v>
      </c>
      <c r="AY128" s="151" t="s">
        <v>144</v>
      </c>
    </row>
    <row r="129" spans="2:65" s="12" customFormat="1">
      <c r="B129" s="149"/>
      <c r="D129" s="150" t="s">
        <v>156</v>
      </c>
      <c r="E129" s="151" t="s">
        <v>19</v>
      </c>
      <c r="F129" s="152" t="s">
        <v>1442</v>
      </c>
      <c r="H129" s="151" t="s">
        <v>19</v>
      </c>
      <c r="I129" s="153"/>
      <c r="L129" s="149"/>
      <c r="M129" s="154"/>
      <c r="T129" s="155"/>
      <c r="AT129" s="151" t="s">
        <v>156</v>
      </c>
      <c r="AU129" s="151" t="s">
        <v>84</v>
      </c>
      <c r="AV129" s="12" t="s">
        <v>82</v>
      </c>
      <c r="AW129" s="12" t="s">
        <v>35</v>
      </c>
      <c r="AX129" s="12" t="s">
        <v>75</v>
      </c>
      <c r="AY129" s="151" t="s">
        <v>144</v>
      </c>
    </row>
    <row r="130" spans="2:65" s="12" customFormat="1">
      <c r="B130" s="149"/>
      <c r="D130" s="150" t="s">
        <v>156</v>
      </c>
      <c r="E130" s="151" t="s">
        <v>19</v>
      </c>
      <c r="F130" s="152" t="s">
        <v>1443</v>
      </c>
      <c r="H130" s="151" t="s">
        <v>19</v>
      </c>
      <c r="I130" s="153"/>
      <c r="L130" s="149"/>
      <c r="M130" s="154"/>
      <c r="T130" s="155"/>
      <c r="AT130" s="151" t="s">
        <v>156</v>
      </c>
      <c r="AU130" s="151" t="s">
        <v>84</v>
      </c>
      <c r="AV130" s="12" t="s">
        <v>82</v>
      </c>
      <c r="AW130" s="12" t="s">
        <v>35</v>
      </c>
      <c r="AX130" s="12" t="s">
        <v>75</v>
      </c>
      <c r="AY130" s="151" t="s">
        <v>144</v>
      </c>
    </row>
    <row r="131" spans="2:65" s="12" customFormat="1">
      <c r="B131" s="149"/>
      <c r="D131" s="150" t="s">
        <v>156</v>
      </c>
      <c r="E131" s="151" t="s">
        <v>19</v>
      </c>
      <c r="F131" s="152" t="s">
        <v>1444</v>
      </c>
      <c r="H131" s="151" t="s">
        <v>19</v>
      </c>
      <c r="I131" s="153"/>
      <c r="L131" s="149"/>
      <c r="M131" s="154"/>
      <c r="T131" s="155"/>
      <c r="AT131" s="151" t="s">
        <v>156</v>
      </c>
      <c r="AU131" s="151" t="s">
        <v>84</v>
      </c>
      <c r="AV131" s="12" t="s">
        <v>82</v>
      </c>
      <c r="AW131" s="12" t="s">
        <v>35</v>
      </c>
      <c r="AX131" s="12" t="s">
        <v>75</v>
      </c>
      <c r="AY131" s="151" t="s">
        <v>144</v>
      </c>
    </row>
    <row r="132" spans="2:65" s="12" customFormat="1">
      <c r="B132" s="149"/>
      <c r="D132" s="150" t="s">
        <v>156</v>
      </c>
      <c r="E132" s="151" t="s">
        <v>19</v>
      </c>
      <c r="F132" s="152" t="s">
        <v>1445</v>
      </c>
      <c r="H132" s="151" t="s">
        <v>19</v>
      </c>
      <c r="I132" s="153"/>
      <c r="L132" s="149"/>
      <c r="M132" s="154"/>
      <c r="T132" s="155"/>
      <c r="AT132" s="151" t="s">
        <v>156</v>
      </c>
      <c r="AU132" s="151" t="s">
        <v>84</v>
      </c>
      <c r="AV132" s="12" t="s">
        <v>82</v>
      </c>
      <c r="AW132" s="12" t="s">
        <v>35</v>
      </c>
      <c r="AX132" s="12" t="s">
        <v>75</v>
      </c>
      <c r="AY132" s="151" t="s">
        <v>144</v>
      </c>
    </row>
    <row r="133" spans="2:65" s="12" customFormat="1">
      <c r="B133" s="149"/>
      <c r="D133" s="150" t="s">
        <v>156</v>
      </c>
      <c r="E133" s="151" t="s">
        <v>19</v>
      </c>
      <c r="F133" s="152" t="s">
        <v>1446</v>
      </c>
      <c r="H133" s="151" t="s">
        <v>19</v>
      </c>
      <c r="I133" s="153"/>
      <c r="L133" s="149"/>
      <c r="M133" s="154"/>
      <c r="T133" s="155"/>
      <c r="AT133" s="151" t="s">
        <v>156</v>
      </c>
      <c r="AU133" s="151" t="s">
        <v>84</v>
      </c>
      <c r="AV133" s="12" t="s">
        <v>82</v>
      </c>
      <c r="AW133" s="12" t="s">
        <v>35</v>
      </c>
      <c r="AX133" s="12" t="s">
        <v>75</v>
      </c>
      <c r="AY133" s="151" t="s">
        <v>144</v>
      </c>
    </row>
    <row r="134" spans="2:65" s="12" customFormat="1">
      <c r="B134" s="149"/>
      <c r="D134" s="150" t="s">
        <v>156</v>
      </c>
      <c r="E134" s="151" t="s">
        <v>19</v>
      </c>
      <c r="F134" s="152" t="s">
        <v>1447</v>
      </c>
      <c r="H134" s="151" t="s">
        <v>19</v>
      </c>
      <c r="I134" s="153"/>
      <c r="L134" s="149"/>
      <c r="M134" s="154"/>
      <c r="T134" s="155"/>
      <c r="AT134" s="151" t="s">
        <v>156</v>
      </c>
      <c r="AU134" s="151" t="s">
        <v>84</v>
      </c>
      <c r="AV134" s="12" t="s">
        <v>82</v>
      </c>
      <c r="AW134" s="12" t="s">
        <v>35</v>
      </c>
      <c r="AX134" s="12" t="s">
        <v>75</v>
      </c>
      <c r="AY134" s="151" t="s">
        <v>144</v>
      </c>
    </row>
    <row r="135" spans="2:65" s="12" customFormat="1">
      <c r="B135" s="149"/>
      <c r="D135" s="150" t="s">
        <v>156</v>
      </c>
      <c r="E135" s="151" t="s">
        <v>19</v>
      </c>
      <c r="F135" s="152" t="s">
        <v>1448</v>
      </c>
      <c r="H135" s="151" t="s">
        <v>19</v>
      </c>
      <c r="I135" s="153"/>
      <c r="L135" s="149"/>
      <c r="M135" s="154"/>
      <c r="T135" s="155"/>
      <c r="AT135" s="151" t="s">
        <v>156</v>
      </c>
      <c r="AU135" s="151" t="s">
        <v>84</v>
      </c>
      <c r="AV135" s="12" t="s">
        <v>82</v>
      </c>
      <c r="AW135" s="12" t="s">
        <v>35</v>
      </c>
      <c r="AX135" s="12" t="s">
        <v>75</v>
      </c>
      <c r="AY135" s="151" t="s">
        <v>144</v>
      </c>
    </row>
    <row r="136" spans="2:65" s="13" customFormat="1">
      <c r="B136" s="156"/>
      <c r="D136" s="150" t="s">
        <v>156</v>
      </c>
      <c r="E136" s="157" t="s">
        <v>19</v>
      </c>
      <c r="F136" s="158" t="s">
        <v>1449</v>
      </c>
      <c r="H136" s="159">
        <v>37.561999999999998</v>
      </c>
      <c r="I136" s="160"/>
      <c r="L136" s="156"/>
      <c r="M136" s="161"/>
      <c r="T136" s="162"/>
      <c r="AT136" s="157" t="s">
        <v>156</v>
      </c>
      <c r="AU136" s="157" t="s">
        <v>84</v>
      </c>
      <c r="AV136" s="13" t="s">
        <v>84</v>
      </c>
      <c r="AW136" s="13" t="s">
        <v>35</v>
      </c>
      <c r="AX136" s="13" t="s">
        <v>75</v>
      </c>
      <c r="AY136" s="157" t="s">
        <v>144</v>
      </c>
    </row>
    <row r="137" spans="2:65" s="12" customFormat="1">
      <c r="B137" s="149"/>
      <c r="D137" s="150" t="s">
        <v>156</v>
      </c>
      <c r="E137" s="151" t="s">
        <v>19</v>
      </c>
      <c r="F137" s="152" t="s">
        <v>1450</v>
      </c>
      <c r="H137" s="151" t="s">
        <v>19</v>
      </c>
      <c r="I137" s="153"/>
      <c r="L137" s="149"/>
      <c r="M137" s="154"/>
      <c r="T137" s="155"/>
      <c r="AT137" s="151" t="s">
        <v>156</v>
      </c>
      <c r="AU137" s="151" t="s">
        <v>84</v>
      </c>
      <c r="AV137" s="12" t="s">
        <v>82</v>
      </c>
      <c r="AW137" s="12" t="s">
        <v>35</v>
      </c>
      <c r="AX137" s="12" t="s">
        <v>75</v>
      </c>
      <c r="AY137" s="151" t="s">
        <v>144</v>
      </c>
    </row>
    <row r="138" spans="2:65" s="13" customFormat="1">
      <c r="B138" s="156"/>
      <c r="D138" s="150" t="s">
        <v>156</v>
      </c>
      <c r="E138" s="157" t="s">
        <v>19</v>
      </c>
      <c r="F138" s="158" t="s">
        <v>1451</v>
      </c>
      <c r="H138" s="159">
        <v>6.9720000000000004</v>
      </c>
      <c r="I138" s="160"/>
      <c r="L138" s="156"/>
      <c r="M138" s="161"/>
      <c r="T138" s="162"/>
      <c r="AT138" s="157" t="s">
        <v>156</v>
      </c>
      <c r="AU138" s="157" t="s">
        <v>84</v>
      </c>
      <c r="AV138" s="13" t="s">
        <v>84</v>
      </c>
      <c r="AW138" s="13" t="s">
        <v>35</v>
      </c>
      <c r="AX138" s="13" t="s">
        <v>75</v>
      </c>
      <c r="AY138" s="157" t="s">
        <v>144</v>
      </c>
    </row>
    <row r="139" spans="2:65" s="13" customFormat="1">
      <c r="B139" s="156"/>
      <c r="D139" s="150" t="s">
        <v>156</v>
      </c>
      <c r="E139" s="157" t="s">
        <v>19</v>
      </c>
      <c r="F139" s="158" t="s">
        <v>1452</v>
      </c>
      <c r="H139" s="159">
        <v>0.46600000000000003</v>
      </c>
      <c r="I139" s="160"/>
      <c r="L139" s="156"/>
      <c r="M139" s="161"/>
      <c r="T139" s="162"/>
      <c r="AT139" s="157" t="s">
        <v>156</v>
      </c>
      <c r="AU139" s="157" t="s">
        <v>84</v>
      </c>
      <c r="AV139" s="13" t="s">
        <v>84</v>
      </c>
      <c r="AW139" s="13" t="s">
        <v>35</v>
      </c>
      <c r="AX139" s="13" t="s">
        <v>75</v>
      </c>
      <c r="AY139" s="157" t="s">
        <v>144</v>
      </c>
    </row>
    <row r="140" spans="2:65" s="14" customFormat="1">
      <c r="B140" s="163"/>
      <c r="D140" s="150" t="s">
        <v>156</v>
      </c>
      <c r="E140" s="164" t="s">
        <v>19</v>
      </c>
      <c r="F140" s="165" t="s">
        <v>204</v>
      </c>
      <c r="H140" s="166">
        <v>45</v>
      </c>
      <c r="I140" s="167"/>
      <c r="L140" s="163"/>
      <c r="M140" s="168"/>
      <c r="T140" s="169"/>
      <c r="AT140" s="164" t="s">
        <v>156</v>
      </c>
      <c r="AU140" s="164" t="s">
        <v>84</v>
      </c>
      <c r="AV140" s="14" t="s">
        <v>152</v>
      </c>
      <c r="AW140" s="14" t="s">
        <v>35</v>
      </c>
      <c r="AX140" s="14" t="s">
        <v>82</v>
      </c>
      <c r="AY140" s="164" t="s">
        <v>144</v>
      </c>
    </row>
    <row r="141" spans="2:65" s="1" customFormat="1" ht="16.5" customHeight="1">
      <c r="B141" s="33"/>
      <c r="C141" s="132" t="s">
        <v>152</v>
      </c>
      <c r="D141" s="132" t="s">
        <v>147</v>
      </c>
      <c r="E141" s="133" t="s">
        <v>1457</v>
      </c>
      <c r="F141" s="134" t="s">
        <v>1458</v>
      </c>
      <c r="G141" s="135" t="s">
        <v>150</v>
      </c>
      <c r="H141" s="136">
        <v>45</v>
      </c>
      <c r="I141" s="137"/>
      <c r="J141" s="138">
        <f>ROUND(I141*H141,2)</f>
        <v>0</v>
      </c>
      <c r="K141" s="134" t="s">
        <v>151</v>
      </c>
      <c r="L141" s="33"/>
      <c r="M141" s="139" t="s">
        <v>19</v>
      </c>
      <c r="N141" s="140" t="s">
        <v>46</v>
      </c>
      <c r="P141" s="141">
        <f>O141*H141</f>
        <v>0</v>
      </c>
      <c r="Q141" s="141">
        <v>3.5000000000000001E-3</v>
      </c>
      <c r="R141" s="141">
        <f>Q141*H141</f>
        <v>0.1575</v>
      </c>
      <c r="S141" s="141">
        <v>0</v>
      </c>
      <c r="T141" s="142">
        <f>S141*H141</f>
        <v>0</v>
      </c>
      <c r="AR141" s="143" t="s">
        <v>152</v>
      </c>
      <c r="AT141" s="143" t="s">
        <v>147</v>
      </c>
      <c r="AU141" s="143" t="s">
        <v>84</v>
      </c>
      <c r="AY141" s="18" t="s">
        <v>144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8" t="s">
        <v>82</v>
      </c>
      <c r="BK141" s="144">
        <f>ROUND(I141*H141,2)</f>
        <v>0</v>
      </c>
      <c r="BL141" s="18" t="s">
        <v>152</v>
      </c>
      <c r="BM141" s="143" t="s">
        <v>1459</v>
      </c>
    </row>
    <row r="142" spans="2:65" s="1" customFormat="1">
      <c r="B142" s="33"/>
      <c r="D142" s="145" t="s">
        <v>154</v>
      </c>
      <c r="F142" s="146" t="s">
        <v>1460</v>
      </c>
      <c r="I142" s="147"/>
      <c r="L142" s="33"/>
      <c r="M142" s="148"/>
      <c r="T142" s="54"/>
      <c r="AT142" s="18" t="s">
        <v>154</v>
      </c>
      <c r="AU142" s="18" t="s">
        <v>84</v>
      </c>
    </row>
    <row r="143" spans="2:65" s="12" customFormat="1">
      <c r="B143" s="149"/>
      <c r="D143" s="150" t="s">
        <v>156</v>
      </c>
      <c r="E143" s="151" t="s">
        <v>19</v>
      </c>
      <c r="F143" s="152" t="s">
        <v>1437</v>
      </c>
      <c r="H143" s="151" t="s">
        <v>19</v>
      </c>
      <c r="I143" s="153"/>
      <c r="L143" s="149"/>
      <c r="M143" s="154"/>
      <c r="T143" s="155"/>
      <c r="AT143" s="151" t="s">
        <v>156</v>
      </c>
      <c r="AU143" s="151" t="s">
        <v>84</v>
      </c>
      <c r="AV143" s="12" t="s">
        <v>82</v>
      </c>
      <c r="AW143" s="12" t="s">
        <v>35</v>
      </c>
      <c r="AX143" s="12" t="s">
        <v>75</v>
      </c>
      <c r="AY143" s="151" t="s">
        <v>144</v>
      </c>
    </row>
    <row r="144" spans="2:65" s="12" customFormat="1">
      <c r="B144" s="149"/>
      <c r="D144" s="150" t="s">
        <v>156</v>
      </c>
      <c r="E144" s="151" t="s">
        <v>19</v>
      </c>
      <c r="F144" s="152" t="s">
        <v>1438</v>
      </c>
      <c r="H144" s="151" t="s">
        <v>19</v>
      </c>
      <c r="I144" s="153"/>
      <c r="L144" s="149"/>
      <c r="M144" s="154"/>
      <c r="T144" s="155"/>
      <c r="AT144" s="151" t="s">
        <v>156</v>
      </c>
      <c r="AU144" s="151" t="s">
        <v>84</v>
      </c>
      <c r="AV144" s="12" t="s">
        <v>82</v>
      </c>
      <c r="AW144" s="12" t="s">
        <v>35</v>
      </c>
      <c r="AX144" s="12" t="s">
        <v>75</v>
      </c>
      <c r="AY144" s="151" t="s">
        <v>144</v>
      </c>
    </row>
    <row r="145" spans="2:65" s="12" customFormat="1">
      <c r="B145" s="149"/>
      <c r="D145" s="150" t="s">
        <v>156</v>
      </c>
      <c r="E145" s="151" t="s">
        <v>19</v>
      </c>
      <c r="F145" s="152" t="s">
        <v>1439</v>
      </c>
      <c r="H145" s="151" t="s">
        <v>19</v>
      </c>
      <c r="I145" s="153"/>
      <c r="L145" s="149"/>
      <c r="M145" s="154"/>
      <c r="T145" s="155"/>
      <c r="AT145" s="151" t="s">
        <v>156</v>
      </c>
      <c r="AU145" s="151" t="s">
        <v>84</v>
      </c>
      <c r="AV145" s="12" t="s">
        <v>82</v>
      </c>
      <c r="AW145" s="12" t="s">
        <v>35</v>
      </c>
      <c r="AX145" s="12" t="s">
        <v>75</v>
      </c>
      <c r="AY145" s="151" t="s">
        <v>144</v>
      </c>
    </row>
    <row r="146" spans="2:65" s="12" customFormat="1">
      <c r="B146" s="149"/>
      <c r="D146" s="150" t="s">
        <v>156</v>
      </c>
      <c r="E146" s="151" t="s">
        <v>19</v>
      </c>
      <c r="F146" s="152" t="s">
        <v>1440</v>
      </c>
      <c r="H146" s="151" t="s">
        <v>19</v>
      </c>
      <c r="I146" s="153"/>
      <c r="L146" s="149"/>
      <c r="M146" s="154"/>
      <c r="T146" s="155"/>
      <c r="AT146" s="151" t="s">
        <v>156</v>
      </c>
      <c r="AU146" s="151" t="s">
        <v>84</v>
      </c>
      <c r="AV146" s="12" t="s">
        <v>82</v>
      </c>
      <c r="AW146" s="12" t="s">
        <v>35</v>
      </c>
      <c r="AX146" s="12" t="s">
        <v>75</v>
      </c>
      <c r="AY146" s="151" t="s">
        <v>144</v>
      </c>
    </row>
    <row r="147" spans="2:65" s="12" customFormat="1">
      <c r="B147" s="149"/>
      <c r="D147" s="150" t="s">
        <v>156</v>
      </c>
      <c r="E147" s="151" t="s">
        <v>19</v>
      </c>
      <c r="F147" s="152" t="s">
        <v>1441</v>
      </c>
      <c r="H147" s="151" t="s">
        <v>19</v>
      </c>
      <c r="I147" s="153"/>
      <c r="L147" s="149"/>
      <c r="M147" s="154"/>
      <c r="T147" s="155"/>
      <c r="AT147" s="151" t="s">
        <v>156</v>
      </c>
      <c r="AU147" s="151" t="s">
        <v>84</v>
      </c>
      <c r="AV147" s="12" t="s">
        <v>82</v>
      </c>
      <c r="AW147" s="12" t="s">
        <v>35</v>
      </c>
      <c r="AX147" s="12" t="s">
        <v>75</v>
      </c>
      <c r="AY147" s="151" t="s">
        <v>144</v>
      </c>
    </row>
    <row r="148" spans="2:65" s="12" customFormat="1">
      <c r="B148" s="149"/>
      <c r="D148" s="150" t="s">
        <v>156</v>
      </c>
      <c r="E148" s="151" t="s">
        <v>19</v>
      </c>
      <c r="F148" s="152" t="s">
        <v>1442</v>
      </c>
      <c r="H148" s="151" t="s">
        <v>19</v>
      </c>
      <c r="I148" s="153"/>
      <c r="L148" s="149"/>
      <c r="M148" s="154"/>
      <c r="T148" s="155"/>
      <c r="AT148" s="151" t="s">
        <v>156</v>
      </c>
      <c r="AU148" s="151" t="s">
        <v>84</v>
      </c>
      <c r="AV148" s="12" t="s">
        <v>82</v>
      </c>
      <c r="AW148" s="12" t="s">
        <v>35</v>
      </c>
      <c r="AX148" s="12" t="s">
        <v>75</v>
      </c>
      <c r="AY148" s="151" t="s">
        <v>144</v>
      </c>
    </row>
    <row r="149" spans="2:65" s="12" customFormat="1">
      <c r="B149" s="149"/>
      <c r="D149" s="150" t="s">
        <v>156</v>
      </c>
      <c r="E149" s="151" t="s">
        <v>19</v>
      </c>
      <c r="F149" s="152" t="s">
        <v>1443</v>
      </c>
      <c r="H149" s="151" t="s">
        <v>19</v>
      </c>
      <c r="I149" s="153"/>
      <c r="L149" s="149"/>
      <c r="M149" s="154"/>
      <c r="T149" s="155"/>
      <c r="AT149" s="151" t="s">
        <v>156</v>
      </c>
      <c r="AU149" s="151" t="s">
        <v>84</v>
      </c>
      <c r="AV149" s="12" t="s">
        <v>82</v>
      </c>
      <c r="AW149" s="12" t="s">
        <v>35</v>
      </c>
      <c r="AX149" s="12" t="s">
        <v>75</v>
      </c>
      <c r="AY149" s="151" t="s">
        <v>144</v>
      </c>
    </row>
    <row r="150" spans="2:65" s="12" customFormat="1">
      <c r="B150" s="149"/>
      <c r="D150" s="150" t="s">
        <v>156</v>
      </c>
      <c r="E150" s="151" t="s">
        <v>19</v>
      </c>
      <c r="F150" s="152" t="s">
        <v>1444</v>
      </c>
      <c r="H150" s="151" t="s">
        <v>19</v>
      </c>
      <c r="I150" s="153"/>
      <c r="L150" s="149"/>
      <c r="M150" s="154"/>
      <c r="T150" s="155"/>
      <c r="AT150" s="151" t="s">
        <v>156</v>
      </c>
      <c r="AU150" s="151" t="s">
        <v>84</v>
      </c>
      <c r="AV150" s="12" t="s">
        <v>82</v>
      </c>
      <c r="AW150" s="12" t="s">
        <v>35</v>
      </c>
      <c r="AX150" s="12" t="s">
        <v>75</v>
      </c>
      <c r="AY150" s="151" t="s">
        <v>144</v>
      </c>
    </row>
    <row r="151" spans="2:65" s="12" customFormat="1">
      <c r="B151" s="149"/>
      <c r="D151" s="150" t="s">
        <v>156</v>
      </c>
      <c r="E151" s="151" t="s">
        <v>19</v>
      </c>
      <c r="F151" s="152" t="s">
        <v>1445</v>
      </c>
      <c r="H151" s="151" t="s">
        <v>19</v>
      </c>
      <c r="I151" s="153"/>
      <c r="L151" s="149"/>
      <c r="M151" s="154"/>
      <c r="T151" s="155"/>
      <c r="AT151" s="151" t="s">
        <v>156</v>
      </c>
      <c r="AU151" s="151" t="s">
        <v>84</v>
      </c>
      <c r="AV151" s="12" t="s">
        <v>82</v>
      </c>
      <c r="AW151" s="12" t="s">
        <v>35</v>
      </c>
      <c r="AX151" s="12" t="s">
        <v>75</v>
      </c>
      <c r="AY151" s="151" t="s">
        <v>144</v>
      </c>
    </row>
    <row r="152" spans="2:65" s="12" customFormat="1">
      <c r="B152" s="149"/>
      <c r="D152" s="150" t="s">
        <v>156</v>
      </c>
      <c r="E152" s="151" t="s">
        <v>19</v>
      </c>
      <c r="F152" s="152" t="s">
        <v>1446</v>
      </c>
      <c r="H152" s="151" t="s">
        <v>19</v>
      </c>
      <c r="I152" s="153"/>
      <c r="L152" s="149"/>
      <c r="M152" s="154"/>
      <c r="T152" s="155"/>
      <c r="AT152" s="151" t="s">
        <v>156</v>
      </c>
      <c r="AU152" s="151" t="s">
        <v>84</v>
      </c>
      <c r="AV152" s="12" t="s">
        <v>82</v>
      </c>
      <c r="AW152" s="12" t="s">
        <v>35</v>
      </c>
      <c r="AX152" s="12" t="s">
        <v>75</v>
      </c>
      <c r="AY152" s="151" t="s">
        <v>144</v>
      </c>
    </row>
    <row r="153" spans="2:65" s="12" customFormat="1">
      <c r="B153" s="149"/>
      <c r="D153" s="150" t="s">
        <v>156</v>
      </c>
      <c r="E153" s="151" t="s">
        <v>19</v>
      </c>
      <c r="F153" s="152" t="s">
        <v>1447</v>
      </c>
      <c r="H153" s="151" t="s">
        <v>19</v>
      </c>
      <c r="I153" s="153"/>
      <c r="L153" s="149"/>
      <c r="M153" s="154"/>
      <c r="T153" s="155"/>
      <c r="AT153" s="151" t="s">
        <v>156</v>
      </c>
      <c r="AU153" s="151" t="s">
        <v>84</v>
      </c>
      <c r="AV153" s="12" t="s">
        <v>82</v>
      </c>
      <c r="AW153" s="12" t="s">
        <v>35</v>
      </c>
      <c r="AX153" s="12" t="s">
        <v>75</v>
      </c>
      <c r="AY153" s="151" t="s">
        <v>144</v>
      </c>
    </row>
    <row r="154" spans="2:65" s="12" customFormat="1">
      <c r="B154" s="149"/>
      <c r="D154" s="150" t="s">
        <v>156</v>
      </c>
      <c r="E154" s="151" t="s">
        <v>19</v>
      </c>
      <c r="F154" s="152" t="s">
        <v>1448</v>
      </c>
      <c r="H154" s="151" t="s">
        <v>19</v>
      </c>
      <c r="I154" s="153"/>
      <c r="L154" s="149"/>
      <c r="M154" s="154"/>
      <c r="T154" s="155"/>
      <c r="AT154" s="151" t="s">
        <v>156</v>
      </c>
      <c r="AU154" s="151" t="s">
        <v>84</v>
      </c>
      <c r="AV154" s="12" t="s">
        <v>82</v>
      </c>
      <c r="AW154" s="12" t="s">
        <v>35</v>
      </c>
      <c r="AX154" s="12" t="s">
        <v>75</v>
      </c>
      <c r="AY154" s="151" t="s">
        <v>144</v>
      </c>
    </row>
    <row r="155" spans="2:65" s="13" customFormat="1">
      <c r="B155" s="156"/>
      <c r="D155" s="150" t="s">
        <v>156</v>
      </c>
      <c r="E155" s="157" t="s">
        <v>19</v>
      </c>
      <c r="F155" s="158" t="s">
        <v>1449</v>
      </c>
      <c r="H155" s="159">
        <v>37.561999999999998</v>
      </c>
      <c r="I155" s="160"/>
      <c r="L155" s="156"/>
      <c r="M155" s="161"/>
      <c r="T155" s="162"/>
      <c r="AT155" s="157" t="s">
        <v>156</v>
      </c>
      <c r="AU155" s="157" t="s">
        <v>84</v>
      </c>
      <c r="AV155" s="13" t="s">
        <v>84</v>
      </c>
      <c r="AW155" s="13" t="s">
        <v>35</v>
      </c>
      <c r="AX155" s="13" t="s">
        <v>75</v>
      </c>
      <c r="AY155" s="157" t="s">
        <v>144</v>
      </c>
    </row>
    <row r="156" spans="2:65" s="12" customFormat="1">
      <c r="B156" s="149"/>
      <c r="D156" s="150" t="s">
        <v>156</v>
      </c>
      <c r="E156" s="151" t="s">
        <v>19</v>
      </c>
      <c r="F156" s="152" t="s">
        <v>1450</v>
      </c>
      <c r="H156" s="151" t="s">
        <v>19</v>
      </c>
      <c r="I156" s="153"/>
      <c r="L156" s="149"/>
      <c r="M156" s="154"/>
      <c r="T156" s="155"/>
      <c r="AT156" s="151" t="s">
        <v>156</v>
      </c>
      <c r="AU156" s="151" t="s">
        <v>84</v>
      </c>
      <c r="AV156" s="12" t="s">
        <v>82</v>
      </c>
      <c r="AW156" s="12" t="s">
        <v>35</v>
      </c>
      <c r="AX156" s="12" t="s">
        <v>75</v>
      </c>
      <c r="AY156" s="151" t="s">
        <v>144</v>
      </c>
    </row>
    <row r="157" spans="2:65" s="13" customFormat="1">
      <c r="B157" s="156"/>
      <c r="D157" s="150" t="s">
        <v>156</v>
      </c>
      <c r="E157" s="157" t="s">
        <v>19</v>
      </c>
      <c r="F157" s="158" t="s">
        <v>1451</v>
      </c>
      <c r="H157" s="159">
        <v>6.9720000000000004</v>
      </c>
      <c r="I157" s="160"/>
      <c r="L157" s="156"/>
      <c r="M157" s="161"/>
      <c r="T157" s="162"/>
      <c r="AT157" s="157" t="s">
        <v>156</v>
      </c>
      <c r="AU157" s="157" t="s">
        <v>84</v>
      </c>
      <c r="AV157" s="13" t="s">
        <v>84</v>
      </c>
      <c r="AW157" s="13" t="s">
        <v>35</v>
      </c>
      <c r="AX157" s="13" t="s">
        <v>75</v>
      </c>
      <c r="AY157" s="157" t="s">
        <v>144</v>
      </c>
    </row>
    <row r="158" spans="2:65" s="13" customFormat="1">
      <c r="B158" s="156"/>
      <c r="D158" s="150" t="s">
        <v>156</v>
      </c>
      <c r="E158" s="157" t="s">
        <v>19</v>
      </c>
      <c r="F158" s="158" t="s">
        <v>1452</v>
      </c>
      <c r="H158" s="159">
        <v>0.46600000000000003</v>
      </c>
      <c r="I158" s="160"/>
      <c r="L158" s="156"/>
      <c r="M158" s="161"/>
      <c r="T158" s="162"/>
      <c r="AT158" s="157" t="s">
        <v>156</v>
      </c>
      <c r="AU158" s="157" t="s">
        <v>84</v>
      </c>
      <c r="AV158" s="13" t="s">
        <v>84</v>
      </c>
      <c r="AW158" s="13" t="s">
        <v>35</v>
      </c>
      <c r="AX158" s="13" t="s">
        <v>75</v>
      </c>
      <c r="AY158" s="157" t="s">
        <v>144</v>
      </c>
    </row>
    <row r="159" spans="2:65" s="14" customFormat="1">
      <c r="B159" s="163"/>
      <c r="D159" s="150" t="s">
        <v>156</v>
      </c>
      <c r="E159" s="164" t="s">
        <v>19</v>
      </c>
      <c r="F159" s="165" t="s">
        <v>204</v>
      </c>
      <c r="H159" s="166">
        <v>45</v>
      </c>
      <c r="I159" s="167"/>
      <c r="L159" s="163"/>
      <c r="M159" s="168"/>
      <c r="T159" s="169"/>
      <c r="AT159" s="164" t="s">
        <v>156</v>
      </c>
      <c r="AU159" s="164" t="s">
        <v>84</v>
      </c>
      <c r="AV159" s="14" t="s">
        <v>152</v>
      </c>
      <c r="AW159" s="14" t="s">
        <v>35</v>
      </c>
      <c r="AX159" s="14" t="s">
        <v>82</v>
      </c>
      <c r="AY159" s="164" t="s">
        <v>144</v>
      </c>
    </row>
    <row r="160" spans="2:65" s="1" customFormat="1" ht="24.2" customHeight="1">
      <c r="B160" s="33"/>
      <c r="C160" s="132" t="s">
        <v>187</v>
      </c>
      <c r="D160" s="132" t="s">
        <v>147</v>
      </c>
      <c r="E160" s="133" t="s">
        <v>1461</v>
      </c>
      <c r="F160" s="134" t="s">
        <v>1462</v>
      </c>
      <c r="G160" s="135" t="s">
        <v>150</v>
      </c>
      <c r="H160" s="136">
        <v>90</v>
      </c>
      <c r="I160" s="137"/>
      <c r="J160" s="138">
        <f>ROUND(I160*H160,2)</f>
        <v>0</v>
      </c>
      <c r="K160" s="134" t="s">
        <v>151</v>
      </c>
      <c r="L160" s="33"/>
      <c r="M160" s="139" t="s">
        <v>19</v>
      </c>
      <c r="N160" s="140" t="s">
        <v>46</v>
      </c>
      <c r="P160" s="141">
        <f>O160*H160</f>
        <v>0</v>
      </c>
      <c r="Q160" s="141">
        <v>5.5199999999999997E-3</v>
      </c>
      <c r="R160" s="141">
        <f>Q160*H160</f>
        <v>0.49679999999999996</v>
      </c>
      <c r="S160" s="141">
        <v>0</v>
      </c>
      <c r="T160" s="142">
        <f>S160*H160</f>
        <v>0</v>
      </c>
      <c r="AR160" s="143" t="s">
        <v>152</v>
      </c>
      <c r="AT160" s="143" t="s">
        <v>147</v>
      </c>
      <c r="AU160" s="143" t="s">
        <v>84</v>
      </c>
      <c r="AY160" s="18" t="s">
        <v>144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8" t="s">
        <v>82</v>
      </c>
      <c r="BK160" s="144">
        <f>ROUND(I160*H160,2)</f>
        <v>0</v>
      </c>
      <c r="BL160" s="18" t="s">
        <v>152</v>
      </c>
      <c r="BM160" s="143" t="s">
        <v>1463</v>
      </c>
    </row>
    <row r="161" spans="2:65" s="1" customFormat="1">
      <c r="B161" s="33"/>
      <c r="D161" s="145" t="s">
        <v>154</v>
      </c>
      <c r="F161" s="146" t="s">
        <v>1464</v>
      </c>
      <c r="I161" s="147"/>
      <c r="L161" s="33"/>
      <c r="M161" s="148"/>
      <c r="T161" s="54"/>
      <c r="AT161" s="18" t="s">
        <v>154</v>
      </c>
      <c r="AU161" s="18" t="s">
        <v>84</v>
      </c>
    </row>
    <row r="162" spans="2:65" s="13" customFormat="1">
      <c r="B162" s="156"/>
      <c r="D162" s="150" t="s">
        <v>156</v>
      </c>
      <c r="F162" s="158" t="s">
        <v>1465</v>
      </c>
      <c r="H162" s="159">
        <v>90</v>
      </c>
      <c r="I162" s="160"/>
      <c r="L162" s="156"/>
      <c r="M162" s="161"/>
      <c r="T162" s="162"/>
      <c r="AT162" s="157" t="s">
        <v>156</v>
      </c>
      <c r="AU162" s="157" t="s">
        <v>84</v>
      </c>
      <c r="AV162" s="13" t="s">
        <v>84</v>
      </c>
      <c r="AW162" s="13" t="s">
        <v>4</v>
      </c>
      <c r="AX162" s="13" t="s">
        <v>82</v>
      </c>
      <c r="AY162" s="157" t="s">
        <v>144</v>
      </c>
    </row>
    <row r="163" spans="2:65" s="1" customFormat="1" ht="21.75" customHeight="1">
      <c r="B163" s="33"/>
      <c r="C163" s="132" t="s">
        <v>145</v>
      </c>
      <c r="D163" s="132" t="s">
        <v>147</v>
      </c>
      <c r="E163" s="133" t="s">
        <v>1466</v>
      </c>
      <c r="F163" s="134" t="s">
        <v>1467</v>
      </c>
      <c r="G163" s="135" t="s">
        <v>150</v>
      </c>
      <c r="H163" s="136">
        <v>22.15</v>
      </c>
      <c r="I163" s="137"/>
      <c r="J163" s="138">
        <f>ROUND(I163*H163,2)</f>
        <v>0</v>
      </c>
      <c r="K163" s="134" t="s">
        <v>151</v>
      </c>
      <c r="L163" s="33"/>
      <c r="M163" s="139" t="s">
        <v>19</v>
      </c>
      <c r="N163" s="140" t="s">
        <v>46</v>
      </c>
      <c r="P163" s="141">
        <f>O163*H163</f>
        <v>0</v>
      </c>
      <c r="Q163" s="141">
        <v>6.4999999999999997E-3</v>
      </c>
      <c r="R163" s="141">
        <f>Q163*H163</f>
        <v>0.14397499999999999</v>
      </c>
      <c r="S163" s="141">
        <v>0</v>
      </c>
      <c r="T163" s="142">
        <f>S163*H163</f>
        <v>0</v>
      </c>
      <c r="AR163" s="143" t="s">
        <v>152</v>
      </c>
      <c r="AT163" s="143" t="s">
        <v>147</v>
      </c>
      <c r="AU163" s="143" t="s">
        <v>84</v>
      </c>
      <c r="AY163" s="18" t="s">
        <v>144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8" t="s">
        <v>82</v>
      </c>
      <c r="BK163" s="144">
        <f>ROUND(I163*H163,2)</f>
        <v>0</v>
      </c>
      <c r="BL163" s="18" t="s">
        <v>152</v>
      </c>
      <c r="BM163" s="143" t="s">
        <v>1468</v>
      </c>
    </row>
    <row r="164" spans="2:65" s="1" customFormat="1">
      <c r="B164" s="33"/>
      <c r="D164" s="145" t="s">
        <v>154</v>
      </c>
      <c r="F164" s="146" t="s">
        <v>1469</v>
      </c>
      <c r="I164" s="147"/>
      <c r="L164" s="33"/>
      <c r="M164" s="148"/>
      <c r="T164" s="54"/>
      <c r="AT164" s="18" t="s">
        <v>154</v>
      </c>
      <c r="AU164" s="18" t="s">
        <v>84</v>
      </c>
    </row>
    <row r="165" spans="2:65" s="12" customFormat="1" ht="22.5">
      <c r="B165" s="149"/>
      <c r="D165" s="150" t="s">
        <v>156</v>
      </c>
      <c r="E165" s="151" t="s">
        <v>19</v>
      </c>
      <c r="F165" s="152" t="s">
        <v>1470</v>
      </c>
      <c r="H165" s="151" t="s">
        <v>19</v>
      </c>
      <c r="I165" s="153"/>
      <c r="L165" s="149"/>
      <c r="M165" s="154"/>
      <c r="T165" s="155"/>
      <c r="AT165" s="151" t="s">
        <v>156</v>
      </c>
      <c r="AU165" s="151" t="s">
        <v>84</v>
      </c>
      <c r="AV165" s="12" t="s">
        <v>82</v>
      </c>
      <c r="AW165" s="12" t="s">
        <v>35</v>
      </c>
      <c r="AX165" s="12" t="s">
        <v>75</v>
      </c>
      <c r="AY165" s="151" t="s">
        <v>144</v>
      </c>
    </row>
    <row r="166" spans="2:65" s="12" customFormat="1">
      <c r="B166" s="149"/>
      <c r="D166" s="150" t="s">
        <v>156</v>
      </c>
      <c r="E166" s="151" t="s">
        <v>19</v>
      </c>
      <c r="F166" s="152" t="s">
        <v>1471</v>
      </c>
      <c r="H166" s="151" t="s">
        <v>19</v>
      </c>
      <c r="I166" s="153"/>
      <c r="L166" s="149"/>
      <c r="M166" s="154"/>
      <c r="T166" s="155"/>
      <c r="AT166" s="151" t="s">
        <v>156</v>
      </c>
      <c r="AU166" s="151" t="s">
        <v>84</v>
      </c>
      <c r="AV166" s="12" t="s">
        <v>82</v>
      </c>
      <c r="AW166" s="12" t="s">
        <v>35</v>
      </c>
      <c r="AX166" s="12" t="s">
        <v>75</v>
      </c>
      <c r="AY166" s="151" t="s">
        <v>144</v>
      </c>
    </row>
    <row r="167" spans="2:65" s="12" customFormat="1" ht="22.5">
      <c r="B167" s="149"/>
      <c r="D167" s="150" t="s">
        <v>156</v>
      </c>
      <c r="E167" s="151" t="s">
        <v>19</v>
      </c>
      <c r="F167" s="152" t="s">
        <v>1472</v>
      </c>
      <c r="H167" s="151" t="s">
        <v>19</v>
      </c>
      <c r="I167" s="153"/>
      <c r="L167" s="149"/>
      <c r="M167" s="154"/>
      <c r="T167" s="155"/>
      <c r="AT167" s="151" t="s">
        <v>156</v>
      </c>
      <c r="AU167" s="151" t="s">
        <v>84</v>
      </c>
      <c r="AV167" s="12" t="s">
        <v>82</v>
      </c>
      <c r="AW167" s="12" t="s">
        <v>35</v>
      </c>
      <c r="AX167" s="12" t="s">
        <v>75</v>
      </c>
      <c r="AY167" s="151" t="s">
        <v>144</v>
      </c>
    </row>
    <row r="168" spans="2:65" s="12" customFormat="1">
      <c r="B168" s="149"/>
      <c r="D168" s="150" t="s">
        <v>156</v>
      </c>
      <c r="E168" s="151" t="s">
        <v>19</v>
      </c>
      <c r="F168" s="152" t="s">
        <v>1473</v>
      </c>
      <c r="H168" s="151" t="s">
        <v>19</v>
      </c>
      <c r="I168" s="153"/>
      <c r="L168" s="149"/>
      <c r="M168" s="154"/>
      <c r="T168" s="155"/>
      <c r="AT168" s="151" t="s">
        <v>156</v>
      </c>
      <c r="AU168" s="151" t="s">
        <v>84</v>
      </c>
      <c r="AV168" s="12" t="s">
        <v>82</v>
      </c>
      <c r="AW168" s="12" t="s">
        <v>35</v>
      </c>
      <c r="AX168" s="12" t="s">
        <v>75</v>
      </c>
      <c r="AY168" s="151" t="s">
        <v>144</v>
      </c>
    </row>
    <row r="169" spans="2:65" s="12" customFormat="1">
      <c r="B169" s="149"/>
      <c r="D169" s="150" t="s">
        <v>156</v>
      </c>
      <c r="E169" s="151" t="s">
        <v>19</v>
      </c>
      <c r="F169" s="152" t="s">
        <v>1474</v>
      </c>
      <c r="H169" s="151" t="s">
        <v>19</v>
      </c>
      <c r="I169" s="153"/>
      <c r="L169" s="149"/>
      <c r="M169" s="154"/>
      <c r="T169" s="155"/>
      <c r="AT169" s="151" t="s">
        <v>156</v>
      </c>
      <c r="AU169" s="151" t="s">
        <v>84</v>
      </c>
      <c r="AV169" s="12" t="s">
        <v>82</v>
      </c>
      <c r="AW169" s="12" t="s">
        <v>35</v>
      </c>
      <c r="AX169" s="12" t="s">
        <v>75</v>
      </c>
      <c r="AY169" s="151" t="s">
        <v>144</v>
      </c>
    </row>
    <row r="170" spans="2:65" s="12" customFormat="1" ht="22.5">
      <c r="B170" s="149"/>
      <c r="D170" s="150" t="s">
        <v>156</v>
      </c>
      <c r="E170" s="151" t="s">
        <v>19</v>
      </c>
      <c r="F170" s="152" t="s">
        <v>1475</v>
      </c>
      <c r="H170" s="151" t="s">
        <v>19</v>
      </c>
      <c r="I170" s="153"/>
      <c r="L170" s="149"/>
      <c r="M170" s="154"/>
      <c r="T170" s="155"/>
      <c r="AT170" s="151" t="s">
        <v>156</v>
      </c>
      <c r="AU170" s="151" t="s">
        <v>84</v>
      </c>
      <c r="AV170" s="12" t="s">
        <v>82</v>
      </c>
      <c r="AW170" s="12" t="s">
        <v>35</v>
      </c>
      <c r="AX170" s="12" t="s">
        <v>75</v>
      </c>
      <c r="AY170" s="151" t="s">
        <v>144</v>
      </c>
    </row>
    <row r="171" spans="2:65" s="12" customFormat="1" ht="22.5">
      <c r="B171" s="149"/>
      <c r="D171" s="150" t="s">
        <v>156</v>
      </c>
      <c r="E171" s="151" t="s">
        <v>19</v>
      </c>
      <c r="F171" s="152" t="s">
        <v>1476</v>
      </c>
      <c r="H171" s="151" t="s">
        <v>19</v>
      </c>
      <c r="I171" s="153"/>
      <c r="L171" s="149"/>
      <c r="M171" s="154"/>
      <c r="T171" s="155"/>
      <c r="AT171" s="151" t="s">
        <v>156</v>
      </c>
      <c r="AU171" s="151" t="s">
        <v>84</v>
      </c>
      <c r="AV171" s="12" t="s">
        <v>82</v>
      </c>
      <c r="AW171" s="12" t="s">
        <v>35</v>
      </c>
      <c r="AX171" s="12" t="s">
        <v>75</v>
      </c>
      <c r="AY171" s="151" t="s">
        <v>144</v>
      </c>
    </row>
    <row r="172" spans="2:65" s="12" customFormat="1">
      <c r="B172" s="149"/>
      <c r="D172" s="150" t="s">
        <v>156</v>
      </c>
      <c r="E172" s="151" t="s">
        <v>19</v>
      </c>
      <c r="F172" s="152" t="s">
        <v>1477</v>
      </c>
      <c r="H172" s="151" t="s">
        <v>19</v>
      </c>
      <c r="I172" s="153"/>
      <c r="L172" s="149"/>
      <c r="M172" s="154"/>
      <c r="T172" s="155"/>
      <c r="AT172" s="151" t="s">
        <v>156</v>
      </c>
      <c r="AU172" s="151" t="s">
        <v>84</v>
      </c>
      <c r="AV172" s="12" t="s">
        <v>82</v>
      </c>
      <c r="AW172" s="12" t="s">
        <v>35</v>
      </c>
      <c r="AX172" s="12" t="s">
        <v>75</v>
      </c>
      <c r="AY172" s="151" t="s">
        <v>144</v>
      </c>
    </row>
    <row r="173" spans="2:65" s="12" customFormat="1">
      <c r="B173" s="149"/>
      <c r="D173" s="150" t="s">
        <v>156</v>
      </c>
      <c r="E173" s="151" t="s">
        <v>19</v>
      </c>
      <c r="F173" s="152" t="s">
        <v>1478</v>
      </c>
      <c r="H173" s="151" t="s">
        <v>19</v>
      </c>
      <c r="I173" s="153"/>
      <c r="L173" s="149"/>
      <c r="M173" s="154"/>
      <c r="T173" s="155"/>
      <c r="AT173" s="151" t="s">
        <v>156</v>
      </c>
      <c r="AU173" s="151" t="s">
        <v>84</v>
      </c>
      <c r="AV173" s="12" t="s">
        <v>82</v>
      </c>
      <c r="AW173" s="12" t="s">
        <v>35</v>
      </c>
      <c r="AX173" s="12" t="s">
        <v>75</v>
      </c>
      <c r="AY173" s="151" t="s">
        <v>144</v>
      </c>
    </row>
    <row r="174" spans="2:65" s="12" customFormat="1">
      <c r="B174" s="149"/>
      <c r="D174" s="150" t="s">
        <v>156</v>
      </c>
      <c r="E174" s="151" t="s">
        <v>19</v>
      </c>
      <c r="F174" s="152" t="s">
        <v>1479</v>
      </c>
      <c r="H174" s="151" t="s">
        <v>19</v>
      </c>
      <c r="I174" s="153"/>
      <c r="L174" s="149"/>
      <c r="M174" s="154"/>
      <c r="T174" s="155"/>
      <c r="AT174" s="151" t="s">
        <v>156</v>
      </c>
      <c r="AU174" s="151" t="s">
        <v>84</v>
      </c>
      <c r="AV174" s="12" t="s">
        <v>82</v>
      </c>
      <c r="AW174" s="12" t="s">
        <v>35</v>
      </c>
      <c r="AX174" s="12" t="s">
        <v>75</v>
      </c>
      <c r="AY174" s="151" t="s">
        <v>144</v>
      </c>
    </row>
    <row r="175" spans="2:65" s="12" customFormat="1">
      <c r="B175" s="149"/>
      <c r="D175" s="150" t="s">
        <v>156</v>
      </c>
      <c r="E175" s="151" t="s">
        <v>19</v>
      </c>
      <c r="F175" s="152" t="s">
        <v>1480</v>
      </c>
      <c r="H175" s="151" t="s">
        <v>19</v>
      </c>
      <c r="I175" s="153"/>
      <c r="L175" s="149"/>
      <c r="M175" s="154"/>
      <c r="T175" s="155"/>
      <c r="AT175" s="151" t="s">
        <v>156</v>
      </c>
      <c r="AU175" s="151" t="s">
        <v>84</v>
      </c>
      <c r="AV175" s="12" t="s">
        <v>82</v>
      </c>
      <c r="AW175" s="12" t="s">
        <v>35</v>
      </c>
      <c r="AX175" s="12" t="s">
        <v>75</v>
      </c>
      <c r="AY175" s="151" t="s">
        <v>144</v>
      </c>
    </row>
    <row r="176" spans="2:65" s="12" customFormat="1">
      <c r="B176" s="149"/>
      <c r="D176" s="150" t="s">
        <v>156</v>
      </c>
      <c r="E176" s="151" t="s">
        <v>19</v>
      </c>
      <c r="F176" s="152" t="s">
        <v>1448</v>
      </c>
      <c r="H176" s="151" t="s">
        <v>19</v>
      </c>
      <c r="I176" s="153"/>
      <c r="L176" s="149"/>
      <c r="M176" s="154"/>
      <c r="T176" s="155"/>
      <c r="AT176" s="151" t="s">
        <v>156</v>
      </c>
      <c r="AU176" s="151" t="s">
        <v>84</v>
      </c>
      <c r="AV176" s="12" t="s">
        <v>82</v>
      </c>
      <c r="AW176" s="12" t="s">
        <v>35</v>
      </c>
      <c r="AX176" s="12" t="s">
        <v>75</v>
      </c>
      <c r="AY176" s="151" t="s">
        <v>144</v>
      </c>
    </row>
    <row r="177" spans="2:65" s="13" customFormat="1">
      <c r="B177" s="156"/>
      <c r="D177" s="150" t="s">
        <v>156</v>
      </c>
      <c r="E177" s="157" t="s">
        <v>19</v>
      </c>
      <c r="F177" s="158" t="s">
        <v>1481</v>
      </c>
      <c r="H177" s="159">
        <v>18.399999999999999</v>
      </c>
      <c r="I177" s="160"/>
      <c r="L177" s="156"/>
      <c r="M177" s="161"/>
      <c r="T177" s="162"/>
      <c r="AT177" s="157" t="s">
        <v>156</v>
      </c>
      <c r="AU177" s="157" t="s">
        <v>84</v>
      </c>
      <c r="AV177" s="13" t="s">
        <v>84</v>
      </c>
      <c r="AW177" s="13" t="s">
        <v>35</v>
      </c>
      <c r="AX177" s="13" t="s">
        <v>75</v>
      </c>
      <c r="AY177" s="157" t="s">
        <v>144</v>
      </c>
    </row>
    <row r="178" spans="2:65" s="12" customFormat="1">
      <c r="B178" s="149"/>
      <c r="D178" s="150" t="s">
        <v>156</v>
      </c>
      <c r="E178" s="151" t="s">
        <v>19</v>
      </c>
      <c r="F178" s="152" t="s">
        <v>1482</v>
      </c>
      <c r="H178" s="151" t="s">
        <v>19</v>
      </c>
      <c r="I178" s="153"/>
      <c r="L178" s="149"/>
      <c r="M178" s="154"/>
      <c r="T178" s="155"/>
      <c r="AT178" s="151" t="s">
        <v>156</v>
      </c>
      <c r="AU178" s="151" t="s">
        <v>84</v>
      </c>
      <c r="AV178" s="12" t="s">
        <v>82</v>
      </c>
      <c r="AW178" s="12" t="s">
        <v>35</v>
      </c>
      <c r="AX178" s="12" t="s">
        <v>75</v>
      </c>
      <c r="AY178" s="151" t="s">
        <v>144</v>
      </c>
    </row>
    <row r="179" spans="2:65" s="12" customFormat="1">
      <c r="B179" s="149"/>
      <c r="D179" s="150" t="s">
        <v>156</v>
      </c>
      <c r="E179" s="151" t="s">
        <v>19</v>
      </c>
      <c r="F179" s="152" t="s">
        <v>1478</v>
      </c>
      <c r="H179" s="151" t="s">
        <v>19</v>
      </c>
      <c r="I179" s="153"/>
      <c r="L179" s="149"/>
      <c r="M179" s="154"/>
      <c r="T179" s="155"/>
      <c r="AT179" s="151" t="s">
        <v>156</v>
      </c>
      <c r="AU179" s="151" t="s">
        <v>84</v>
      </c>
      <c r="AV179" s="12" t="s">
        <v>82</v>
      </c>
      <c r="AW179" s="12" t="s">
        <v>35</v>
      </c>
      <c r="AX179" s="12" t="s">
        <v>75</v>
      </c>
      <c r="AY179" s="151" t="s">
        <v>144</v>
      </c>
    </row>
    <row r="180" spans="2:65" s="12" customFormat="1">
      <c r="B180" s="149"/>
      <c r="D180" s="150" t="s">
        <v>156</v>
      </c>
      <c r="E180" s="151" t="s">
        <v>19</v>
      </c>
      <c r="F180" s="152" t="s">
        <v>1479</v>
      </c>
      <c r="H180" s="151" t="s">
        <v>19</v>
      </c>
      <c r="I180" s="153"/>
      <c r="L180" s="149"/>
      <c r="M180" s="154"/>
      <c r="T180" s="155"/>
      <c r="AT180" s="151" t="s">
        <v>156</v>
      </c>
      <c r="AU180" s="151" t="s">
        <v>84</v>
      </c>
      <c r="AV180" s="12" t="s">
        <v>82</v>
      </c>
      <c r="AW180" s="12" t="s">
        <v>35</v>
      </c>
      <c r="AX180" s="12" t="s">
        <v>75</v>
      </c>
      <c r="AY180" s="151" t="s">
        <v>144</v>
      </c>
    </row>
    <row r="181" spans="2:65" s="12" customFormat="1">
      <c r="B181" s="149"/>
      <c r="D181" s="150" t="s">
        <v>156</v>
      </c>
      <c r="E181" s="151" t="s">
        <v>19</v>
      </c>
      <c r="F181" s="152" t="s">
        <v>1483</v>
      </c>
      <c r="H181" s="151" t="s">
        <v>19</v>
      </c>
      <c r="I181" s="153"/>
      <c r="L181" s="149"/>
      <c r="M181" s="154"/>
      <c r="T181" s="155"/>
      <c r="AT181" s="151" t="s">
        <v>156</v>
      </c>
      <c r="AU181" s="151" t="s">
        <v>84</v>
      </c>
      <c r="AV181" s="12" t="s">
        <v>82</v>
      </c>
      <c r="AW181" s="12" t="s">
        <v>35</v>
      </c>
      <c r="AX181" s="12" t="s">
        <v>75</v>
      </c>
      <c r="AY181" s="151" t="s">
        <v>144</v>
      </c>
    </row>
    <row r="182" spans="2:65" s="12" customFormat="1">
      <c r="B182" s="149"/>
      <c r="D182" s="150" t="s">
        <v>156</v>
      </c>
      <c r="E182" s="151" t="s">
        <v>19</v>
      </c>
      <c r="F182" s="152" t="s">
        <v>1450</v>
      </c>
      <c r="H182" s="151" t="s">
        <v>19</v>
      </c>
      <c r="I182" s="153"/>
      <c r="L182" s="149"/>
      <c r="M182" s="154"/>
      <c r="T182" s="155"/>
      <c r="AT182" s="151" t="s">
        <v>156</v>
      </c>
      <c r="AU182" s="151" t="s">
        <v>84</v>
      </c>
      <c r="AV182" s="12" t="s">
        <v>82</v>
      </c>
      <c r="AW182" s="12" t="s">
        <v>35</v>
      </c>
      <c r="AX182" s="12" t="s">
        <v>75</v>
      </c>
      <c r="AY182" s="151" t="s">
        <v>144</v>
      </c>
    </row>
    <row r="183" spans="2:65" s="13" customFormat="1">
      <c r="B183" s="156"/>
      <c r="D183" s="150" t="s">
        <v>156</v>
      </c>
      <c r="E183" s="157" t="s">
        <v>19</v>
      </c>
      <c r="F183" s="158" t="s">
        <v>1484</v>
      </c>
      <c r="H183" s="159">
        <v>3.75</v>
      </c>
      <c r="I183" s="160"/>
      <c r="L183" s="156"/>
      <c r="M183" s="161"/>
      <c r="T183" s="162"/>
      <c r="AT183" s="157" t="s">
        <v>156</v>
      </c>
      <c r="AU183" s="157" t="s">
        <v>84</v>
      </c>
      <c r="AV183" s="13" t="s">
        <v>84</v>
      </c>
      <c r="AW183" s="13" t="s">
        <v>35</v>
      </c>
      <c r="AX183" s="13" t="s">
        <v>75</v>
      </c>
      <c r="AY183" s="157" t="s">
        <v>144</v>
      </c>
    </row>
    <row r="184" spans="2:65" s="14" customFormat="1">
      <c r="B184" s="163"/>
      <c r="D184" s="150" t="s">
        <v>156</v>
      </c>
      <c r="E184" s="164" t="s">
        <v>19</v>
      </c>
      <c r="F184" s="165" t="s">
        <v>204</v>
      </c>
      <c r="H184" s="166">
        <v>22.15</v>
      </c>
      <c r="I184" s="167"/>
      <c r="L184" s="163"/>
      <c r="M184" s="168"/>
      <c r="T184" s="169"/>
      <c r="AT184" s="164" t="s">
        <v>156</v>
      </c>
      <c r="AU184" s="164" t="s">
        <v>84</v>
      </c>
      <c r="AV184" s="14" t="s">
        <v>152</v>
      </c>
      <c r="AW184" s="14" t="s">
        <v>35</v>
      </c>
      <c r="AX184" s="14" t="s">
        <v>82</v>
      </c>
      <c r="AY184" s="164" t="s">
        <v>144</v>
      </c>
    </row>
    <row r="185" spans="2:65" s="1" customFormat="1" ht="21.75" customHeight="1">
      <c r="B185" s="33"/>
      <c r="C185" s="132" t="s">
        <v>197</v>
      </c>
      <c r="D185" s="132" t="s">
        <v>147</v>
      </c>
      <c r="E185" s="133" t="s">
        <v>1466</v>
      </c>
      <c r="F185" s="134" t="s">
        <v>1467</v>
      </c>
      <c r="G185" s="135" t="s">
        <v>150</v>
      </c>
      <c r="H185" s="136">
        <v>98</v>
      </c>
      <c r="I185" s="137"/>
      <c r="J185" s="138">
        <f>ROUND(I185*H185,2)</f>
        <v>0</v>
      </c>
      <c r="K185" s="134" t="s">
        <v>151</v>
      </c>
      <c r="L185" s="33"/>
      <c r="M185" s="139" t="s">
        <v>19</v>
      </c>
      <c r="N185" s="140" t="s">
        <v>46</v>
      </c>
      <c r="P185" s="141">
        <f>O185*H185</f>
        <v>0</v>
      </c>
      <c r="Q185" s="141">
        <v>6.4999999999999997E-3</v>
      </c>
      <c r="R185" s="141">
        <f>Q185*H185</f>
        <v>0.63700000000000001</v>
      </c>
      <c r="S185" s="141">
        <v>0</v>
      </c>
      <c r="T185" s="142">
        <f>S185*H185</f>
        <v>0</v>
      </c>
      <c r="AR185" s="143" t="s">
        <v>152</v>
      </c>
      <c r="AT185" s="143" t="s">
        <v>147</v>
      </c>
      <c r="AU185" s="143" t="s">
        <v>84</v>
      </c>
      <c r="AY185" s="18" t="s">
        <v>144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8" t="s">
        <v>82</v>
      </c>
      <c r="BK185" s="144">
        <f>ROUND(I185*H185,2)</f>
        <v>0</v>
      </c>
      <c r="BL185" s="18" t="s">
        <v>152</v>
      </c>
      <c r="BM185" s="143" t="s">
        <v>1485</v>
      </c>
    </row>
    <row r="186" spans="2:65" s="1" customFormat="1">
      <c r="B186" s="33"/>
      <c r="D186" s="145" t="s">
        <v>154</v>
      </c>
      <c r="F186" s="146" t="s">
        <v>1469</v>
      </c>
      <c r="I186" s="147"/>
      <c r="L186" s="33"/>
      <c r="M186" s="148"/>
      <c r="T186" s="54"/>
      <c r="AT186" s="18" t="s">
        <v>154</v>
      </c>
      <c r="AU186" s="18" t="s">
        <v>84</v>
      </c>
    </row>
    <row r="187" spans="2:65" s="1" customFormat="1" ht="24.2" customHeight="1">
      <c r="B187" s="33"/>
      <c r="C187" s="132" t="s">
        <v>205</v>
      </c>
      <c r="D187" s="132" t="s">
        <v>147</v>
      </c>
      <c r="E187" s="133" t="s">
        <v>1486</v>
      </c>
      <c r="F187" s="134" t="s">
        <v>1487</v>
      </c>
      <c r="G187" s="135" t="s">
        <v>150</v>
      </c>
      <c r="H187" s="136">
        <v>98</v>
      </c>
      <c r="I187" s="137"/>
      <c r="J187" s="138">
        <f>ROUND(I187*H187,2)</f>
        <v>0</v>
      </c>
      <c r="K187" s="134" t="s">
        <v>151</v>
      </c>
      <c r="L187" s="33"/>
      <c r="M187" s="139" t="s">
        <v>19</v>
      </c>
      <c r="N187" s="140" t="s">
        <v>46</v>
      </c>
      <c r="P187" s="141">
        <f>O187*H187</f>
        <v>0</v>
      </c>
      <c r="Q187" s="141">
        <v>1.03E-2</v>
      </c>
      <c r="R187" s="141">
        <f>Q187*H187</f>
        <v>1.0094000000000001</v>
      </c>
      <c r="S187" s="141">
        <v>0</v>
      </c>
      <c r="T187" s="142">
        <f>S187*H187</f>
        <v>0</v>
      </c>
      <c r="AR187" s="143" t="s">
        <v>152</v>
      </c>
      <c r="AT187" s="143" t="s">
        <v>147</v>
      </c>
      <c r="AU187" s="143" t="s">
        <v>84</v>
      </c>
      <c r="AY187" s="18" t="s">
        <v>144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8" t="s">
        <v>82</v>
      </c>
      <c r="BK187" s="144">
        <f>ROUND(I187*H187,2)</f>
        <v>0</v>
      </c>
      <c r="BL187" s="18" t="s">
        <v>152</v>
      </c>
      <c r="BM187" s="143" t="s">
        <v>1488</v>
      </c>
    </row>
    <row r="188" spans="2:65" s="1" customFormat="1">
      <c r="B188" s="33"/>
      <c r="D188" s="145" t="s">
        <v>154</v>
      </c>
      <c r="F188" s="146" t="s">
        <v>1489</v>
      </c>
      <c r="I188" s="147"/>
      <c r="L188" s="33"/>
      <c r="M188" s="148"/>
      <c r="T188" s="54"/>
      <c r="AT188" s="18" t="s">
        <v>154</v>
      </c>
      <c r="AU188" s="18" t="s">
        <v>84</v>
      </c>
    </row>
    <row r="189" spans="2:65" s="12" customFormat="1" ht="22.5">
      <c r="B189" s="149"/>
      <c r="D189" s="150" t="s">
        <v>156</v>
      </c>
      <c r="E189" s="151" t="s">
        <v>19</v>
      </c>
      <c r="F189" s="152" t="s">
        <v>1490</v>
      </c>
      <c r="H189" s="151" t="s">
        <v>19</v>
      </c>
      <c r="I189" s="153"/>
      <c r="L189" s="149"/>
      <c r="M189" s="154"/>
      <c r="T189" s="155"/>
      <c r="AT189" s="151" t="s">
        <v>156</v>
      </c>
      <c r="AU189" s="151" t="s">
        <v>84</v>
      </c>
      <c r="AV189" s="12" t="s">
        <v>82</v>
      </c>
      <c r="AW189" s="12" t="s">
        <v>35</v>
      </c>
      <c r="AX189" s="12" t="s">
        <v>75</v>
      </c>
      <c r="AY189" s="151" t="s">
        <v>144</v>
      </c>
    </row>
    <row r="190" spans="2:65" s="12" customFormat="1" ht="22.5">
      <c r="B190" s="149"/>
      <c r="D190" s="150" t="s">
        <v>156</v>
      </c>
      <c r="E190" s="151" t="s">
        <v>19</v>
      </c>
      <c r="F190" s="152" t="s">
        <v>1491</v>
      </c>
      <c r="H190" s="151" t="s">
        <v>19</v>
      </c>
      <c r="I190" s="153"/>
      <c r="L190" s="149"/>
      <c r="M190" s="154"/>
      <c r="T190" s="155"/>
      <c r="AT190" s="151" t="s">
        <v>156</v>
      </c>
      <c r="AU190" s="151" t="s">
        <v>84</v>
      </c>
      <c r="AV190" s="12" t="s">
        <v>82</v>
      </c>
      <c r="AW190" s="12" t="s">
        <v>35</v>
      </c>
      <c r="AX190" s="12" t="s">
        <v>75</v>
      </c>
      <c r="AY190" s="151" t="s">
        <v>144</v>
      </c>
    </row>
    <row r="191" spans="2:65" s="12" customFormat="1">
      <c r="B191" s="149"/>
      <c r="D191" s="150" t="s">
        <v>156</v>
      </c>
      <c r="E191" s="151" t="s">
        <v>19</v>
      </c>
      <c r="F191" s="152" t="s">
        <v>1448</v>
      </c>
      <c r="H191" s="151" t="s">
        <v>19</v>
      </c>
      <c r="I191" s="153"/>
      <c r="L191" s="149"/>
      <c r="M191" s="154"/>
      <c r="T191" s="155"/>
      <c r="AT191" s="151" t="s">
        <v>156</v>
      </c>
      <c r="AU191" s="151" t="s">
        <v>84</v>
      </c>
      <c r="AV191" s="12" t="s">
        <v>82</v>
      </c>
      <c r="AW191" s="12" t="s">
        <v>35</v>
      </c>
      <c r="AX191" s="12" t="s">
        <v>75</v>
      </c>
      <c r="AY191" s="151" t="s">
        <v>144</v>
      </c>
    </row>
    <row r="192" spans="2:65" s="13" customFormat="1">
      <c r="B192" s="156"/>
      <c r="D192" s="150" t="s">
        <v>156</v>
      </c>
      <c r="E192" s="157" t="s">
        <v>19</v>
      </c>
      <c r="F192" s="158" t="s">
        <v>1492</v>
      </c>
      <c r="H192" s="159">
        <v>57.96</v>
      </c>
      <c r="I192" s="160"/>
      <c r="L192" s="156"/>
      <c r="M192" s="161"/>
      <c r="T192" s="162"/>
      <c r="AT192" s="157" t="s">
        <v>156</v>
      </c>
      <c r="AU192" s="157" t="s">
        <v>84</v>
      </c>
      <c r="AV192" s="13" t="s">
        <v>84</v>
      </c>
      <c r="AW192" s="13" t="s">
        <v>35</v>
      </c>
      <c r="AX192" s="13" t="s">
        <v>75</v>
      </c>
      <c r="AY192" s="157" t="s">
        <v>144</v>
      </c>
    </row>
    <row r="193" spans="2:65" s="13" customFormat="1">
      <c r="B193" s="156"/>
      <c r="D193" s="150" t="s">
        <v>156</v>
      </c>
      <c r="E193" s="157" t="s">
        <v>19</v>
      </c>
      <c r="F193" s="158" t="s">
        <v>1493</v>
      </c>
      <c r="H193" s="159">
        <v>2.72</v>
      </c>
      <c r="I193" s="160"/>
      <c r="L193" s="156"/>
      <c r="M193" s="161"/>
      <c r="T193" s="162"/>
      <c r="AT193" s="157" t="s">
        <v>156</v>
      </c>
      <c r="AU193" s="157" t="s">
        <v>84</v>
      </c>
      <c r="AV193" s="13" t="s">
        <v>84</v>
      </c>
      <c r="AW193" s="13" t="s">
        <v>35</v>
      </c>
      <c r="AX193" s="13" t="s">
        <v>75</v>
      </c>
      <c r="AY193" s="157" t="s">
        <v>144</v>
      </c>
    </row>
    <row r="194" spans="2:65" s="13" customFormat="1">
      <c r="B194" s="156"/>
      <c r="D194" s="150" t="s">
        <v>156</v>
      </c>
      <c r="E194" s="157" t="s">
        <v>19</v>
      </c>
      <c r="F194" s="158" t="s">
        <v>1494</v>
      </c>
      <c r="H194" s="159">
        <v>2.484</v>
      </c>
      <c r="I194" s="160"/>
      <c r="L194" s="156"/>
      <c r="M194" s="161"/>
      <c r="T194" s="162"/>
      <c r="AT194" s="157" t="s">
        <v>156</v>
      </c>
      <c r="AU194" s="157" t="s">
        <v>84</v>
      </c>
      <c r="AV194" s="13" t="s">
        <v>84</v>
      </c>
      <c r="AW194" s="13" t="s">
        <v>35</v>
      </c>
      <c r="AX194" s="13" t="s">
        <v>75</v>
      </c>
      <c r="AY194" s="157" t="s">
        <v>144</v>
      </c>
    </row>
    <row r="195" spans="2:65" s="12" customFormat="1">
      <c r="B195" s="149"/>
      <c r="D195" s="150" t="s">
        <v>156</v>
      </c>
      <c r="E195" s="151" t="s">
        <v>19</v>
      </c>
      <c r="F195" s="152" t="s">
        <v>1450</v>
      </c>
      <c r="H195" s="151" t="s">
        <v>19</v>
      </c>
      <c r="I195" s="153"/>
      <c r="L195" s="149"/>
      <c r="M195" s="154"/>
      <c r="T195" s="155"/>
      <c r="AT195" s="151" t="s">
        <v>156</v>
      </c>
      <c r="AU195" s="151" t="s">
        <v>84</v>
      </c>
      <c r="AV195" s="12" t="s">
        <v>82</v>
      </c>
      <c r="AW195" s="12" t="s">
        <v>35</v>
      </c>
      <c r="AX195" s="12" t="s">
        <v>75</v>
      </c>
      <c r="AY195" s="151" t="s">
        <v>144</v>
      </c>
    </row>
    <row r="196" spans="2:65" s="13" customFormat="1">
      <c r="B196" s="156"/>
      <c r="D196" s="150" t="s">
        <v>156</v>
      </c>
      <c r="E196" s="157" t="s">
        <v>19</v>
      </c>
      <c r="F196" s="158" t="s">
        <v>1495</v>
      </c>
      <c r="H196" s="159">
        <v>31.35</v>
      </c>
      <c r="I196" s="160"/>
      <c r="L196" s="156"/>
      <c r="M196" s="161"/>
      <c r="T196" s="162"/>
      <c r="AT196" s="157" t="s">
        <v>156</v>
      </c>
      <c r="AU196" s="157" t="s">
        <v>84</v>
      </c>
      <c r="AV196" s="13" t="s">
        <v>84</v>
      </c>
      <c r="AW196" s="13" t="s">
        <v>35</v>
      </c>
      <c r="AX196" s="13" t="s">
        <v>75</v>
      </c>
      <c r="AY196" s="157" t="s">
        <v>144</v>
      </c>
    </row>
    <row r="197" spans="2:65" s="13" customFormat="1">
      <c r="B197" s="156"/>
      <c r="D197" s="150" t="s">
        <v>156</v>
      </c>
      <c r="E197" s="157" t="s">
        <v>19</v>
      </c>
      <c r="F197" s="158" t="s">
        <v>1496</v>
      </c>
      <c r="H197" s="159">
        <v>3.4380000000000002</v>
      </c>
      <c r="I197" s="160"/>
      <c r="L197" s="156"/>
      <c r="M197" s="161"/>
      <c r="T197" s="162"/>
      <c r="AT197" s="157" t="s">
        <v>156</v>
      </c>
      <c r="AU197" s="157" t="s">
        <v>84</v>
      </c>
      <c r="AV197" s="13" t="s">
        <v>84</v>
      </c>
      <c r="AW197" s="13" t="s">
        <v>35</v>
      </c>
      <c r="AX197" s="13" t="s">
        <v>75</v>
      </c>
      <c r="AY197" s="157" t="s">
        <v>144</v>
      </c>
    </row>
    <row r="198" spans="2:65" s="13" customFormat="1">
      <c r="B198" s="156"/>
      <c r="D198" s="150" t="s">
        <v>156</v>
      </c>
      <c r="E198" s="157" t="s">
        <v>19</v>
      </c>
      <c r="F198" s="158" t="s">
        <v>1497</v>
      </c>
      <c r="H198" s="159">
        <v>4.8000000000000001E-2</v>
      </c>
      <c r="I198" s="160"/>
      <c r="L198" s="156"/>
      <c r="M198" s="161"/>
      <c r="T198" s="162"/>
      <c r="AT198" s="157" t="s">
        <v>156</v>
      </c>
      <c r="AU198" s="157" t="s">
        <v>84</v>
      </c>
      <c r="AV198" s="13" t="s">
        <v>84</v>
      </c>
      <c r="AW198" s="13" t="s">
        <v>35</v>
      </c>
      <c r="AX198" s="13" t="s">
        <v>75</v>
      </c>
      <c r="AY198" s="157" t="s">
        <v>144</v>
      </c>
    </row>
    <row r="199" spans="2:65" s="14" customFormat="1">
      <c r="B199" s="163"/>
      <c r="D199" s="150" t="s">
        <v>156</v>
      </c>
      <c r="E199" s="164" t="s">
        <v>19</v>
      </c>
      <c r="F199" s="165" t="s">
        <v>204</v>
      </c>
      <c r="H199" s="166">
        <v>98.000000000000014</v>
      </c>
      <c r="I199" s="167"/>
      <c r="L199" s="163"/>
      <c r="M199" s="168"/>
      <c r="T199" s="169"/>
      <c r="AT199" s="164" t="s">
        <v>156</v>
      </c>
      <c r="AU199" s="164" t="s">
        <v>84</v>
      </c>
      <c r="AV199" s="14" t="s">
        <v>152</v>
      </c>
      <c r="AW199" s="14" t="s">
        <v>35</v>
      </c>
      <c r="AX199" s="14" t="s">
        <v>82</v>
      </c>
      <c r="AY199" s="164" t="s">
        <v>144</v>
      </c>
    </row>
    <row r="200" spans="2:65" s="1" customFormat="1" ht="16.5" customHeight="1">
      <c r="B200" s="33"/>
      <c r="C200" s="132" t="s">
        <v>212</v>
      </c>
      <c r="D200" s="132" t="s">
        <v>147</v>
      </c>
      <c r="E200" s="133" t="s">
        <v>1498</v>
      </c>
      <c r="F200" s="134" t="s">
        <v>1499</v>
      </c>
      <c r="G200" s="135" t="s">
        <v>150</v>
      </c>
      <c r="H200" s="136">
        <v>143</v>
      </c>
      <c r="I200" s="137"/>
      <c r="J200" s="138">
        <f>ROUND(I200*H200,2)</f>
        <v>0</v>
      </c>
      <c r="K200" s="134" t="s">
        <v>19</v>
      </c>
      <c r="L200" s="33"/>
      <c r="M200" s="139" t="s">
        <v>19</v>
      </c>
      <c r="N200" s="140" t="s">
        <v>46</v>
      </c>
      <c r="P200" s="141">
        <f>O200*H200</f>
        <v>0</v>
      </c>
      <c r="Q200" s="141">
        <v>0</v>
      </c>
      <c r="R200" s="141">
        <f>Q200*H200</f>
        <v>0</v>
      </c>
      <c r="S200" s="141">
        <v>0</v>
      </c>
      <c r="T200" s="142">
        <f>S200*H200</f>
        <v>0</v>
      </c>
      <c r="AR200" s="143" t="s">
        <v>152</v>
      </c>
      <c r="AT200" s="143" t="s">
        <v>147</v>
      </c>
      <c r="AU200" s="143" t="s">
        <v>84</v>
      </c>
      <c r="AY200" s="18" t="s">
        <v>144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8" t="s">
        <v>82</v>
      </c>
      <c r="BK200" s="144">
        <f>ROUND(I200*H200,2)</f>
        <v>0</v>
      </c>
      <c r="BL200" s="18" t="s">
        <v>152</v>
      </c>
      <c r="BM200" s="143" t="s">
        <v>1500</v>
      </c>
    </row>
    <row r="201" spans="2:65" s="1" customFormat="1" ht="19.5">
      <c r="B201" s="33"/>
      <c r="D201" s="150" t="s">
        <v>556</v>
      </c>
      <c r="F201" s="187" t="s">
        <v>1501</v>
      </c>
      <c r="I201" s="147"/>
      <c r="L201" s="33"/>
      <c r="M201" s="148"/>
      <c r="T201" s="54"/>
      <c r="AT201" s="18" t="s">
        <v>556</v>
      </c>
      <c r="AU201" s="18" t="s">
        <v>84</v>
      </c>
    </row>
    <row r="202" spans="2:65" s="13" customFormat="1">
      <c r="B202" s="156"/>
      <c r="D202" s="150" t="s">
        <v>156</v>
      </c>
      <c r="E202" s="157" t="s">
        <v>19</v>
      </c>
      <c r="F202" s="158" t="s">
        <v>1502</v>
      </c>
      <c r="H202" s="159">
        <v>98</v>
      </c>
      <c r="I202" s="160"/>
      <c r="L202" s="156"/>
      <c r="M202" s="161"/>
      <c r="T202" s="162"/>
      <c r="AT202" s="157" t="s">
        <v>156</v>
      </c>
      <c r="AU202" s="157" t="s">
        <v>84</v>
      </c>
      <c r="AV202" s="13" t="s">
        <v>84</v>
      </c>
      <c r="AW202" s="13" t="s">
        <v>35</v>
      </c>
      <c r="AX202" s="13" t="s">
        <v>75</v>
      </c>
      <c r="AY202" s="157" t="s">
        <v>144</v>
      </c>
    </row>
    <row r="203" spans="2:65" s="13" customFormat="1">
      <c r="B203" s="156"/>
      <c r="D203" s="150" t="s">
        <v>156</v>
      </c>
      <c r="E203" s="157" t="s">
        <v>19</v>
      </c>
      <c r="F203" s="158" t="s">
        <v>1503</v>
      </c>
      <c r="H203" s="159">
        <v>45</v>
      </c>
      <c r="I203" s="160"/>
      <c r="L203" s="156"/>
      <c r="M203" s="161"/>
      <c r="T203" s="162"/>
      <c r="AT203" s="157" t="s">
        <v>156</v>
      </c>
      <c r="AU203" s="157" t="s">
        <v>84</v>
      </c>
      <c r="AV203" s="13" t="s">
        <v>84</v>
      </c>
      <c r="AW203" s="13" t="s">
        <v>35</v>
      </c>
      <c r="AX203" s="13" t="s">
        <v>75</v>
      </c>
      <c r="AY203" s="157" t="s">
        <v>144</v>
      </c>
    </row>
    <row r="204" spans="2:65" s="14" customFormat="1">
      <c r="B204" s="163"/>
      <c r="D204" s="150" t="s">
        <v>156</v>
      </c>
      <c r="E204" s="164" t="s">
        <v>19</v>
      </c>
      <c r="F204" s="165" t="s">
        <v>204</v>
      </c>
      <c r="H204" s="166">
        <v>143</v>
      </c>
      <c r="I204" s="167"/>
      <c r="L204" s="163"/>
      <c r="M204" s="168"/>
      <c r="T204" s="169"/>
      <c r="AT204" s="164" t="s">
        <v>156</v>
      </c>
      <c r="AU204" s="164" t="s">
        <v>84</v>
      </c>
      <c r="AV204" s="14" t="s">
        <v>152</v>
      </c>
      <c r="AW204" s="14" t="s">
        <v>35</v>
      </c>
      <c r="AX204" s="14" t="s">
        <v>82</v>
      </c>
      <c r="AY204" s="164" t="s">
        <v>144</v>
      </c>
    </row>
    <row r="205" spans="2:65" s="1" customFormat="1" ht="24.2" customHeight="1">
      <c r="B205" s="33"/>
      <c r="C205" s="132" t="s">
        <v>217</v>
      </c>
      <c r="D205" s="132" t="s">
        <v>147</v>
      </c>
      <c r="E205" s="133" t="s">
        <v>1504</v>
      </c>
      <c r="F205" s="134" t="s">
        <v>1505</v>
      </c>
      <c r="G205" s="135" t="s">
        <v>150</v>
      </c>
      <c r="H205" s="136">
        <v>98</v>
      </c>
      <c r="I205" s="137"/>
      <c r="J205" s="138">
        <f>ROUND(I205*H205,2)</f>
        <v>0</v>
      </c>
      <c r="K205" s="134" t="s">
        <v>151</v>
      </c>
      <c r="L205" s="33"/>
      <c r="M205" s="139" t="s">
        <v>19</v>
      </c>
      <c r="N205" s="140" t="s">
        <v>46</v>
      </c>
      <c r="P205" s="141">
        <f>O205*H205</f>
        <v>0</v>
      </c>
      <c r="Q205" s="141">
        <v>1.103E-2</v>
      </c>
      <c r="R205" s="141">
        <f>Q205*H205</f>
        <v>1.08094</v>
      </c>
      <c r="S205" s="141">
        <v>0</v>
      </c>
      <c r="T205" s="142">
        <f>S205*H205</f>
        <v>0</v>
      </c>
      <c r="AR205" s="143" t="s">
        <v>152</v>
      </c>
      <c r="AT205" s="143" t="s">
        <v>147</v>
      </c>
      <c r="AU205" s="143" t="s">
        <v>84</v>
      </c>
      <c r="AY205" s="18" t="s">
        <v>144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8" t="s">
        <v>82</v>
      </c>
      <c r="BK205" s="144">
        <f>ROUND(I205*H205,2)</f>
        <v>0</v>
      </c>
      <c r="BL205" s="18" t="s">
        <v>152</v>
      </c>
      <c r="BM205" s="143" t="s">
        <v>1506</v>
      </c>
    </row>
    <row r="206" spans="2:65" s="1" customFormat="1">
      <c r="B206" s="33"/>
      <c r="D206" s="145" t="s">
        <v>154</v>
      </c>
      <c r="F206" s="146" t="s">
        <v>1507</v>
      </c>
      <c r="I206" s="147"/>
      <c r="L206" s="33"/>
      <c r="M206" s="148"/>
      <c r="T206" s="54"/>
      <c r="AT206" s="18" t="s">
        <v>154</v>
      </c>
      <c r="AU206" s="18" t="s">
        <v>84</v>
      </c>
    </row>
    <row r="207" spans="2:65" s="12" customFormat="1" ht="22.5">
      <c r="B207" s="149"/>
      <c r="D207" s="150" t="s">
        <v>156</v>
      </c>
      <c r="E207" s="151" t="s">
        <v>19</v>
      </c>
      <c r="F207" s="152" t="s">
        <v>1490</v>
      </c>
      <c r="H207" s="151" t="s">
        <v>19</v>
      </c>
      <c r="I207" s="153"/>
      <c r="L207" s="149"/>
      <c r="M207" s="154"/>
      <c r="T207" s="155"/>
      <c r="AT207" s="151" t="s">
        <v>156</v>
      </c>
      <c r="AU207" s="151" t="s">
        <v>84</v>
      </c>
      <c r="AV207" s="12" t="s">
        <v>82</v>
      </c>
      <c r="AW207" s="12" t="s">
        <v>35</v>
      </c>
      <c r="AX207" s="12" t="s">
        <v>75</v>
      </c>
      <c r="AY207" s="151" t="s">
        <v>144</v>
      </c>
    </row>
    <row r="208" spans="2:65" s="12" customFormat="1" ht="22.5">
      <c r="B208" s="149"/>
      <c r="D208" s="150" t="s">
        <v>156</v>
      </c>
      <c r="E208" s="151" t="s">
        <v>19</v>
      </c>
      <c r="F208" s="152" t="s">
        <v>1491</v>
      </c>
      <c r="H208" s="151" t="s">
        <v>19</v>
      </c>
      <c r="I208" s="153"/>
      <c r="L208" s="149"/>
      <c r="M208" s="154"/>
      <c r="T208" s="155"/>
      <c r="AT208" s="151" t="s">
        <v>156</v>
      </c>
      <c r="AU208" s="151" t="s">
        <v>84</v>
      </c>
      <c r="AV208" s="12" t="s">
        <v>82</v>
      </c>
      <c r="AW208" s="12" t="s">
        <v>35</v>
      </c>
      <c r="AX208" s="12" t="s">
        <v>75</v>
      </c>
      <c r="AY208" s="151" t="s">
        <v>144</v>
      </c>
    </row>
    <row r="209" spans="2:65" s="12" customFormat="1">
      <c r="B209" s="149"/>
      <c r="D209" s="150" t="s">
        <v>156</v>
      </c>
      <c r="E209" s="151" t="s">
        <v>19</v>
      </c>
      <c r="F209" s="152" t="s">
        <v>1448</v>
      </c>
      <c r="H209" s="151" t="s">
        <v>19</v>
      </c>
      <c r="I209" s="153"/>
      <c r="L209" s="149"/>
      <c r="M209" s="154"/>
      <c r="T209" s="155"/>
      <c r="AT209" s="151" t="s">
        <v>156</v>
      </c>
      <c r="AU209" s="151" t="s">
        <v>84</v>
      </c>
      <c r="AV209" s="12" t="s">
        <v>82</v>
      </c>
      <c r="AW209" s="12" t="s">
        <v>35</v>
      </c>
      <c r="AX209" s="12" t="s">
        <v>75</v>
      </c>
      <c r="AY209" s="151" t="s">
        <v>144</v>
      </c>
    </row>
    <row r="210" spans="2:65" s="13" customFormat="1">
      <c r="B210" s="156"/>
      <c r="D210" s="150" t="s">
        <v>156</v>
      </c>
      <c r="E210" s="157" t="s">
        <v>19</v>
      </c>
      <c r="F210" s="158" t="s">
        <v>1492</v>
      </c>
      <c r="H210" s="159">
        <v>57.96</v>
      </c>
      <c r="I210" s="160"/>
      <c r="L210" s="156"/>
      <c r="M210" s="161"/>
      <c r="T210" s="162"/>
      <c r="AT210" s="157" t="s">
        <v>156</v>
      </c>
      <c r="AU210" s="157" t="s">
        <v>84</v>
      </c>
      <c r="AV210" s="13" t="s">
        <v>84</v>
      </c>
      <c r="AW210" s="13" t="s">
        <v>35</v>
      </c>
      <c r="AX210" s="13" t="s">
        <v>75</v>
      </c>
      <c r="AY210" s="157" t="s">
        <v>144</v>
      </c>
    </row>
    <row r="211" spans="2:65" s="13" customFormat="1">
      <c r="B211" s="156"/>
      <c r="D211" s="150" t="s">
        <v>156</v>
      </c>
      <c r="E211" s="157" t="s">
        <v>19</v>
      </c>
      <c r="F211" s="158" t="s">
        <v>1493</v>
      </c>
      <c r="H211" s="159">
        <v>2.72</v>
      </c>
      <c r="I211" s="160"/>
      <c r="L211" s="156"/>
      <c r="M211" s="161"/>
      <c r="T211" s="162"/>
      <c r="AT211" s="157" t="s">
        <v>156</v>
      </c>
      <c r="AU211" s="157" t="s">
        <v>84</v>
      </c>
      <c r="AV211" s="13" t="s">
        <v>84</v>
      </c>
      <c r="AW211" s="13" t="s">
        <v>35</v>
      </c>
      <c r="AX211" s="13" t="s">
        <v>75</v>
      </c>
      <c r="AY211" s="157" t="s">
        <v>144</v>
      </c>
    </row>
    <row r="212" spans="2:65" s="13" customFormat="1">
      <c r="B212" s="156"/>
      <c r="D212" s="150" t="s">
        <v>156</v>
      </c>
      <c r="E212" s="157" t="s">
        <v>19</v>
      </c>
      <c r="F212" s="158" t="s">
        <v>1494</v>
      </c>
      <c r="H212" s="159">
        <v>2.484</v>
      </c>
      <c r="I212" s="160"/>
      <c r="L212" s="156"/>
      <c r="M212" s="161"/>
      <c r="T212" s="162"/>
      <c r="AT212" s="157" t="s">
        <v>156</v>
      </c>
      <c r="AU212" s="157" t="s">
        <v>84</v>
      </c>
      <c r="AV212" s="13" t="s">
        <v>84</v>
      </c>
      <c r="AW212" s="13" t="s">
        <v>35</v>
      </c>
      <c r="AX212" s="13" t="s">
        <v>75</v>
      </c>
      <c r="AY212" s="157" t="s">
        <v>144</v>
      </c>
    </row>
    <row r="213" spans="2:65" s="12" customFormat="1">
      <c r="B213" s="149"/>
      <c r="D213" s="150" t="s">
        <v>156</v>
      </c>
      <c r="E213" s="151" t="s">
        <v>19</v>
      </c>
      <c r="F213" s="152" t="s">
        <v>1450</v>
      </c>
      <c r="H213" s="151" t="s">
        <v>19</v>
      </c>
      <c r="I213" s="153"/>
      <c r="L213" s="149"/>
      <c r="M213" s="154"/>
      <c r="T213" s="155"/>
      <c r="AT213" s="151" t="s">
        <v>156</v>
      </c>
      <c r="AU213" s="151" t="s">
        <v>84</v>
      </c>
      <c r="AV213" s="12" t="s">
        <v>82</v>
      </c>
      <c r="AW213" s="12" t="s">
        <v>35</v>
      </c>
      <c r="AX213" s="12" t="s">
        <v>75</v>
      </c>
      <c r="AY213" s="151" t="s">
        <v>144</v>
      </c>
    </row>
    <row r="214" spans="2:65" s="13" customFormat="1">
      <c r="B214" s="156"/>
      <c r="D214" s="150" t="s">
        <v>156</v>
      </c>
      <c r="E214" s="157" t="s">
        <v>19</v>
      </c>
      <c r="F214" s="158" t="s">
        <v>1495</v>
      </c>
      <c r="H214" s="159">
        <v>31.35</v>
      </c>
      <c r="I214" s="160"/>
      <c r="L214" s="156"/>
      <c r="M214" s="161"/>
      <c r="T214" s="162"/>
      <c r="AT214" s="157" t="s">
        <v>156</v>
      </c>
      <c r="AU214" s="157" t="s">
        <v>84</v>
      </c>
      <c r="AV214" s="13" t="s">
        <v>84</v>
      </c>
      <c r="AW214" s="13" t="s">
        <v>35</v>
      </c>
      <c r="AX214" s="13" t="s">
        <v>75</v>
      </c>
      <c r="AY214" s="157" t="s">
        <v>144</v>
      </c>
    </row>
    <row r="215" spans="2:65" s="13" customFormat="1">
      <c r="B215" s="156"/>
      <c r="D215" s="150" t="s">
        <v>156</v>
      </c>
      <c r="E215" s="157" t="s">
        <v>19</v>
      </c>
      <c r="F215" s="158" t="s">
        <v>1496</v>
      </c>
      <c r="H215" s="159">
        <v>3.4380000000000002</v>
      </c>
      <c r="I215" s="160"/>
      <c r="L215" s="156"/>
      <c r="M215" s="161"/>
      <c r="T215" s="162"/>
      <c r="AT215" s="157" t="s">
        <v>156</v>
      </c>
      <c r="AU215" s="157" t="s">
        <v>84</v>
      </c>
      <c r="AV215" s="13" t="s">
        <v>84</v>
      </c>
      <c r="AW215" s="13" t="s">
        <v>35</v>
      </c>
      <c r="AX215" s="13" t="s">
        <v>75</v>
      </c>
      <c r="AY215" s="157" t="s">
        <v>144</v>
      </c>
    </row>
    <row r="216" spans="2:65" s="13" customFormat="1">
      <c r="B216" s="156"/>
      <c r="D216" s="150" t="s">
        <v>156</v>
      </c>
      <c r="E216" s="157" t="s">
        <v>19</v>
      </c>
      <c r="F216" s="158" t="s">
        <v>1497</v>
      </c>
      <c r="H216" s="159">
        <v>4.8000000000000001E-2</v>
      </c>
      <c r="I216" s="160"/>
      <c r="L216" s="156"/>
      <c r="M216" s="161"/>
      <c r="T216" s="162"/>
      <c r="AT216" s="157" t="s">
        <v>156</v>
      </c>
      <c r="AU216" s="157" t="s">
        <v>84</v>
      </c>
      <c r="AV216" s="13" t="s">
        <v>84</v>
      </c>
      <c r="AW216" s="13" t="s">
        <v>35</v>
      </c>
      <c r="AX216" s="13" t="s">
        <v>75</v>
      </c>
      <c r="AY216" s="157" t="s">
        <v>144</v>
      </c>
    </row>
    <row r="217" spans="2:65" s="14" customFormat="1">
      <c r="B217" s="163"/>
      <c r="D217" s="150" t="s">
        <v>156</v>
      </c>
      <c r="E217" s="164" t="s">
        <v>19</v>
      </c>
      <c r="F217" s="165" t="s">
        <v>204</v>
      </c>
      <c r="H217" s="166">
        <v>98.000000000000014</v>
      </c>
      <c r="I217" s="167"/>
      <c r="L217" s="163"/>
      <c r="M217" s="168"/>
      <c r="T217" s="169"/>
      <c r="AT217" s="164" t="s">
        <v>156</v>
      </c>
      <c r="AU217" s="164" t="s">
        <v>84</v>
      </c>
      <c r="AV217" s="14" t="s">
        <v>152</v>
      </c>
      <c r="AW217" s="14" t="s">
        <v>35</v>
      </c>
      <c r="AX217" s="14" t="s">
        <v>82</v>
      </c>
      <c r="AY217" s="164" t="s">
        <v>144</v>
      </c>
    </row>
    <row r="218" spans="2:65" s="1" customFormat="1" ht="16.5" customHeight="1">
      <c r="B218" s="33"/>
      <c r="C218" s="132" t="s">
        <v>226</v>
      </c>
      <c r="D218" s="132" t="s">
        <v>147</v>
      </c>
      <c r="E218" s="133" t="s">
        <v>1508</v>
      </c>
      <c r="F218" s="134" t="s">
        <v>1509</v>
      </c>
      <c r="G218" s="135" t="s">
        <v>150</v>
      </c>
      <c r="H218" s="136">
        <v>98</v>
      </c>
      <c r="I218" s="137"/>
      <c r="J218" s="138">
        <f>ROUND(I218*H218,2)</f>
        <v>0</v>
      </c>
      <c r="K218" s="134" t="s">
        <v>151</v>
      </c>
      <c r="L218" s="33"/>
      <c r="M218" s="139" t="s">
        <v>19</v>
      </c>
      <c r="N218" s="140" t="s">
        <v>46</v>
      </c>
      <c r="P218" s="141">
        <f>O218*H218</f>
        <v>0</v>
      </c>
      <c r="Q218" s="141">
        <v>3.5000000000000001E-3</v>
      </c>
      <c r="R218" s="141">
        <f>Q218*H218</f>
        <v>0.34300000000000003</v>
      </c>
      <c r="S218" s="141">
        <v>0</v>
      </c>
      <c r="T218" s="142">
        <f>S218*H218</f>
        <v>0</v>
      </c>
      <c r="AR218" s="143" t="s">
        <v>152</v>
      </c>
      <c r="AT218" s="143" t="s">
        <v>147</v>
      </c>
      <c r="AU218" s="143" t="s">
        <v>84</v>
      </c>
      <c r="AY218" s="18" t="s">
        <v>144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8" t="s">
        <v>82</v>
      </c>
      <c r="BK218" s="144">
        <f>ROUND(I218*H218,2)</f>
        <v>0</v>
      </c>
      <c r="BL218" s="18" t="s">
        <v>152</v>
      </c>
      <c r="BM218" s="143" t="s">
        <v>1510</v>
      </c>
    </row>
    <row r="219" spans="2:65" s="1" customFormat="1">
      <c r="B219" s="33"/>
      <c r="D219" s="145" t="s">
        <v>154</v>
      </c>
      <c r="F219" s="146" t="s">
        <v>1511</v>
      </c>
      <c r="I219" s="147"/>
      <c r="L219" s="33"/>
      <c r="M219" s="148"/>
      <c r="T219" s="54"/>
      <c r="AT219" s="18" t="s">
        <v>154</v>
      </c>
      <c r="AU219" s="18" t="s">
        <v>84</v>
      </c>
    </row>
    <row r="220" spans="2:65" s="12" customFormat="1" ht="22.5">
      <c r="B220" s="149"/>
      <c r="D220" s="150" t="s">
        <v>156</v>
      </c>
      <c r="E220" s="151" t="s">
        <v>19</v>
      </c>
      <c r="F220" s="152" t="s">
        <v>1490</v>
      </c>
      <c r="H220" s="151" t="s">
        <v>19</v>
      </c>
      <c r="I220" s="153"/>
      <c r="L220" s="149"/>
      <c r="M220" s="154"/>
      <c r="T220" s="155"/>
      <c r="AT220" s="151" t="s">
        <v>156</v>
      </c>
      <c r="AU220" s="151" t="s">
        <v>84</v>
      </c>
      <c r="AV220" s="12" t="s">
        <v>82</v>
      </c>
      <c r="AW220" s="12" t="s">
        <v>35</v>
      </c>
      <c r="AX220" s="12" t="s">
        <v>75</v>
      </c>
      <c r="AY220" s="151" t="s">
        <v>144</v>
      </c>
    </row>
    <row r="221" spans="2:65" s="12" customFormat="1" ht="22.5">
      <c r="B221" s="149"/>
      <c r="D221" s="150" t="s">
        <v>156</v>
      </c>
      <c r="E221" s="151" t="s">
        <v>19</v>
      </c>
      <c r="F221" s="152" t="s">
        <v>1491</v>
      </c>
      <c r="H221" s="151" t="s">
        <v>19</v>
      </c>
      <c r="I221" s="153"/>
      <c r="L221" s="149"/>
      <c r="M221" s="154"/>
      <c r="T221" s="155"/>
      <c r="AT221" s="151" t="s">
        <v>156</v>
      </c>
      <c r="AU221" s="151" t="s">
        <v>84</v>
      </c>
      <c r="AV221" s="12" t="s">
        <v>82</v>
      </c>
      <c r="AW221" s="12" t="s">
        <v>35</v>
      </c>
      <c r="AX221" s="12" t="s">
        <v>75</v>
      </c>
      <c r="AY221" s="151" t="s">
        <v>144</v>
      </c>
    </row>
    <row r="222" spans="2:65" s="12" customFormat="1">
      <c r="B222" s="149"/>
      <c r="D222" s="150" t="s">
        <v>156</v>
      </c>
      <c r="E222" s="151" t="s">
        <v>19</v>
      </c>
      <c r="F222" s="152" t="s">
        <v>1448</v>
      </c>
      <c r="H222" s="151" t="s">
        <v>19</v>
      </c>
      <c r="I222" s="153"/>
      <c r="L222" s="149"/>
      <c r="M222" s="154"/>
      <c r="T222" s="155"/>
      <c r="AT222" s="151" t="s">
        <v>156</v>
      </c>
      <c r="AU222" s="151" t="s">
        <v>84</v>
      </c>
      <c r="AV222" s="12" t="s">
        <v>82</v>
      </c>
      <c r="AW222" s="12" t="s">
        <v>35</v>
      </c>
      <c r="AX222" s="12" t="s">
        <v>75</v>
      </c>
      <c r="AY222" s="151" t="s">
        <v>144</v>
      </c>
    </row>
    <row r="223" spans="2:65" s="13" customFormat="1">
      <c r="B223" s="156"/>
      <c r="D223" s="150" t="s">
        <v>156</v>
      </c>
      <c r="E223" s="157" t="s">
        <v>19</v>
      </c>
      <c r="F223" s="158" t="s">
        <v>1492</v>
      </c>
      <c r="H223" s="159">
        <v>57.96</v>
      </c>
      <c r="I223" s="160"/>
      <c r="L223" s="156"/>
      <c r="M223" s="161"/>
      <c r="T223" s="162"/>
      <c r="AT223" s="157" t="s">
        <v>156</v>
      </c>
      <c r="AU223" s="157" t="s">
        <v>84</v>
      </c>
      <c r="AV223" s="13" t="s">
        <v>84</v>
      </c>
      <c r="AW223" s="13" t="s">
        <v>35</v>
      </c>
      <c r="AX223" s="13" t="s">
        <v>75</v>
      </c>
      <c r="AY223" s="157" t="s">
        <v>144</v>
      </c>
    </row>
    <row r="224" spans="2:65" s="13" customFormat="1">
      <c r="B224" s="156"/>
      <c r="D224" s="150" t="s">
        <v>156</v>
      </c>
      <c r="E224" s="157" t="s">
        <v>19</v>
      </c>
      <c r="F224" s="158" t="s">
        <v>1493</v>
      </c>
      <c r="H224" s="159">
        <v>2.72</v>
      </c>
      <c r="I224" s="160"/>
      <c r="L224" s="156"/>
      <c r="M224" s="161"/>
      <c r="T224" s="162"/>
      <c r="AT224" s="157" t="s">
        <v>156</v>
      </c>
      <c r="AU224" s="157" t="s">
        <v>84</v>
      </c>
      <c r="AV224" s="13" t="s">
        <v>84</v>
      </c>
      <c r="AW224" s="13" t="s">
        <v>35</v>
      </c>
      <c r="AX224" s="13" t="s">
        <v>75</v>
      </c>
      <c r="AY224" s="157" t="s">
        <v>144</v>
      </c>
    </row>
    <row r="225" spans="2:65" s="13" customFormat="1">
      <c r="B225" s="156"/>
      <c r="D225" s="150" t="s">
        <v>156</v>
      </c>
      <c r="E225" s="157" t="s">
        <v>19</v>
      </c>
      <c r="F225" s="158" t="s">
        <v>1494</v>
      </c>
      <c r="H225" s="159">
        <v>2.484</v>
      </c>
      <c r="I225" s="160"/>
      <c r="L225" s="156"/>
      <c r="M225" s="161"/>
      <c r="T225" s="162"/>
      <c r="AT225" s="157" t="s">
        <v>156</v>
      </c>
      <c r="AU225" s="157" t="s">
        <v>84</v>
      </c>
      <c r="AV225" s="13" t="s">
        <v>84</v>
      </c>
      <c r="AW225" s="13" t="s">
        <v>35</v>
      </c>
      <c r="AX225" s="13" t="s">
        <v>75</v>
      </c>
      <c r="AY225" s="157" t="s">
        <v>144</v>
      </c>
    </row>
    <row r="226" spans="2:65" s="12" customFormat="1">
      <c r="B226" s="149"/>
      <c r="D226" s="150" t="s">
        <v>156</v>
      </c>
      <c r="E226" s="151" t="s">
        <v>19</v>
      </c>
      <c r="F226" s="152" t="s">
        <v>1450</v>
      </c>
      <c r="H226" s="151" t="s">
        <v>19</v>
      </c>
      <c r="I226" s="153"/>
      <c r="L226" s="149"/>
      <c r="M226" s="154"/>
      <c r="T226" s="155"/>
      <c r="AT226" s="151" t="s">
        <v>156</v>
      </c>
      <c r="AU226" s="151" t="s">
        <v>84</v>
      </c>
      <c r="AV226" s="12" t="s">
        <v>82</v>
      </c>
      <c r="AW226" s="12" t="s">
        <v>35</v>
      </c>
      <c r="AX226" s="12" t="s">
        <v>75</v>
      </c>
      <c r="AY226" s="151" t="s">
        <v>144</v>
      </c>
    </row>
    <row r="227" spans="2:65" s="13" customFormat="1">
      <c r="B227" s="156"/>
      <c r="D227" s="150" t="s">
        <v>156</v>
      </c>
      <c r="E227" s="157" t="s">
        <v>19</v>
      </c>
      <c r="F227" s="158" t="s">
        <v>1495</v>
      </c>
      <c r="H227" s="159">
        <v>31.35</v>
      </c>
      <c r="I227" s="160"/>
      <c r="L227" s="156"/>
      <c r="M227" s="161"/>
      <c r="T227" s="162"/>
      <c r="AT227" s="157" t="s">
        <v>156</v>
      </c>
      <c r="AU227" s="157" t="s">
        <v>84</v>
      </c>
      <c r="AV227" s="13" t="s">
        <v>84</v>
      </c>
      <c r="AW227" s="13" t="s">
        <v>35</v>
      </c>
      <c r="AX227" s="13" t="s">
        <v>75</v>
      </c>
      <c r="AY227" s="157" t="s">
        <v>144</v>
      </c>
    </row>
    <row r="228" spans="2:65" s="13" customFormat="1">
      <c r="B228" s="156"/>
      <c r="D228" s="150" t="s">
        <v>156</v>
      </c>
      <c r="E228" s="157" t="s">
        <v>19</v>
      </c>
      <c r="F228" s="158" t="s">
        <v>1496</v>
      </c>
      <c r="H228" s="159">
        <v>3.4380000000000002</v>
      </c>
      <c r="I228" s="160"/>
      <c r="L228" s="156"/>
      <c r="M228" s="161"/>
      <c r="T228" s="162"/>
      <c r="AT228" s="157" t="s">
        <v>156</v>
      </c>
      <c r="AU228" s="157" t="s">
        <v>84</v>
      </c>
      <c r="AV228" s="13" t="s">
        <v>84</v>
      </c>
      <c r="AW228" s="13" t="s">
        <v>35</v>
      </c>
      <c r="AX228" s="13" t="s">
        <v>75</v>
      </c>
      <c r="AY228" s="157" t="s">
        <v>144</v>
      </c>
    </row>
    <row r="229" spans="2:65" s="13" customFormat="1">
      <c r="B229" s="156"/>
      <c r="D229" s="150" t="s">
        <v>156</v>
      </c>
      <c r="E229" s="157" t="s">
        <v>19</v>
      </c>
      <c r="F229" s="158" t="s">
        <v>1497</v>
      </c>
      <c r="H229" s="159">
        <v>4.8000000000000001E-2</v>
      </c>
      <c r="I229" s="160"/>
      <c r="L229" s="156"/>
      <c r="M229" s="161"/>
      <c r="T229" s="162"/>
      <c r="AT229" s="157" t="s">
        <v>156</v>
      </c>
      <c r="AU229" s="157" t="s">
        <v>84</v>
      </c>
      <c r="AV229" s="13" t="s">
        <v>84</v>
      </c>
      <c r="AW229" s="13" t="s">
        <v>35</v>
      </c>
      <c r="AX229" s="13" t="s">
        <v>75</v>
      </c>
      <c r="AY229" s="157" t="s">
        <v>144</v>
      </c>
    </row>
    <row r="230" spans="2:65" s="14" customFormat="1">
      <c r="B230" s="163"/>
      <c r="D230" s="150" t="s">
        <v>156</v>
      </c>
      <c r="E230" s="164" t="s">
        <v>19</v>
      </c>
      <c r="F230" s="165" t="s">
        <v>204</v>
      </c>
      <c r="H230" s="166">
        <v>98.000000000000014</v>
      </c>
      <c r="I230" s="167"/>
      <c r="L230" s="163"/>
      <c r="M230" s="168"/>
      <c r="T230" s="169"/>
      <c r="AT230" s="164" t="s">
        <v>156</v>
      </c>
      <c r="AU230" s="164" t="s">
        <v>84</v>
      </c>
      <c r="AV230" s="14" t="s">
        <v>152</v>
      </c>
      <c r="AW230" s="14" t="s">
        <v>35</v>
      </c>
      <c r="AX230" s="14" t="s">
        <v>82</v>
      </c>
      <c r="AY230" s="164" t="s">
        <v>144</v>
      </c>
    </row>
    <row r="231" spans="2:65" s="1" customFormat="1" ht="24.2" customHeight="1">
      <c r="B231" s="33"/>
      <c r="C231" s="132" t="s">
        <v>8</v>
      </c>
      <c r="D231" s="132" t="s">
        <v>147</v>
      </c>
      <c r="E231" s="133" t="s">
        <v>1512</v>
      </c>
      <c r="F231" s="134" t="s">
        <v>1513</v>
      </c>
      <c r="G231" s="135" t="s">
        <v>150</v>
      </c>
      <c r="H231" s="136">
        <v>196</v>
      </c>
      <c r="I231" s="137"/>
      <c r="J231" s="138">
        <f>ROUND(I231*H231,2)</f>
        <v>0</v>
      </c>
      <c r="K231" s="134" t="s">
        <v>151</v>
      </c>
      <c r="L231" s="33"/>
      <c r="M231" s="139" t="s">
        <v>19</v>
      </c>
      <c r="N231" s="140" t="s">
        <v>46</v>
      </c>
      <c r="P231" s="141">
        <f>O231*H231</f>
        <v>0</v>
      </c>
      <c r="Q231" s="141">
        <v>5.5199999999999997E-3</v>
      </c>
      <c r="R231" s="141">
        <f>Q231*H231</f>
        <v>1.08192</v>
      </c>
      <c r="S231" s="141">
        <v>0</v>
      </c>
      <c r="T231" s="142">
        <f>S231*H231</f>
        <v>0</v>
      </c>
      <c r="AR231" s="143" t="s">
        <v>152</v>
      </c>
      <c r="AT231" s="143" t="s">
        <v>147</v>
      </c>
      <c r="AU231" s="143" t="s">
        <v>84</v>
      </c>
      <c r="AY231" s="18" t="s">
        <v>144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8" t="s">
        <v>82</v>
      </c>
      <c r="BK231" s="144">
        <f>ROUND(I231*H231,2)</f>
        <v>0</v>
      </c>
      <c r="BL231" s="18" t="s">
        <v>152</v>
      </c>
      <c r="BM231" s="143" t="s">
        <v>1514</v>
      </c>
    </row>
    <row r="232" spans="2:65" s="1" customFormat="1">
      <c r="B232" s="33"/>
      <c r="D232" s="145" t="s">
        <v>154</v>
      </c>
      <c r="F232" s="146" t="s">
        <v>1515</v>
      </c>
      <c r="I232" s="147"/>
      <c r="L232" s="33"/>
      <c r="M232" s="148"/>
      <c r="T232" s="54"/>
      <c r="AT232" s="18" t="s">
        <v>154</v>
      </c>
      <c r="AU232" s="18" t="s">
        <v>84</v>
      </c>
    </row>
    <row r="233" spans="2:65" s="13" customFormat="1">
      <c r="B233" s="156"/>
      <c r="D233" s="150" t="s">
        <v>156</v>
      </c>
      <c r="F233" s="158" t="s">
        <v>1516</v>
      </c>
      <c r="H233" s="159">
        <v>196</v>
      </c>
      <c r="I233" s="160"/>
      <c r="L233" s="156"/>
      <c r="M233" s="161"/>
      <c r="T233" s="162"/>
      <c r="AT233" s="157" t="s">
        <v>156</v>
      </c>
      <c r="AU233" s="157" t="s">
        <v>84</v>
      </c>
      <c r="AV233" s="13" t="s">
        <v>84</v>
      </c>
      <c r="AW233" s="13" t="s">
        <v>4</v>
      </c>
      <c r="AX233" s="13" t="s">
        <v>82</v>
      </c>
      <c r="AY233" s="157" t="s">
        <v>144</v>
      </c>
    </row>
    <row r="234" spans="2:65" s="1" customFormat="1" ht="24.2" customHeight="1">
      <c r="B234" s="33"/>
      <c r="C234" s="132" t="s">
        <v>246</v>
      </c>
      <c r="D234" s="132" t="s">
        <v>147</v>
      </c>
      <c r="E234" s="133" t="s">
        <v>1517</v>
      </c>
      <c r="F234" s="134" t="s">
        <v>1518</v>
      </c>
      <c r="G234" s="135" t="s">
        <v>150</v>
      </c>
      <c r="H234" s="136">
        <v>22.15</v>
      </c>
      <c r="I234" s="137"/>
      <c r="J234" s="138">
        <f>ROUND(I234*H234,2)</f>
        <v>0</v>
      </c>
      <c r="K234" s="134" t="s">
        <v>151</v>
      </c>
      <c r="L234" s="33"/>
      <c r="M234" s="139" t="s">
        <v>19</v>
      </c>
      <c r="N234" s="140" t="s">
        <v>46</v>
      </c>
      <c r="P234" s="141">
        <f>O234*H234</f>
        <v>0</v>
      </c>
      <c r="Q234" s="141">
        <v>9.1299999999999992E-3</v>
      </c>
      <c r="R234" s="141">
        <f>Q234*H234</f>
        <v>0.20222949999999998</v>
      </c>
      <c r="S234" s="141">
        <v>0</v>
      </c>
      <c r="T234" s="142">
        <f>S234*H234</f>
        <v>0</v>
      </c>
      <c r="AR234" s="143" t="s">
        <v>152</v>
      </c>
      <c r="AT234" s="143" t="s">
        <v>147</v>
      </c>
      <c r="AU234" s="143" t="s">
        <v>84</v>
      </c>
      <c r="AY234" s="18" t="s">
        <v>144</v>
      </c>
      <c r="BE234" s="144">
        <f>IF(N234="základní",J234,0)</f>
        <v>0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8" t="s">
        <v>82</v>
      </c>
      <c r="BK234" s="144">
        <f>ROUND(I234*H234,2)</f>
        <v>0</v>
      </c>
      <c r="BL234" s="18" t="s">
        <v>152</v>
      </c>
      <c r="BM234" s="143" t="s">
        <v>1519</v>
      </c>
    </row>
    <row r="235" spans="2:65" s="1" customFormat="1">
      <c r="B235" s="33"/>
      <c r="D235" s="145" t="s">
        <v>154</v>
      </c>
      <c r="F235" s="146" t="s">
        <v>1520</v>
      </c>
      <c r="I235" s="147"/>
      <c r="L235" s="33"/>
      <c r="M235" s="148"/>
      <c r="T235" s="54"/>
      <c r="AT235" s="18" t="s">
        <v>154</v>
      </c>
      <c r="AU235" s="18" t="s">
        <v>84</v>
      </c>
    </row>
    <row r="236" spans="2:65" s="1" customFormat="1" ht="19.5">
      <c r="B236" s="33"/>
      <c r="D236" s="150" t="s">
        <v>556</v>
      </c>
      <c r="F236" s="187" t="s">
        <v>1521</v>
      </c>
      <c r="I236" s="147"/>
      <c r="L236" s="33"/>
      <c r="M236" s="148"/>
      <c r="T236" s="54"/>
      <c r="AT236" s="18" t="s">
        <v>556</v>
      </c>
      <c r="AU236" s="18" t="s">
        <v>84</v>
      </c>
    </row>
    <row r="237" spans="2:65" s="12" customFormat="1" ht="22.5">
      <c r="B237" s="149"/>
      <c r="D237" s="150" t="s">
        <v>156</v>
      </c>
      <c r="E237" s="151" t="s">
        <v>19</v>
      </c>
      <c r="F237" s="152" t="s">
        <v>1470</v>
      </c>
      <c r="H237" s="151" t="s">
        <v>19</v>
      </c>
      <c r="I237" s="153"/>
      <c r="L237" s="149"/>
      <c r="M237" s="154"/>
      <c r="T237" s="155"/>
      <c r="AT237" s="151" t="s">
        <v>156</v>
      </c>
      <c r="AU237" s="151" t="s">
        <v>84</v>
      </c>
      <c r="AV237" s="12" t="s">
        <v>82</v>
      </c>
      <c r="AW237" s="12" t="s">
        <v>35</v>
      </c>
      <c r="AX237" s="12" t="s">
        <v>75</v>
      </c>
      <c r="AY237" s="151" t="s">
        <v>144</v>
      </c>
    </row>
    <row r="238" spans="2:65" s="12" customFormat="1">
      <c r="B238" s="149"/>
      <c r="D238" s="150" t="s">
        <v>156</v>
      </c>
      <c r="E238" s="151" t="s">
        <v>19</v>
      </c>
      <c r="F238" s="152" t="s">
        <v>1471</v>
      </c>
      <c r="H238" s="151" t="s">
        <v>19</v>
      </c>
      <c r="I238" s="153"/>
      <c r="L238" s="149"/>
      <c r="M238" s="154"/>
      <c r="T238" s="155"/>
      <c r="AT238" s="151" t="s">
        <v>156</v>
      </c>
      <c r="AU238" s="151" t="s">
        <v>84</v>
      </c>
      <c r="AV238" s="12" t="s">
        <v>82</v>
      </c>
      <c r="AW238" s="12" t="s">
        <v>35</v>
      </c>
      <c r="AX238" s="12" t="s">
        <v>75</v>
      </c>
      <c r="AY238" s="151" t="s">
        <v>144</v>
      </c>
    </row>
    <row r="239" spans="2:65" s="12" customFormat="1" ht="22.5">
      <c r="B239" s="149"/>
      <c r="D239" s="150" t="s">
        <v>156</v>
      </c>
      <c r="E239" s="151" t="s">
        <v>19</v>
      </c>
      <c r="F239" s="152" t="s">
        <v>1472</v>
      </c>
      <c r="H239" s="151" t="s">
        <v>19</v>
      </c>
      <c r="I239" s="153"/>
      <c r="L239" s="149"/>
      <c r="M239" s="154"/>
      <c r="T239" s="155"/>
      <c r="AT239" s="151" t="s">
        <v>156</v>
      </c>
      <c r="AU239" s="151" t="s">
        <v>84</v>
      </c>
      <c r="AV239" s="12" t="s">
        <v>82</v>
      </c>
      <c r="AW239" s="12" t="s">
        <v>35</v>
      </c>
      <c r="AX239" s="12" t="s">
        <v>75</v>
      </c>
      <c r="AY239" s="151" t="s">
        <v>144</v>
      </c>
    </row>
    <row r="240" spans="2:65" s="12" customFormat="1">
      <c r="B240" s="149"/>
      <c r="D240" s="150" t="s">
        <v>156</v>
      </c>
      <c r="E240" s="151" t="s">
        <v>19</v>
      </c>
      <c r="F240" s="152" t="s">
        <v>1473</v>
      </c>
      <c r="H240" s="151" t="s">
        <v>19</v>
      </c>
      <c r="I240" s="153"/>
      <c r="L240" s="149"/>
      <c r="M240" s="154"/>
      <c r="T240" s="155"/>
      <c r="AT240" s="151" t="s">
        <v>156</v>
      </c>
      <c r="AU240" s="151" t="s">
        <v>84</v>
      </c>
      <c r="AV240" s="12" t="s">
        <v>82</v>
      </c>
      <c r="AW240" s="12" t="s">
        <v>35</v>
      </c>
      <c r="AX240" s="12" t="s">
        <v>75</v>
      </c>
      <c r="AY240" s="151" t="s">
        <v>144</v>
      </c>
    </row>
    <row r="241" spans="2:51" s="12" customFormat="1">
      <c r="B241" s="149"/>
      <c r="D241" s="150" t="s">
        <v>156</v>
      </c>
      <c r="E241" s="151" t="s">
        <v>19</v>
      </c>
      <c r="F241" s="152" t="s">
        <v>1474</v>
      </c>
      <c r="H241" s="151" t="s">
        <v>19</v>
      </c>
      <c r="I241" s="153"/>
      <c r="L241" s="149"/>
      <c r="M241" s="154"/>
      <c r="T241" s="155"/>
      <c r="AT241" s="151" t="s">
        <v>156</v>
      </c>
      <c r="AU241" s="151" t="s">
        <v>84</v>
      </c>
      <c r="AV241" s="12" t="s">
        <v>82</v>
      </c>
      <c r="AW241" s="12" t="s">
        <v>35</v>
      </c>
      <c r="AX241" s="12" t="s">
        <v>75</v>
      </c>
      <c r="AY241" s="151" t="s">
        <v>144</v>
      </c>
    </row>
    <row r="242" spans="2:51" s="12" customFormat="1" ht="22.5">
      <c r="B242" s="149"/>
      <c r="D242" s="150" t="s">
        <v>156</v>
      </c>
      <c r="E242" s="151" t="s">
        <v>19</v>
      </c>
      <c r="F242" s="152" t="s">
        <v>1475</v>
      </c>
      <c r="H242" s="151" t="s">
        <v>19</v>
      </c>
      <c r="I242" s="153"/>
      <c r="L242" s="149"/>
      <c r="M242" s="154"/>
      <c r="T242" s="155"/>
      <c r="AT242" s="151" t="s">
        <v>156</v>
      </c>
      <c r="AU242" s="151" t="s">
        <v>84</v>
      </c>
      <c r="AV242" s="12" t="s">
        <v>82</v>
      </c>
      <c r="AW242" s="12" t="s">
        <v>35</v>
      </c>
      <c r="AX242" s="12" t="s">
        <v>75</v>
      </c>
      <c r="AY242" s="151" t="s">
        <v>144</v>
      </c>
    </row>
    <row r="243" spans="2:51" s="12" customFormat="1" ht="22.5">
      <c r="B243" s="149"/>
      <c r="D243" s="150" t="s">
        <v>156</v>
      </c>
      <c r="E243" s="151" t="s">
        <v>19</v>
      </c>
      <c r="F243" s="152" t="s">
        <v>1476</v>
      </c>
      <c r="H243" s="151" t="s">
        <v>19</v>
      </c>
      <c r="I243" s="153"/>
      <c r="L243" s="149"/>
      <c r="M243" s="154"/>
      <c r="T243" s="155"/>
      <c r="AT243" s="151" t="s">
        <v>156</v>
      </c>
      <c r="AU243" s="151" t="s">
        <v>84</v>
      </c>
      <c r="AV243" s="12" t="s">
        <v>82</v>
      </c>
      <c r="AW243" s="12" t="s">
        <v>35</v>
      </c>
      <c r="AX243" s="12" t="s">
        <v>75</v>
      </c>
      <c r="AY243" s="151" t="s">
        <v>144</v>
      </c>
    </row>
    <row r="244" spans="2:51" s="12" customFormat="1">
      <c r="B244" s="149"/>
      <c r="D244" s="150" t="s">
        <v>156</v>
      </c>
      <c r="E244" s="151" t="s">
        <v>19</v>
      </c>
      <c r="F244" s="152" t="s">
        <v>1477</v>
      </c>
      <c r="H244" s="151" t="s">
        <v>19</v>
      </c>
      <c r="I244" s="153"/>
      <c r="L244" s="149"/>
      <c r="M244" s="154"/>
      <c r="T244" s="155"/>
      <c r="AT244" s="151" t="s">
        <v>156</v>
      </c>
      <c r="AU244" s="151" t="s">
        <v>84</v>
      </c>
      <c r="AV244" s="12" t="s">
        <v>82</v>
      </c>
      <c r="AW244" s="12" t="s">
        <v>35</v>
      </c>
      <c r="AX244" s="12" t="s">
        <v>75</v>
      </c>
      <c r="AY244" s="151" t="s">
        <v>144</v>
      </c>
    </row>
    <row r="245" spans="2:51" s="12" customFormat="1">
      <c r="B245" s="149"/>
      <c r="D245" s="150" t="s">
        <v>156</v>
      </c>
      <c r="E245" s="151" t="s">
        <v>19</v>
      </c>
      <c r="F245" s="152" t="s">
        <v>1478</v>
      </c>
      <c r="H245" s="151" t="s">
        <v>19</v>
      </c>
      <c r="I245" s="153"/>
      <c r="L245" s="149"/>
      <c r="M245" s="154"/>
      <c r="T245" s="155"/>
      <c r="AT245" s="151" t="s">
        <v>156</v>
      </c>
      <c r="AU245" s="151" t="s">
        <v>84</v>
      </c>
      <c r="AV245" s="12" t="s">
        <v>82</v>
      </c>
      <c r="AW245" s="12" t="s">
        <v>35</v>
      </c>
      <c r="AX245" s="12" t="s">
        <v>75</v>
      </c>
      <c r="AY245" s="151" t="s">
        <v>144</v>
      </c>
    </row>
    <row r="246" spans="2:51" s="12" customFormat="1">
      <c r="B246" s="149"/>
      <c r="D246" s="150" t="s">
        <v>156</v>
      </c>
      <c r="E246" s="151" t="s">
        <v>19</v>
      </c>
      <c r="F246" s="152" t="s">
        <v>1479</v>
      </c>
      <c r="H246" s="151" t="s">
        <v>19</v>
      </c>
      <c r="I246" s="153"/>
      <c r="L246" s="149"/>
      <c r="M246" s="154"/>
      <c r="T246" s="155"/>
      <c r="AT246" s="151" t="s">
        <v>156</v>
      </c>
      <c r="AU246" s="151" t="s">
        <v>84</v>
      </c>
      <c r="AV246" s="12" t="s">
        <v>82</v>
      </c>
      <c r="AW246" s="12" t="s">
        <v>35</v>
      </c>
      <c r="AX246" s="12" t="s">
        <v>75</v>
      </c>
      <c r="AY246" s="151" t="s">
        <v>144</v>
      </c>
    </row>
    <row r="247" spans="2:51" s="12" customFormat="1">
      <c r="B247" s="149"/>
      <c r="D247" s="150" t="s">
        <v>156</v>
      </c>
      <c r="E247" s="151" t="s">
        <v>19</v>
      </c>
      <c r="F247" s="152" t="s">
        <v>1480</v>
      </c>
      <c r="H247" s="151" t="s">
        <v>19</v>
      </c>
      <c r="I247" s="153"/>
      <c r="L247" s="149"/>
      <c r="M247" s="154"/>
      <c r="T247" s="155"/>
      <c r="AT247" s="151" t="s">
        <v>156</v>
      </c>
      <c r="AU247" s="151" t="s">
        <v>84</v>
      </c>
      <c r="AV247" s="12" t="s">
        <v>82</v>
      </c>
      <c r="AW247" s="12" t="s">
        <v>35</v>
      </c>
      <c r="AX247" s="12" t="s">
        <v>75</v>
      </c>
      <c r="AY247" s="151" t="s">
        <v>144</v>
      </c>
    </row>
    <row r="248" spans="2:51" s="12" customFormat="1">
      <c r="B248" s="149"/>
      <c r="D248" s="150" t="s">
        <v>156</v>
      </c>
      <c r="E248" s="151" t="s">
        <v>19</v>
      </c>
      <c r="F248" s="152" t="s">
        <v>1448</v>
      </c>
      <c r="H248" s="151" t="s">
        <v>19</v>
      </c>
      <c r="I248" s="153"/>
      <c r="L248" s="149"/>
      <c r="M248" s="154"/>
      <c r="T248" s="155"/>
      <c r="AT248" s="151" t="s">
        <v>156</v>
      </c>
      <c r="AU248" s="151" t="s">
        <v>84</v>
      </c>
      <c r="AV248" s="12" t="s">
        <v>82</v>
      </c>
      <c r="AW248" s="12" t="s">
        <v>35</v>
      </c>
      <c r="AX248" s="12" t="s">
        <v>75</v>
      </c>
      <c r="AY248" s="151" t="s">
        <v>144</v>
      </c>
    </row>
    <row r="249" spans="2:51" s="13" customFormat="1">
      <c r="B249" s="156"/>
      <c r="D249" s="150" t="s">
        <v>156</v>
      </c>
      <c r="E249" s="157" t="s">
        <v>19</v>
      </c>
      <c r="F249" s="158" t="s">
        <v>1522</v>
      </c>
      <c r="H249" s="159">
        <v>18.399999999999999</v>
      </c>
      <c r="I249" s="160"/>
      <c r="L249" s="156"/>
      <c r="M249" s="161"/>
      <c r="T249" s="162"/>
      <c r="AT249" s="157" t="s">
        <v>156</v>
      </c>
      <c r="AU249" s="157" t="s">
        <v>84</v>
      </c>
      <c r="AV249" s="13" t="s">
        <v>84</v>
      </c>
      <c r="AW249" s="13" t="s">
        <v>35</v>
      </c>
      <c r="AX249" s="13" t="s">
        <v>75</v>
      </c>
      <c r="AY249" s="157" t="s">
        <v>144</v>
      </c>
    </row>
    <row r="250" spans="2:51" s="12" customFormat="1">
      <c r="B250" s="149"/>
      <c r="D250" s="150" t="s">
        <v>156</v>
      </c>
      <c r="E250" s="151" t="s">
        <v>19</v>
      </c>
      <c r="F250" s="152" t="s">
        <v>1482</v>
      </c>
      <c r="H250" s="151" t="s">
        <v>19</v>
      </c>
      <c r="I250" s="153"/>
      <c r="L250" s="149"/>
      <c r="M250" s="154"/>
      <c r="T250" s="155"/>
      <c r="AT250" s="151" t="s">
        <v>156</v>
      </c>
      <c r="AU250" s="151" t="s">
        <v>84</v>
      </c>
      <c r="AV250" s="12" t="s">
        <v>82</v>
      </c>
      <c r="AW250" s="12" t="s">
        <v>35</v>
      </c>
      <c r="AX250" s="12" t="s">
        <v>75</v>
      </c>
      <c r="AY250" s="151" t="s">
        <v>144</v>
      </c>
    </row>
    <row r="251" spans="2:51" s="12" customFormat="1">
      <c r="B251" s="149"/>
      <c r="D251" s="150" t="s">
        <v>156</v>
      </c>
      <c r="E251" s="151" t="s">
        <v>19</v>
      </c>
      <c r="F251" s="152" t="s">
        <v>1478</v>
      </c>
      <c r="H251" s="151" t="s">
        <v>19</v>
      </c>
      <c r="I251" s="153"/>
      <c r="L251" s="149"/>
      <c r="M251" s="154"/>
      <c r="T251" s="155"/>
      <c r="AT251" s="151" t="s">
        <v>156</v>
      </c>
      <c r="AU251" s="151" t="s">
        <v>84</v>
      </c>
      <c r="AV251" s="12" t="s">
        <v>82</v>
      </c>
      <c r="AW251" s="12" t="s">
        <v>35</v>
      </c>
      <c r="AX251" s="12" t="s">
        <v>75</v>
      </c>
      <c r="AY251" s="151" t="s">
        <v>144</v>
      </c>
    </row>
    <row r="252" spans="2:51" s="12" customFormat="1">
      <c r="B252" s="149"/>
      <c r="D252" s="150" t="s">
        <v>156</v>
      </c>
      <c r="E252" s="151" t="s">
        <v>19</v>
      </c>
      <c r="F252" s="152" t="s">
        <v>1479</v>
      </c>
      <c r="H252" s="151" t="s">
        <v>19</v>
      </c>
      <c r="I252" s="153"/>
      <c r="L252" s="149"/>
      <c r="M252" s="154"/>
      <c r="T252" s="155"/>
      <c r="AT252" s="151" t="s">
        <v>156</v>
      </c>
      <c r="AU252" s="151" t="s">
        <v>84</v>
      </c>
      <c r="AV252" s="12" t="s">
        <v>82</v>
      </c>
      <c r="AW252" s="12" t="s">
        <v>35</v>
      </c>
      <c r="AX252" s="12" t="s">
        <v>75</v>
      </c>
      <c r="AY252" s="151" t="s">
        <v>144</v>
      </c>
    </row>
    <row r="253" spans="2:51" s="12" customFormat="1">
      <c r="B253" s="149"/>
      <c r="D253" s="150" t="s">
        <v>156</v>
      </c>
      <c r="E253" s="151" t="s">
        <v>19</v>
      </c>
      <c r="F253" s="152" t="s">
        <v>1483</v>
      </c>
      <c r="H253" s="151" t="s">
        <v>19</v>
      </c>
      <c r="I253" s="153"/>
      <c r="L253" s="149"/>
      <c r="M253" s="154"/>
      <c r="T253" s="155"/>
      <c r="AT253" s="151" t="s">
        <v>156</v>
      </c>
      <c r="AU253" s="151" t="s">
        <v>84</v>
      </c>
      <c r="AV253" s="12" t="s">
        <v>82</v>
      </c>
      <c r="AW253" s="12" t="s">
        <v>35</v>
      </c>
      <c r="AX253" s="12" t="s">
        <v>75</v>
      </c>
      <c r="AY253" s="151" t="s">
        <v>144</v>
      </c>
    </row>
    <row r="254" spans="2:51" s="12" customFormat="1">
      <c r="B254" s="149"/>
      <c r="D254" s="150" t="s">
        <v>156</v>
      </c>
      <c r="E254" s="151" t="s">
        <v>19</v>
      </c>
      <c r="F254" s="152" t="s">
        <v>1450</v>
      </c>
      <c r="H254" s="151" t="s">
        <v>19</v>
      </c>
      <c r="I254" s="153"/>
      <c r="L254" s="149"/>
      <c r="M254" s="154"/>
      <c r="T254" s="155"/>
      <c r="AT254" s="151" t="s">
        <v>156</v>
      </c>
      <c r="AU254" s="151" t="s">
        <v>84</v>
      </c>
      <c r="AV254" s="12" t="s">
        <v>82</v>
      </c>
      <c r="AW254" s="12" t="s">
        <v>35</v>
      </c>
      <c r="AX254" s="12" t="s">
        <v>75</v>
      </c>
      <c r="AY254" s="151" t="s">
        <v>144</v>
      </c>
    </row>
    <row r="255" spans="2:51" s="13" customFormat="1">
      <c r="B255" s="156"/>
      <c r="D255" s="150" t="s">
        <v>156</v>
      </c>
      <c r="E255" s="157" t="s">
        <v>19</v>
      </c>
      <c r="F255" s="158" t="s">
        <v>1523</v>
      </c>
      <c r="H255" s="159">
        <v>3.75</v>
      </c>
      <c r="I255" s="160"/>
      <c r="L255" s="156"/>
      <c r="M255" s="161"/>
      <c r="T255" s="162"/>
      <c r="AT255" s="157" t="s">
        <v>156</v>
      </c>
      <c r="AU255" s="157" t="s">
        <v>84</v>
      </c>
      <c r="AV255" s="13" t="s">
        <v>84</v>
      </c>
      <c r="AW255" s="13" t="s">
        <v>35</v>
      </c>
      <c r="AX255" s="13" t="s">
        <v>75</v>
      </c>
      <c r="AY255" s="157" t="s">
        <v>144</v>
      </c>
    </row>
    <row r="256" spans="2:51" s="14" customFormat="1">
      <c r="B256" s="163"/>
      <c r="D256" s="150" t="s">
        <v>156</v>
      </c>
      <c r="E256" s="164" t="s">
        <v>19</v>
      </c>
      <c r="F256" s="165" t="s">
        <v>204</v>
      </c>
      <c r="H256" s="166">
        <v>22.15</v>
      </c>
      <c r="I256" s="167"/>
      <c r="L256" s="163"/>
      <c r="M256" s="168"/>
      <c r="T256" s="169"/>
      <c r="AT256" s="164" t="s">
        <v>156</v>
      </c>
      <c r="AU256" s="164" t="s">
        <v>84</v>
      </c>
      <c r="AV256" s="14" t="s">
        <v>152</v>
      </c>
      <c r="AW256" s="14" t="s">
        <v>35</v>
      </c>
      <c r="AX256" s="14" t="s">
        <v>82</v>
      </c>
      <c r="AY256" s="164" t="s">
        <v>144</v>
      </c>
    </row>
    <row r="257" spans="2:65" s="1" customFormat="1" ht="24.2" customHeight="1">
      <c r="B257" s="33"/>
      <c r="C257" s="132" t="s">
        <v>251</v>
      </c>
      <c r="D257" s="132" t="s">
        <v>147</v>
      </c>
      <c r="E257" s="133" t="s">
        <v>1524</v>
      </c>
      <c r="F257" s="134" t="s">
        <v>1525</v>
      </c>
      <c r="G257" s="135" t="s">
        <v>150</v>
      </c>
      <c r="H257" s="136">
        <v>22.15</v>
      </c>
      <c r="I257" s="137"/>
      <c r="J257" s="138">
        <f>ROUND(I257*H257,2)</f>
        <v>0</v>
      </c>
      <c r="K257" s="134" t="s">
        <v>151</v>
      </c>
      <c r="L257" s="33"/>
      <c r="M257" s="139" t="s">
        <v>19</v>
      </c>
      <c r="N257" s="140" t="s">
        <v>46</v>
      </c>
      <c r="P257" s="141">
        <f>O257*H257</f>
        <v>0</v>
      </c>
      <c r="Q257" s="141">
        <v>3.0000000000000001E-3</v>
      </c>
      <c r="R257" s="141">
        <f>Q257*H257</f>
        <v>6.6449999999999995E-2</v>
      </c>
      <c r="S257" s="141">
        <v>0</v>
      </c>
      <c r="T257" s="142">
        <f>S257*H257</f>
        <v>0</v>
      </c>
      <c r="AR257" s="143" t="s">
        <v>152</v>
      </c>
      <c r="AT257" s="143" t="s">
        <v>147</v>
      </c>
      <c r="AU257" s="143" t="s">
        <v>84</v>
      </c>
      <c r="AY257" s="18" t="s">
        <v>144</v>
      </c>
      <c r="BE257" s="144">
        <f>IF(N257="základní",J257,0)</f>
        <v>0</v>
      </c>
      <c r="BF257" s="144">
        <f>IF(N257="snížená",J257,0)</f>
        <v>0</v>
      </c>
      <c r="BG257" s="144">
        <f>IF(N257="zákl. přenesená",J257,0)</f>
        <v>0</v>
      </c>
      <c r="BH257" s="144">
        <f>IF(N257="sníž. přenesená",J257,0)</f>
        <v>0</v>
      </c>
      <c r="BI257" s="144">
        <f>IF(N257="nulová",J257,0)</f>
        <v>0</v>
      </c>
      <c r="BJ257" s="18" t="s">
        <v>82</v>
      </c>
      <c r="BK257" s="144">
        <f>ROUND(I257*H257,2)</f>
        <v>0</v>
      </c>
      <c r="BL257" s="18" t="s">
        <v>152</v>
      </c>
      <c r="BM257" s="143" t="s">
        <v>1526</v>
      </c>
    </row>
    <row r="258" spans="2:65" s="1" customFormat="1">
      <c r="B258" s="33"/>
      <c r="D258" s="145" t="s">
        <v>154</v>
      </c>
      <c r="F258" s="146" t="s">
        <v>1527</v>
      </c>
      <c r="I258" s="147"/>
      <c r="L258" s="33"/>
      <c r="M258" s="148"/>
      <c r="T258" s="54"/>
      <c r="AT258" s="18" t="s">
        <v>154</v>
      </c>
      <c r="AU258" s="18" t="s">
        <v>84</v>
      </c>
    </row>
    <row r="259" spans="2:65" s="1" customFormat="1" ht="24.2" customHeight="1">
      <c r="B259" s="33"/>
      <c r="C259" s="132" t="s">
        <v>258</v>
      </c>
      <c r="D259" s="132" t="s">
        <v>147</v>
      </c>
      <c r="E259" s="133" t="s">
        <v>1528</v>
      </c>
      <c r="F259" s="134" t="s">
        <v>1529</v>
      </c>
      <c r="G259" s="135" t="s">
        <v>150</v>
      </c>
      <c r="H259" s="136">
        <v>100</v>
      </c>
      <c r="I259" s="137"/>
      <c r="J259" s="138">
        <f>ROUND(I259*H259,2)</f>
        <v>0</v>
      </c>
      <c r="K259" s="134" t="s">
        <v>151</v>
      </c>
      <c r="L259" s="33"/>
      <c r="M259" s="139" t="s">
        <v>19</v>
      </c>
      <c r="N259" s="140" t="s">
        <v>46</v>
      </c>
      <c r="P259" s="141">
        <f>O259*H259</f>
        <v>0</v>
      </c>
      <c r="Q259" s="141">
        <v>2.2000000000000001E-4</v>
      </c>
      <c r="R259" s="141">
        <f>Q259*H259</f>
        <v>2.2000000000000002E-2</v>
      </c>
      <c r="S259" s="141">
        <v>2E-3</v>
      </c>
      <c r="T259" s="142">
        <f>S259*H259</f>
        <v>0.2</v>
      </c>
      <c r="AR259" s="143" t="s">
        <v>152</v>
      </c>
      <c r="AT259" s="143" t="s">
        <v>147</v>
      </c>
      <c r="AU259" s="143" t="s">
        <v>84</v>
      </c>
      <c r="AY259" s="18" t="s">
        <v>144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8" t="s">
        <v>82</v>
      </c>
      <c r="BK259" s="144">
        <f>ROUND(I259*H259,2)</f>
        <v>0</v>
      </c>
      <c r="BL259" s="18" t="s">
        <v>152</v>
      </c>
      <c r="BM259" s="143" t="s">
        <v>1530</v>
      </c>
    </row>
    <row r="260" spans="2:65" s="1" customFormat="1">
      <c r="B260" s="33"/>
      <c r="D260" s="145" t="s">
        <v>154</v>
      </c>
      <c r="F260" s="146" t="s">
        <v>1531</v>
      </c>
      <c r="I260" s="147"/>
      <c r="L260" s="33"/>
      <c r="M260" s="148"/>
      <c r="T260" s="54"/>
      <c r="AT260" s="18" t="s">
        <v>154</v>
      </c>
      <c r="AU260" s="18" t="s">
        <v>84</v>
      </c>
    </row>
    <row r="261" spans="2:65" s="12" customFormat="1">
      <c r="B261" s="149"/>
      <c r="D261" s="150" t="s">
        <v>156</v>
      </c>
      <c r="E261" s="151" t="s">
        <v>19</v>
      </c>
      <c r="F261" s="152" t="s">
        <v>1532</v>
      </c>
      <c r="H261" s="151" t="s">
        <v>19</v>
      </c>
      <c r="I261" s="153"/>
      <c r="L261" s="149"/>
      <c r="M261" s="154"/>
      <c r="T261" s="155"/>
      <c r="AT261" s="151" t="s">
        <v>156</v>
      </c>
      <c r="AU261" s="151" t="s">
        <v>84</v>
      </c>
      <c r="AV261" s="12" t="s">
        <v>82</v>
      </c>
      <c r="AW261" s="12" t="s">
        <v>35</v>
      </c>
      <c r="AX261" s="12" t="s">
        <v>75</v>
      </c>
      <c r="AY261" s="151" t="s">
        <v>144</v>
      </c>
    </row>
    <row r="262" spans="2:65" s="12" customFormat="1">
      <c r="B262" s="149"/>
      <c r="D262" s="150" t="s">
        <v>156</v>
      </c>
      <c r="E262" s="151" t="s">
        <v>19</v>
      </c>
      <c r="F262" s="152" t="s">
        <v>1533</v>
      </c>
      <c r="H262" s="151" t="s">
        <v>19</v>
      </c>
      <c r="I262" s="153"/>
      <c r="L262" s="149"/>
      <c r="M262" s="154"/>
      <c r="T262" s="155"/>
      <c r="AT262" s="151" t="s">
        <v>156</v>
      </c>
      <c r="AU262" s="151" t="s">
        <v>84</v>
      </c>
      <c r="AV262" s="12" t="s">
        <v>82</v>
      </c>
      <c r="AW262" s="12" t="s">
        <v>35</v>
      </c>
      <c r="AX262" s="12" t="s">
        <v>75</v>
      </c>
      <c r="AY262" s="151" t="s">
        <v>144</v>
      </c>
    </row>
    <row r="263" spans="2:65" s="12" customFormat="1">
      <c r="B263" s="149"/>
      <c r="D263" s="150" t="s">
        <v>156</v>
      </c>
      <c r="E263" s="151" t="s">
        <v>19</v>
      </c>
      <c r="F263" s="152" t="s">
        <v>1534</v>
      </c>
      <c r="H263" s="151" t="s">
        <v>19</v>
      </c>
      <c r="I263" s="153"/>
      <c r="L263" s="149"/>
      <c r="M263" s="154"/>
      <c r="T263" s="155"/>
      <c r="AT263" s="151" t="s">
        <v>156</v>
      </c>
      <c r="AU263" s="151" t="s">
        <v>84</v>
      </c>
      <c r="AV263" s="12" t="s">
        <v>82</v>
      </c>
      <c r="AW263" s="12" t="s">
        <v>35</v>
      </c>
      <c r="AX263" s="12" t="s">
        <v>75</v>
      </c>
      <c r="AY263" s="151" t="s">
        <v>144</v>
      </c>
    </row>
    <row r="264" spans="2:65" s="13" customFormat="1">
      <c r="B264" s="156"/>
      <c r="D264" s="150" t="s">
        <v>156</v>
      </c>
      <c r="E264" s="157" t="s">
        <v>19</v>
      </c>
      <c r="F264" s="158" t="s">
        <v>1286</v>
      </c>
      <c r="H264" s="159">
        <v>100</v>
      </c>
      <c r="I264" s="160"/>
      <c r="L264" s="156"/>
      <c r="M264" s="161"/>
      <c r="T264" s="162"/>
      <c r="AT264" s="157" t="s">
        <v>156</v>
      </c>
      <c r="AU264" s="157" t="s">
        <v>84</v>
      </c>
      <c r="AV264" s="13" t="s">
        <v>84</v>
      </c>
      <c r="AW264" s="13" t="s">
        <v>35</v>
      </c>
      <c r="AX264" s="13" t="s">
        <v>82</v>
      </c>
      <c r="AY264" s="157" t="s">
        <v>144</v>
      </c>
    </row>
    <row r="265" spans="2:65" s="11" customFormat="1" ht="22.9" customHeight="1">
      <c r="B265" s="120"/>
      <c r="D265" s="121" t="s">
        <v>74</v>
      </c>
      <c r="E265" s="130" t="s">
        <v>212</v>
      </c>
      <c r="F265" s="130" t="s">
        <v>896</v>
      </c>
      <c r="I265" s="123"/>
      <c r="J265" s="131">
        <f>BK265</f>
        <v>0</v>
      </c>
      <c r="L265" s="120"/>
      <c r="M265" s="125"/>
      <c r="P265" s="126">
        <f>SUM(P266:P333)</f>
        <v>0</v>
      </c>
      <c r="R265" s="126">
        <f>SUM(R266:R333)</f>
        <v>0.81971835000000004</v>
      </c>
      <c r="T265" s="127">
        <f>SUM(T266:T333)</f>
        <v>1.5909</v>
      </c>
      <c r="AR265" s="121" t="s">
        <v>82</v>
      </c>
      <c r="AT265" s="128" t="s">
        <v>74</v>
      </c>
      <c r="AU265" s="128" t="s">
        <v>82</v>
      </c>
      <c r="AY265" s="121" t="s">
        <v>144</v>
      </c>
      <c r="BK265" s="129">
        <f>SUM(BK266:BK333)</f>
        <v>0</v>
      </c>
    </row>
    <row r="266" spans="2:65" s="1" customFormat="1" ht="24.2" customHeight="1">
      <c r="B266" s="33"/>
      <c r="C266" s="132" t="s">
        <v>229</v>
      </c>
      <c r="D266" s="132" t="s">
        <v>147</v>
      </c>
      <c r="E266" s="133" t="s">
        <v>1535</v>
      </c>
      <c r="F266" s="134" t="s">
        <v>1536</v>
      </c>
      <c r="G266" s="135" t="s">
        <v>354</v>
      </c>
      <c r="H266" s="136">
        <v>1</v>
      </c>
      <c r="I266" s="137"/>
      <c r="J266" s="138">
        <f>ROUND(I266*H266,2)</f>
        <v>0</v>
      </c>
      <c r="K266" s="134" t="s">
        <v>151</v>
      </c>
      <c r="L266" s="33"/>
      <c r="M266" s="139" t="s">
        <v>19</v>
      </c>
      <c r="N266" s="140" t="s">
        <v>46</v>
      </c>
      <c r="P266" s="141">
        <f>O266*H266</f>
        <v>0</v>
      </c>
      <c r="Q266" s="141">
        <v>0</v>
      </c>
      <c r="R266" s="141">
        <f>Q266*H266</f>
        <v>0</v>
      </c>
      <c r="S266" s="141">
        <v>0</v>
      </c>
      <c r="T266" s="142">
        <f>S266*H266</f>
        <v>0</v>
      </c>
      <c r="AR266" s="143" t="s">
        <v>152</v>
      </c>
      <c r="AT266" s="143" t="s">
        <v>147</v>
      </c>
      <c r="AU266" s="143" t="s">
        <v>84</v>
      </c>
      <c r="AY266" s="18" t="s">
        <v>144</v>
      </c>
      <c r="BE266" s="144">
        <f>IF(N266="základní",J266,0)</f>
        <v>0</v>
      </c>
      <c r="BF266" s="144">
        <f>IF(N266="snížená",J266,0)</f>
        <v>0</v>
      </c>
      <c r="BG266" s="144">
        <f>IF(N266="zákl. přenesená",J266,0)</f>
        <v>0</v>
      </c>
      <c r="BH266" s="144">
        <f>IF(N266="sníž. přenesená",J266,0)</f>
        <v>0</v>
      </c>
      <c r="BI266" s="144">
        <f>IF(N266="nulová",J266,0)</f>
        <v>0</v>
      </c>
      <c r="BJ266" s="18" t="s">
        <v>82</v>
      </c>
      <c r="BK266" s="144">
        <f>ROUND(I266*H266,2)</f>
        <v>0</v>
      </c>
      <c r="BL266" s="18" t="s">
        <v>152</v>
      </c>
      <c r="BM266" s="143" t="s">
        <v>1537</v>
      </c>
    </row>
    <row r="267" spans="2:65" s="1" customFormat="1">
      <c r="B267" s="33"/>
      <c r="D267" s="145" t="s">
        <v>154</v>
      </c>
      <c r="F267" s="146" t="s">
        <v>1538</v>
      </c>
      <c r="I267" s="147"/>
      <c r="L267" s="33"/>
      <c r="M267" s="148"/>
      <c r="T267" s="54"/>
      <c r="AT267" s="18" t="s">
        <v>154</v>
      </c>
      <c r="AU267" s="18" t="s">
        <v>84</v>
      </c>
    </row>
    <row r="268" spans="2:65" s="1" customFormat="1" ht="24.2" customHeight="1">
      <c r="B268" s="33"/>
      <c r="C268" s="132" t="s">
        <v>281</v>
      </c>
      <c r="D268" s="132" t="s">
        <v>147</v>
      </c>
      <c r="E268" s="133" t="s">
        <v>1539</v>
      </c>
      <c r="F268" s="134" t="s">
        <v>1540</v>
      </c>
      <c r="G268" s="135" t="s">
        <v>261</v>
      </c>
      <c r="H268" s="136">
        <v>183.39</v>
      </c>
      <c r="I268" s="137"/>
      <c r="J268" s="138">
        <f>ROUND(I268*H268,2)</f>
        <v>0</v>
      </c>
      <c r="K268" s="134" t="s">
        <v>151</v>
      </c>
      <c r="L268" s="33"/>
      <c r="M268" s="139" t="s">
        <v>19</v>
      </c>
      <c r="N268" s="140" t="s">
        <v>46</v>
      </c>
      <c r="P268" s="141">
        <f>O268*H268</f>
        <v>0</v>
      </c>
      <c r="Q268" s="141">
        <v>0</v>
      </c>
      <c r="R268" s="141">
        <f>Q268*H268</f>
        <v>0</v>
      </c>
      <c r="S268" s="141">
        <v>0</v>
      </c>
      <c r="T268" s="142">
        <f>S268*H268</f>
        <v>0</v>
      </c>
      <c r="AR268" s="143" t="s">
        <v>152</v>
      </c>
      <c r="AT268" s="143" t="s">
        <v>147</v>
      </c>
      <c r="AU268" s="143" t="s">
        <v>84</v>
      </c>
      <c r="AY268" s="18" t="s">
        <v>144</v>
      </c>
      <c r="BE268" s="144">
        <f>IF(N268="základní",J268,0)</f>
        <v>0</v>
      </c>
      <c r="BF268" s="144">
        <f>IF(N268="snížená",J268,0)</f>
        <v>0</v>
      </c>
      <c r="BG268" s="144">
        <f>IF(N268="zákl. přenesená",J268,0)</f>
        <v>0</v>
      </c>
      <c r="BH268" s="144">
        <f>IF(N268="sníž. přenesená",J268,0)</f>
        <v>0</v>
      </c>
      <c r="BI268" s="144">
        <f>IF(N268="nulová",J268,0)</f>
        <v>0</v>
      </c>
      <c r="BJ268" s="18" t="s">
        <v>82</v>
      </c>
      <c r="BK268" s="144">
        <f>ROUND(I268*H268,2)</f>
        <v>0</v>
      </c>
      <c r="BL268" s="18" t="s">
        <v>152</v>
      </c>
      <c r="BM268" s="143" t="s">
        <v>1541</v>
      </c>
    </row>
    <row r="269" spans="2:65" s="1" customFormat="1">
      <c r="B269" s="33"/>
      <c r="D269" s="145" t="s">
        <v>154</v>
      </c>
      <c r="F269" s="146" t="s">
        <v>1542</v>
      </c>
      <c r="I269" s="147"/>
      <c r="L269" s="33"/>
      <c r="M269" s="148"/>
      <c r="T269" s="54"/>
      <c r="AT269" s="18" t="s">
        <v>154</v>
      </c>
      <c r="AU269" s="18" t="s">
        <v>84</v>
      </c>
    </row>
    <row r="270" spans="2:65" s="12" customFormat="1">
      <c r="B270" s="149"/>
      <c r="D270" s="150" t="s">
        <v>156</v>
      </c>
      <c r="E270" s="151" t="s">
        <v>19</v>
      </c>
      <c r="F270" s="152" t="s">
        <v>1448</v>
      </c>
      <c r="H270" s="151" t="s">
        <v>19</v>
      </c>
      <c r="I270" s="153"/>
      <c r="L270" s="149"/>
      <c r="M270" s="154"/>
      <c r="T270" s="155"/>
      <c r="AT270" s="151" t="s">
        <v>156</v>
      </c>
      <c r="AU270" s="151" t="s">
        <v>84</v>
      </c>
      <c r="AV270" s="12" t="s">
        <v>82</v>
      </c>
      <c r="AW270" s="12" t="s">
        <v>35</v>
      </c>
      <c r="AX270" s="12" t="s">
        <v>75</v>
      </c>
      <c r="AY270" s="151" t="s">
        <v>144</v>
      </c>
    </row>
    <row r="271" spans="2:65" s="13" customFormat="1">
      <c r="B271" s="156"/>
      <c r="D271" s="150" t="s">
        <v>156</v>
      </c>
      <c r="E271" s="157" t="s">
        <v>19</v>
      </c>
      <c r="F271" s="158" t="s">
        <v>1543</v>
      </c>
      <c r="H271" s="159">
        <v>160.97999999999999</v>
      </c>
      <c r="I271" s="160"/>
      <c r="L271" s="156"/>
      <c r="M271" s="161"/>
      <c r="T271" s="162"/>
      <c r="AT271" s="157" t="s">
        <v>156</v>
      </c>
      <c r="AU271" s="157" t="s">
        <v>84</v>
      </c>
      <c r="AV271" s="13" t="s">
        <v>84</v>
      </c>
      <c r="AW271" s="13" t="s">
        <v>35</v>
      </c>
      <c r="AX271" s="13" t="s">
        <v>75</v>
      </c>
      <c r="AY271" s="157" t="s">
        <v>144</v>
      </c>
    </row>
    <row r="272" spans="2:65" s="12" customFormat="1">
      <c r="B272" s="149"/>
      <c r="D272" s="150" t="s">
        <v>156</v>
      </c>
      <c r="E272" s="151" t="s">
        <v>19</v>
      </c>
      <c r="F272" s="152" t="s">
        <v>1450</v>
      </c>
      <c r="H272" s="151" t="s">
        <v>19</v>
      </c>
      <c r="I272" s="153"/>
      <c r="L272" s="149"/>
      <c r="M272" s="154"/>
      <c r="T272" s="155"/>
      <c r="AT272" s="151" t="s">
        <v>156</v>
      </c>
      <c r="AU272" s="151" t="s">
        <v>84</v>
      </c>
      <c r="AV272" s="12" t="s">
        <v>82</v>
      </c>
      <c r="AW272" s="12" t="s">
        <v>35</v>
      </c>
      <c r="AX272" s="12" t="s">
        <v>75</v>
      </c>
      <c r="AY272" s="151" t="s">
        <v>144</v>
      </c>
    </row>
    <row r="273" spans="2:65" s="13" customFormat="1">
      <c r="B273" s="156"/>
      <c r="D273" s="150" t="s">
        <v>156</v>
      </c>
      <c r="E273" s="157" t="s">
        <v>19</v>
      </c>
      <c r="F273" s="158" t="s">
        <v>1544</v>
      </c>
      <c r="H273" s="159">
        <v>22.41</v>
      </c>
      <c r="I273" s="160"/>
      <c r="L273" s="156"/>
      <c r="M273" s="161"/>
      <c r="T273" s="162"/>
      <c r="AT273" s="157" t="s">
        <v>156</v>
      </c>
      <c r="AU273" s="157" t="s">
        <v>84</v>
      </c>
      <c r="AV273" s="13" t="s">
        <v>84</v>
      </c>
      <c r="AW273" s="13" t="s">
        <v>35</v>
      </c>
      <c r="AX273" s="13" t="s">
        <v>75</v>
      </c>
      <c r="AY273" s="157" t="s">
        <v>144</v>
      </c>
    </row>
    <row r="274" spans="2:65" s="14" customFormat="1">
      <c r="B274" s="163"/>
      <c r="D274" s="150" t="s">
        <v>156</v>
      </c>
      <c r="E274" s="164" t="s">
        <v>19</v>
      </c>
      <c r="F274" s="165" t="s">
        <v>204</v>
      </c>
      <c r="H274" s="166">
        <v>183.39</v>
      </c>
      <c r="I274" s="167"/>
      <c r="L274" s="163"/>
      <c r="M274" s="168"/>
      <c r="T274" s="169"/>
      <c r="AT274" s="164" t="s">
        <v>156</v>
      </c>
      <c r="AU274" s="164" t="s">
        <v>84</v>
      </c>
      <c r="AV274" s="14" t="s">
        <v>152</v>
      </c>
      <c r="AW274" s="14" t="s">
        <v>35</v>
      </c>
      <c r="AX274" s="14" t="s">
        <v>82</v>
      </c>
      <c r="AY274" s="164" t="s">
        <v>144</v>
      </c>
    </row>
    <row r="275" spans="2:65" s="1" customFormat="1" ht="24.2" customHeight="1">
      <c r="B275" s="33"/>
      <c r="C275" s="132" t="s">
        <v>286</v>
      </c>
      <c r="D275" s="132" t="s">
        <v>147</v>
      </c>
      <c r="E275" s="133" t="s">
        <v>1545</v>
      </c>
      <c r="F275" s="134" t="s">
        <v>1546</v>
      </c>
      <c r="G275" s="135" t="s">
        <v>261</v>
      </c>
      <c r="H275" s="136">
        <v>16505.099999999999</v>
      </c>
      <c r="I275" s="137"/>
      <c r="J275" s="138">
        <f>ROUND(I275*H275,2)</f>
        <v>0</v>
      </c>
      <c r="K275" s="134" t="s">
        <v>151</v>
      </c>
      <c r="L275" s="33"/>
      <c r="M275" s="139" t="s">
        <v>19</v>
      </c>
      <c r="N275" s="140" t="s">
        <v>46</v>
      </c>
      <c r="P275" s="141">
        <f>O275*H275</f>
        <v>0</v>
      </c>
      <c r="Q275" s="141">
        <v>0</v>
      </c>
      <c r="R275" s="141">
        <f>Q275*H275</f>
        <v>0</v>
      </c>
      <c r="S275" s="141">
        <v>0</v>
      </c>
      <c r="T275" s="142">
        <f>S275*H275</f>
        <v>0</v>
      </c>
      <c r="AR275" s="143" t="s">
        <v>152</v>
      </c>
      <c r="AT275" s="143" t="s">
        <v>147</v>
      </c>
      <c r="AU275" s="143" t="s">
        <v>84</v>
      </c>
      <c r="AY275" s="18" t="s">
        <v>144</v>
      </c>
      <c r="BE275" s="144">
        <f>IF(N275="základní",J275,0)</f>
        <v>0</v>
      </c>
      <c r="BF275" s="144">
        <f>IF(N275="snížená",J275,0)</f>
        <v>0</v>
      </c>
      <c r="BG275" s="144">
        <f>IF(N275="zákl. přenesená",J275,0)</f>
        <v>0</v>
      </c>
      <c r="BH275" s="144">
        <f>IF(N275="sníž. přenesená",J275,0)</f>
        <v>0</v>
      </c>
      <c r="BI275" s="144">
        <f>IF(N275="nulová",J275,0)</f>
        <v>0</v>
      </c>
      <c r="BJ275" s="18" t="s">
        <v>82</v>
      </c>
      <c r="BK275" s="144">
        <f>ROUND(I275*H275,2)</f>
        <v>0</v>
      </c>
      <c r="BL275" s="18" t="s">
        <v>152</v>
      </c>
      <c r="BM275" s="143" t="s">
        <v>1547</v>
      </c>
    </row>
    <row r="276" spans="2:65" s="1" customFormat="1">
      <c r="B276" s="33"/>
      <c r="D276" s="145" t="s">
        <v>154</v>
      </c>
      <c r="F276" s="146" t="s">
        <v>1548</v>
      </c>
      <c r="I276" s="147"/>
      <c r="L276" s="33"/>
      <c r="M276" s="148"/>
      <c r="T276" s="54"/>
      <c r="AT276" s="18" t="s">
        <v>154</v>
      </c>
      <c r="AU276" s="18" t="s">
        <v>84</v>
      </c>
    </row>
    <row r="277" spans="2:65" s="13" customFormat="1">
      <c r="B277" s="156"/>
      <c r="D277" s="150" t="s">
        <v>156</v>
      </c>
      <c r="F277" s="158" t="s">
        <v>1549</v>
      </c>
      <c r="H277" s="159">
        <v>16505.099999999999</v>
      </c>
      <c r="I277" s="160"/>
      <c r="L277" s="156"/>
      <c r="M277" s="161"/>
      <c r="T277" s="162"/>
      <c r="AT277" s="157" t="s">
        <v>156</v>
      </c>
      <c r="AU277" s="157" t="s">
        <v>84</v>
      </c>
      <c r="AV277" s="13" t="s">
        <v>84</v>
      </c>
      <c r="AW277" s="13" t="s">
        <v>4</v>
      </c>
      <c r="AX277" s="13" t="s">
        <v>82</v>
      </c>
      <c r="AY277" s="157" t="s">
        <v>144</v>
      </c>
    </row>
    <row r="278" spans="2:65" s="1" customFormat="1" ht="24.2" customHeight="1">
      <c r="B278" s="33"/>
      <c r="C278" s="132" t="s">
        <v>293</v>
      </c>
      <c r="D278" s="132" t="s">
        <v>147</v>
      </c>
      <c r="E278" s="133" t="s">
        <v>1550</v>
      </c>
      <c r="F278" s="134" t="s">
        <v>1551</v>
      </c>
      <c r="G278" s="135" t="s">
        <v>261</v>
      </c>
      <c r="H278" s="136">
        <v>183.39</v>
      </c>
      <c r="I278" s="137"/>
      <c r="J278" s="138">
        <f>ROUND(I278*H278,2)</f>
        <v>0</v>
      </c>
      <c r="K278" s="134" t="s">
        <v>151</v>
      </c>
      <c r="L278" s="33"/>
      <c r="M278" s="139" t="s">
        <v>19</v>
      </c>
      <c r="N278" s="140" t="s">
        <v>46</v>
      </c>
      <c r="P278" s="141">
        <f>O278*H278</f>
        <v>0</v>
      </c>
      <c r="Q278" s="141">
        <v>0</v>
      </c>
      <c r="R278" s="141">
        <f>Q278*H278</f>
        <v>0</v>
      </c>
      <c r="S278" s="141">
        <v>0</v>
      </c>
      <c r="T278" s="142">
        <f>S278*H278</f>
        <v>0</v>
      </c>
      <c r="AR278" s="143" t="s">
        <v>152</v>
      </c>
      <c r="AT278" s="143" t="s">
        <v>147</v>
      </c>
      <c r="AU278" s="143" t="s">
        <v>84</v>
      </c>
      <c r="AY278" s="18" t="s">
        <v>144</v>
      </c>
      <c r="BE278" s="144">
        <f>IF(N278="základní",J278,0)</f>
        <v>0</v>
      </c>
      <c r="BF278" s="144">
        <f>IF(N278="snížená",J278,0)</f>
        <v>0</v>
      </c>
      <c r="BG278" s="144">
        <f>IF(N278="zákl. přenesená",J278,0)</f>
        <v>0</v>
      </c>
      <c r="BH278" s="144">
        <f>IF(N278="sníž. přenesená",J278,0)</f>
        <v>0</v>
      </c>
      <c r="BI278" s="144">
        <f>IF(N278="nulová",J278,0)</f>
        <v>0</v>
      </c>
      <c r="BJ278" s="18" t="s">
        <v>82</v>
      </c>
      <c r="BK278" s="144">
        <f>ROUND(I278*H278,2)</f>
        <v>0</v>
      </c>
      <c r="BL278" s="18" t="s">
        <v>152</v>
      </c>
      <c r="BM278" s="143" t="s">
        <v>1552</v>
      </c>
    </row>
    <row r="279" spans="2:65" s="1" customFormat="1">
      <c r="B279" s="33"/>
      <c r="D279" s="145" t="s">
        <v>154</v>
      </c>
      <c r="F279" s="146" t="s">
        <v>1553</v>
      </c>
      <c r="I279" s="147"/>
      <c r="L279" s="33"/>
      <c r="M279" s="148"/>
      <c r="T279" s="54"/>
      <c r="AT279" s="18" t="s">
        <v>154</v>
      </c>
      <c r="AU279" s="18" t="s">
        <v>84</v>
      </c>
    </row>
    <row r="280" spans="2:65" s="1" customFormat="1" ht="24.2" customHeight="1">
      <c r="B280" s="33"/>
      <c r="C280" s="132" t="s">
        <v>298</v>
      </c>
      <c r="D280" s="132" t="s">
        <v>147</v>
      </c>
      <c r="E280" s="133" t="s">
        <v>1554</v>
      </c>
      <c r="F280" s="134" t="s">
        <v>1555</v>
      </c>
      <c r="G280" s="135" t="s">
        <v>150</v>
      </c>
      <c r="H280" s="136">
        <v>63.62</v>
      </c>
      <c r="I280" s="137"/>
      <c r="J280" s="138">
        <f>ROUND(I280*H280,2)</f>
        <v>0</v>
      </c>
      <c r="K280" s="134" t="s">
        <v>151</v>
      </c>
      <c r="L280" s="33"/>
      <c r="M280" s="139" t="s">
        <v>19</v>
      </c>
      <c r="N280" s="140" t="s">
        <v>46</v>
      </c>
      <c r="P280" s="141">
        <f>O280*H280</f>
        <v>0</v>
      </c>
      <c r="Q280" s="141">
        <v>0</v>
      </c>
      <c r="R280" s="141">
        <f>Q280*H280</f>
        <v>0</v>
      </c>
      <c r="S280" s="141">
        <v>0</v>
      </c>
      <c r="T280" s="142">
        <f>S280*H280</f>
        <v>0</v>
      </c>
      <c r="AR280" s="143" t="s">
        <v>152</v>
      </c>
      <c r="AT280" s="143" t="s">
        <v>147</v>
      </c>
      <c r="AU280" s="143" t="s">
        <v>84</v>
      </c>
      <c r="AY280" s="18" t="s">
        <v>144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8" t="s">
        <v>82</v>
      </c>
      <c r="BK280" s="144">
        <f>ROUND(I280*H280,2)</f>
        <v>0</v>
      </c>
      <c r="BL280" s="18" t="s">
        <v>152</v>
      </c>
      <c r="BM280" s="143" t="s">
        <v>1556</v>
      </c>
    </row>
    <row r="281" spans="2:65" s="1" customFormat="1">
      <c r="B281" s="33"/>
      <c r="D281" s="145" t="s">
        <v>154</v>
      </c>
      <c r="F281" s="146" t="s">
        <v>1557</v>
      </c>
      <c r="I281" s="147"/>
      <c r="L281" s="33"/>
      <c r="M281" s="148"/>
      <c r="T281" s="54"/>
      <c r="AT281" s="18" t="s">
        <v>154</v>
      </c>
      <c r="AU281" s="18" t="s">
        <v>84</v>
      </c>
    </row>
    <row r="282" spans="2:65" s="12" customFormat="1">
      <c r="B282" s="149"/>
      <c r="D282" s="150" t="s">
        <v>156</v>
      </c>
      <c r="E282" s="151" t="s">
        <v>19</v>
      </c>
      <c r="F282" s="152" t="s">
        <v>1448</v>
      </c>
      <c r="H282" s="151" t="s">
        <v>19</v>
      </c>
      <c r="I282" s="153"/>
      <c r="L282" s="149"/>
      <c r="M282" s="154"/>
      <c r="T282" s="155"/>
      <c r="AT282" s="151" t="s">
        <v>156</v>
      </c>
      <c r="AU282" s="151" t="s">
        <v>84</v>
      </c>
      <c r="AV282" s="12" t="s">
        <v>82</v>
      </c>
      <c r="AW282" s="12" t="s">
        <v>35</v>
      </c>
      <c r="AX282" s="12" t="s">
        <v>75</v>
      </c>
      <c r="AY282" s="151" t="s">
        <v>144</v>
      </c>
    </row>
    <row r="283" spans="2:65" s="13" customFormat="1">
      <c r="B283" s="156"/>
      <c r="D283" s="150" t="s">
        <v>156</v>
      </c>
      <c r="E283" s="157" t="s">
        <v>19</v>
      </c>
      <c r="F283" s="158" t="s">
        <v>1558</v>
      </c>
      <c r="H283" s="159">
        <v>53.66</v>
      </c>
      <c r="I283" s="160"/>
      <c r="L283" s="156"/>
      <c r="M283" s="161"/>
      <c r="T283" s="162"/>
      <c r="AT283" s="157" t="s">
        <v>156</v>
      </c>
      <c r="AU283" s="157" t="s">
        <v>84</v>
      </c>
      <c r="AV283" s="13" t="s">
        <v>84</v>
      </c>
      <c r="AW283" s="13" t="s">
        <v>35</v>
      </c>
      <c r="AX283" s="13" t="s">
        <v>75</v>
      </c>
      <c r="AY283" s="157" t="s">
        <v>144</v>
      </c>
    </row>
    <row r="284" spans="2:65" s="12" customFormat="1">
      <c r="B284" s="149"/>
      <c r="D284" s="150" t="s">
        <v>156</v>
      </c>
      <c r="E284" s="151" t="s">
        <v>19</v>
      </c>
      <c r="F284" s="152" t="s">
        <v>1450</v>
      </c>
      <c r="H284" s="151" t="s">
        <v>19</v>
      </c>
      <c r="I284" s="153"/>
      <c r="L284" s="149"/>
      <c r="M284" s="154"/>
      <c r="T284" s="155"/>
      <c r="AT284" s="151" t="s">
        <v>156</v>
      </c>
      <c r="AU284" s="151" t="s">
        <v>84</v>
      </c>
      <c r="AV284" s="12" t="s">
        <v>82</v>
      </c>
      <c r="AW284" s="12" t="s">
        <v>35</v>
      </c>
      <c r="AX284" s="12" t="s">
        <v>75</v>
      </c>
      <c r="AY284" s="151" t="s">
        <v>144</v>
      </c>
    </row>
    <row r="285" spans="2:65" s="13" customFormat="1">
      <c r="B285" s="156"/>
      <c r="D285" s="150" t="s">
        <v>156</v>
      </c>
      <c r="E285" s="157" t="s">
        <v>19</v>
      </c>
      <c r="F285" s="158" t="s">
        <v>1559</v>
      </c>
      <c r="H285" s="159">
        <v>9.9600000000000009</v>
      </c>
      <c r="I285" s="160"/>
      <c r="L285" s="156"/>
      <c r="M285" s="161"/>
      <c r="T285" s="162"/>
      <c r="AT285" s="157" t="s">
        <v>156</v>
      </c>
      <c r="AU285" s="157" t="s">
        <v>84</v>
      </c>
      <c r="AV285" s="13" t="s">
        <v>84</v>
      </c>
      <c r="AW285" s="13" t="s">
        <v>35</v>
      </c>
      <c r="AX285" s="13" t="s">
        <v>75</v>
      </c>
      <c r="AY285" s="157" t="s">
        <v>144</v>
      </c>
    </row>
    <row r="286" spans="2:65" s="14" customFormat="1">
      <c r="B286" s="163"/>
      <c r="D286" s="150" t="s">
        <v>156</v>
      </c>
      <c r="E286" s="164" t="s">
        <v>19</v>
      </c>
      <c r="F286" s="165" t="s">
        <v>204</v>
      </c>
      <c r="H286" s="166">
        <v>63.62</v>
      </c>
      <c r="I286" s="167"/>
      <c r="L286" s="163"/>
      <c r="M286" s="168"/>
      <c r="T286" s="169"/>
      <c r="AT286" s="164" t="s">
        <v>156</v>
      </c>
      <c r="AU286" s="164" t="s">
        <v>84</v>
      </c>
      <c r="AV286" s="14" t="s">
        <v>152</v>
      </c>
      <c r="AW286" s="14" t="s">
        <v>35</v>
      </c>
      <c r="AX286" s="14" t="s">
        <v>82</v>
      </c>
      <c r="AY286" s="164" t="s">
        <v>144</v>
      </c>
    </row>
    <row r="287" spans="2:65" s="1" customFormat="1" ht="24.2" customHeight="1">
      <c r="B287" s="33"/>
      <c r="C287" s="132" t="s">
        <v>7</v>
      </c>
      <c r="D287" s="132" t="s">
        <v>147</v>
      </c>
      <c r="E287" s="133" t="s">
        <v>1560</v>
      </c>
      <c r="F287" s="134" t="s">
        <v>1561</v>
      </c>
      <c r="G287" s="135" t="s">
        <v>150</v>
      </c>
      <c r="H287" s="136">
        <v>5725.8</v>
      </c>
      <c r="I287" s="137"/>
      <c r="J287" s="138">
        <f>ROUND(I287*H287,2)</f>
        <v>0</v>
      </c>
      <c r="K287" s="134" t="s">
        <v>151</v>
      </c>
      <c r="L287" s="33"/>
      <c r="M287" s="139" t="s">
        <v>19</v>
      </c>
      <c r="N287" s="140" t="s">
        <v>46</v>
      </c>
      <c r="P287" s="141">
        <f>O287*H287</f>
        <v>0</v>
      </c>
      <c r="Q287" s="141">
        <v>0</v>
      </c>
      <c r="R287" s="141">
        <f>Q287*H287</f>
        <v>0</v>
      </c>
      <c r="S287" s="141">
        <v>0</v>
      </c>
      <c r="T287" s="142">
        <f>S287*H287</f>
        <v>0</v>
      </c>
      <c r="AR287" s="143" t="s">
        <v>152</v>
      </c>
      <c r="AT287" s="143" t="s">
        <v>147</v>
      </c>
      <c r="AU287" s="143" t="s">
        <v>84</v>
      </c>
      <c r="AY287" s="18" t="s">
        <v>144</v>
      </c>
      <c r="BE287" s="144">
        <f>IF(N287="základní",J287,0)</f>
        <v>0</v>
      </c>
      <c r="BF287" s="144">
        <f>IF(N287="snížená",J287,0)</f>
        <v>0</v>
      </c>
      <c r="BG287" s="144">
        <f>IF(N287="zákl. přenesená",J287,0)</f>
        <v>0</v>
      </c>
      <c r="BH287" s="144">
        <f>IF(N287="sníž. přenesená",J287,0)</f>
        <v>0</v>
      </c>
      <c r="BI287" s="144">
        <f>IF(N287="nulová",J287,0)</f>
        <v>0</v>
      </c>
      <c r="BJ287" s="18" t="s">
        <v>82</v>
      </c>
      <c r="BK287" s="144">
        <f>ROUND(I287*H287,2)</f>
        <v>0</v>
      </c>
      <c r="BL287" s="18" t="s">
        <v>152</v>
      </c>
      <c r="BM287" s="143" t="s">
        <v>1562</v>
      </c>
    </row>
    <row r="288" spans="2:65" s="1" customFormat="1">
      <c r="B288" s="33"/>
      <c r="D288" s="145" t="s">
        <v>154</v>
      </c>
      <c r="F288" s="146" t="s">
        <v>1563</v>
      </c>
      <c r="I288" s="147"/>
      <c r="L288" s="33"/>
      <c r="M288" s="148"/>
      <c r="T288" s="54"/>
      <c r="AT288" s="18" t="s">
        <v>154</v>
      </c>
      <c r="AU288" s="18" t="s">
        <v>84</v>
      </c>
    </row>
    <row r="289" spans="2:65" s="13" customFormat="1">
      <c r="B289" s="156"/>
      <c r="D289" s="150" t="s">
        <v>156</v>
      </c>
      <c r="F289" s="158" t="s">
        <v>1564</v>
      </c>
      <c r="H289" s="159">
        <v>5725.8</v>
      </c>
      <c r="I289" s="160"/>
      <c r="L289" s="156"/>
      <c r="M289" s="161"/>
      <c r="T289" s="162"/>
      <c r="AT289" s="157" t="s">
        <v>156</v>
      </c>
      <c r="AU289" s="157" t="s">
        <v>84</v>
      </c>
      <c r="AV289" s="13" t="s">
        <v>84</v>
      </c>
      <c r="AW289" s="13" t="s">
        <v>4</v>
      </c>
      <c r="AX289" s="13" t="s">
        <v>82</v>
      </c>
      <c r="AY289" s="157" t="s">
        <v>144</v>
      </c>
    </row>
    <row r="290" spans="2:65" s="1" customFormat="1" ht="24.2" customHeight="1">
      <c r="B290" s="33"/>
      <c r="C290" s="132" t="s">
        <v>308</v>
      </c>
      <c r="D290" s="132" t="s">
        <v>147</v>
      </c>
      <c r="E290" s="133" t="s">
        <v>1565</v>
      </c>
      <c r="F290" s="134" t="s">
        <v>1566</v>
      </c>
      <c r="G290" s="135" t="s">
        <v>150</v>
      </c>
      <c r="H290" s="136">
        <v>63.62</v>
      </c>
      <c r="I290" s="137"/>
      <c r="J290" s="138">
        <f>ROUND(I290*H290,2)</f>
        <v>0</v>
      </c>
      <c r="K290" s="134" t="s">
        <v>151</v>
      </c>
      <c r="L290" s="33"/>
      <c r="M290" s="139" t="s">
        <v>19</v>
      </c>
      <c r="N290" s="140" t="s">
        <v>46</v>
      </c>
      <c r="P290" s="141">
        <f>O290*H290</f>
        <v>0</v>
      </c>
      <c r="Q290" s="141">
        <v>0</v>
      </c>
      <c r="R290" s="141">
        <f>Q290*H290</f>
        <v>0</v>
      </c>
      <c r="S290" s="141">
        <v>0</v>
      </c>
      <c r="T290" s="142">
        <f>S290*H290</f>
        <v>0</v>
      </c>
      <c r="AR290" s="143" t="s">
        <v>152</v>
      </c>
      <c r="AT290" s="143" t="s">
        <v>147</v>
      </c>
      <c r="AU290" s="143" t="s">
        <v>84</v>
      </c>
      <c r="AY290" s="18" t="s">
        <v>144</v>
      </c>
      <c r="BE290" s="144">
        <f>IF(N290="základní",J290,0)</f>
        <v>0</v>
      </c>
      <c r="BF290" s="144">
        <f>IF(N290="snížená",J290,0)</f>
        <v>0</v>
      </c>
      <c r="BG290" s="144">
        <f>IF(N290="zákl. přenesená",J290,0)</f>
        <v>0</v>
      </c>
      <c r="BH290" s="144">
        <f>IF(N290="sníž. přenesená",J290,0)</f>
        <v>0</v>
      </c>
      <c r="BI290" s="144">
        <f>IF(N290="nulová",J290,0)</f>
        <v>0</v>
      </c>
      <c r="BJ290" s="18" t="s">
        <v>82</v>
      </c>
      <c r="BK290" s="144">
        <f>ROUND(I290*H290,2)</f>
        <v>0</v>
      </c>
      <c r="BL290" s="18" t="s">
        <v>152</v>
      </c>
      <c r="BM290" s="143" t="s">
        <v>1567</v>
      </c>
    </row>
    <row r="291" spans="2:65" s="1" customFormat="1">
      <c r="B291" s="33"/>
      <c r="D291" s="145" t="s">
        <v>154</v>
      </c>
      <c r="F291" s="146" t="s">
        <v>1568</v>
      </c>
      <c r="I291" s="147"/>
      <c r="L291" s="33"/>
      <c r="M291" s="148"/>
      <c r="T291" s="54"/>
      <c r="AT291" s="18" t="s">
        <v>154</v>
      </c>
      <c r="AU291" s="18" t="s">
        <v>84</v>
      </c>
    </row>
    <row r="292" spans="2:65" s="1" customFormat="1" ht="24.2" customHeight="1">
      <c r="B292" s="33"/>
      <c r="C292" s="132" t="s">
        <v>314</v>
      </c>
      <c r="D292" s="132" t="s">
        <v>147</v>
      </c>
      <c r="E292" s="133" t="s">
        <v>1569</v>
      </c>
      <c r="F292" s="134" t="s">
        <v>1570</v>
      </c>
      <c r="G292" s="135" t="s">
        <v>150</v>
      </c>
      <c r="H292" s="136">
        <v>31.81</v>
      </c>
      <c r="I292" s="137"/>
      <c r="J292" s="138">
        <f>ROUND(I292*H292,2)</f>
        <v>0</v>
      </c>
      <c r="K292" s="134" t="s">
        <v>151</v>
      </c>
      <c r="L292" s="33"/>
      <c r="M292" s="139" t="s">
        <v>19</v>
      </c>
      <c r="N292" s="140" t="s">
        <v>46</v>
      </c>
      <c r="P292" s="141">
        <f>O292*H292</f>
        <v>0</v>
      </c>
      <c r="Q292" s="141">
        <v>3.4999999999999997E-5</v>
      </c>
      <c r="R292" s="141">
        <f>Q292*H292</f>
        <v>1.1133499999999999E-3</v>
      </c>
      <c r="S292" s="141">
        <v>0</v>
      </c>
      <c r="T292" s="142">
        <f>S292*H292</f>
        <v>0</v>
      </c>
      <c r="AR292" s="143" t="s">
        <v>152</v>
      </c>
      <c r="AT292" s="143" t="s">
        <v>147</v>
      </c>
      <c r="AU292" s="143" t="s">
        <v>84</v>
      </c>
      <c r="AY292" s="18" t="s">
        <v>144</v>
      </c>
      <c r="BE292" s="144">
        <f>IF(N292="základní",J292,0)</f>
        <v>0</v>
      </c>
      <c r="BF292" s="144">
        <f>IF(N292="snížená",J292,0)</f>
        <v>0</v>
      </c>
      <c r="BG292" s="144">
        <f>IF(N292="zákl. přenesená",J292,0)</f>
        <v>0</v>
      </c>
      <c r="BH292" s="144">
        <f>IF(N292="sníž. přenesená",J292,0)</f>
        <v>0</v>
      </c>
      <c r="BI292" s="144">
        <f>IF(N292="nulová",J292,0)</f>
        <v>0</v>
      </c>
      <c r="BJ292" s="18" t="s">
        <v>82</v>
      </c>
      <c r="BK292" s="144">
        <f>ROUND(I292*H292,2)</f>
        <v>0</v>
      </c>
      <c r="BL292" s="18" t="s">
        <v>152</v>
      </c>
      <c r="BM292" s="143" t="s">
        <v>1571</v>
      </c>
    </row>
    <row r="293" spans="2:65" s="1" customFormat="1">
      <c r="B293" s="33"/>
      <c r="D293" s="145" t="s">
        <v>154</v>
      </c>
      <c r="F293" s="146" t="s">
        <v>1572</v>
      </c>
      <c r="I293" s="147"/>
      <c r="L293" s="33"/>
      <c r="M293" s="148"/>
      <c r="T293" s="54"/>
      <c r="AT293" s="18" t="s">
        <v>154</v>
      </c>
      <c r="AU293" s="18" t="s">
        <v>84</v>
      </c>
    </row>
    <row r="294" spans="2:65" s="12" customFormat="1">
      <c r="B294" s="149"/>
      <c r="D294" s="150" t="s">
        <v>156</v>
      </c>
      <c r="E294" s="151" t="s">
        <v>19</v>
      </c>
      <c r="F294" s="152" t="s">
        <v>1448</v>
      </c>
      <c r="H294" s="151" t="s">
        <v>19</v>
      </c>
      <c r="I294" s="153"/>
      <c r="L294" s="149"/>
      <c r="M294" s="154"/>
      <c r="T294" s="155"/>
      <c r="AT294" s="151" t="s">
        <v>156</v>
      </c>
      <c r="AU294" s="151" t="s">
        <v>84</v>
      </c>
      <c r="AV294" s="12" t="s">
        <v>82</v>
      </c>
      <c r="AW294" s="12" t="s">
        <v>35</v>
      </c>
      <c r="AX294" s="12" t="s">
        <v>75</v>
      </c>
      <c r="AY294" s="151" t="s">
        <v>144</v>
      </c>
    </row>
    <row r="295" spans="2:65" s="13" customFormat="1">
      <c r="B295" s="156"/>
      <c r="D295" s="150" t="s">
        <v>156</v>
      </c>
      <c r="E295" s="157" t="s">
        <v>19</v>
      </c>
      <c r="F295" s="158" t="s">
        <v>1573</v>
      </c>
      <c r="H295" s="159">
        <v>26.83</v>
      </c>
      <c r="I295" s="160"/>
      <c r="L295" s="156"/>
      <c r="M295" s="161"/>
      <c r="T295" s="162"/>
      <c r="AT295" s="157" t="s">
        <v>156</v>
      </c>
      <c r="AU295" s="157" t="s">
        <v>84</v>
      </c>
      <c r="AV295" s="13" t="s">
        <v>84</v>
      </c>
      <c r="AW295" s="13" t="s">
        <v>35</v>
      </c>
      <c r="AX295" s="13" t="s">
        <v>75</v>
      </c>
      <c r="AY295" s="157" t="s">
        <v>144</v>
      </c>
    </row>
    <row r="296" spans="2:65" s="12" customFormat="1">
      <c r="B296" s="149"/>
      <c r="D296" s="150" t="s">
        <v>156</v>
      </c>
      <c r="E296" s="151" t="s">
        <v>19</v>
      </c>
      <c r="F296" s="152" t="s">
        <v>1450</v>
      </c>
      <c r="H296" s="151" t="s">
        <v>19</v>
      </c>
      <c r="I296" s="153"/>
      <c r="L296" s="149"/>
      <c r="M296" s="154"/>
      <c r="T296" s="155"/>
      <c r="AT296" s="151" t="s">
        <v>156</v>
      </c>
      <c r="AU296" s="151" t="s">
        <v>84</v>
      </c>
      <c r="AV296" s="12" t="s">
        <v>82</v>
      </c>
      <c r="AW296" s="12" t="s">
        <v>35</v>
      </c>
      <c r="AX296" s="12" t="s">
        <v>75</v>
      </c>
      <c r="AY296" s="151" t="s">
        <v>144</v>
      </c>
    </row>
    <row r="297" spans="2:65" s="13" customFormat="1">
      <c r="B297" s="156"/>
      <c r="D297" s="150" t="s">
        <v>156</v>
      </c>
      <c r="E297" s="157" t="s">
        <v>19</v>
      </c>
      <c r="F297" s="158" t="s">
        <v>1574</v>
      </c>
      <c r="H297" s="159">
        <v>4.9800000000000004</v>
      </c>
      <c r="I297" s="160"/>
      <c r="L297" s="156"/>
      <c r="M297" s="161"/>
      <c r="T297" s="162"/>
      <c r="AT297" s="157" t="s">
        <v>156</v>
      </c>
      <c r="AU297" s="157" t="s">
        <v>84</v>
      </c>
      <c r="AV297" s="13" t="s">
        <v>84</v>
      </c>
      <c r="AW297" s="13" t="s">
        <v>35</v>
      </c>
      <c r="AX297" s="13" t="s">
        <v>75</v>
      </c>
      <c r="AY297" s="157" t="s">
        <v>144</v>
      </c>
    </row>
    <row r="298" spans="2:65" s="14" customFormat="1">
      <c r="B298" s="163"/>
      <c r="D298" s="150" t="s">
        <v>156</v>
      </c>
      <c r="E298" s="164" t="s">
        <v>19</v>
      </c>
      <c r="F298" s="165" t="s">
        <v>204</v>
      </c>
      <c r="H298" s="166">
        <v>31.81</v>
      </c>
      <c r="I298" s="167"/>
      <c r="L298" s="163"/>
      <c r="M298" s="168"/>
      <c r="T298" s="169"/>
      <c r="AT298" s="164" t="s">
        <v>156</v>
      </c>
      <c r="AU298" s="164" t="s">
        <v>84</v>
      </c>
      <c r="AV298" s="14" t="s">
        <v>152</v>
      </c>
      <c r="AW298" s="14" t="s">
        <v>35</v>
      </c>
      <c r="AX298" s="14" t="s">
        <v>82</v>
      </c>
      <c r="AY298" s="164" t="s">
        <v>144</v>
      </c>
    </row>
    <row r="299" spans="2:65" s="1" customFormat="1" ht="21.75" customHeight="1">
      <c r="B299" s="33"/>
      <c r="C299" s="132" t="s">
        <v>320</v>
      </c>
      <c r="D299" s="132" t="s">
        <v>147</v>
      </c>
      <c r="E299" s="133" t="s">
        <v>1575</v>
      </c>
      <c r="F299" s="134" t="s">
        <v>1576</v>
      </c>
      <c r="G299" s="135" t="s">
        <v>150</v>
      </c>
      <c r="H299" s="136">
        <v>45</v>
      </c>
      <c r="I299" s="137"/>
      <c r="J299" s="138">
        <f>ROUND(I299*H299,2)</f>
        <v>0</v>
      </c>
      <c r="K299" s="134" t="s">
        <v>151</v>
      </c>
      <c r="L299" s="33"/>
      <c r="M299" s="139" t="s">
        <v>19</v>
      </c>
      <c r="N299" s="140" t="s">
        <v>46</v>
      </c>
      <c r="P299" s="141">
        <f>O299*H299</f>
        <v>0</v>
      </c>
      <c r="Q299" s="141">
        <v>0</v>
      </c>
      <c r="R299" s="141">
        <f>Q299*H299</f>
        <v>0</v>
      </c>
      <c r="S299" s="141">
        <v>4.0000000000000001E-3</v>
      </c>
      <c r="T299" s="142">
        <f>S299*H299</f>
        <v>0.18</v>
      </c>
      <c r="AR299" s="143" t="s">
        <v>152</v>
      </c>
      <c r="AT299" s="143" t="s">
        <v>147</v>
      </c>
      <c r="AU299" s="143" t="s">
        <v>84</v>
      </c>
      <c r="AY299" s="18" t="s">
        <v>144</v>
      </c>
      <c r="BE299" s="144">
        <f>IF(N299="základní",J299,0)</f>
        <v>0</v>
      </c>
      <c r="BF299" s="144">
        <f>IF(N299="snížená",J299,0)</f>
        <v>0</v>
      </c>
      <c r="BG299" s="144">
        <f>IF(N299="zákl. přenesená",J299,0)</f>
        <v>0</v>
      </c>
      <c r="BH299" s="144">
        <f>IF(N299="sníž. přenesená",J299,0)</f>
        <v>0</v>
      </c>
      <c r="BI299" s="144">
        <f>IF(N299="nulová",J299,0)</f>
        <v>0</v>
      </c>
      <c r="BJ299" s="18" t="s">
        <v>82</v>
      </c>
      <c r="BK299" s="144">
        <f>ROUND(I299*H299,2)</f>
        <v>0</v>
      </c>
      <c r="BL299" s="18" t="s">
        <v>152</v>
      </c>
      <c r="BM299" s="143" t="s">
        <v>1577</v>
      </c>
    </row>
    <row r="300" spans="2:65" s="1" customFormat="1">
      <c r="B300" s="33"/>
      <c r="D300" s="145" t="s">
        <v>154</v>
      </c>
      <c r="F300" s="146" t="s">
        <v>1578</v>
      </c>
      <c r="I300" s="147"/>
      <c r="L300" s="33"/>
      <c r="M300" s="148"/>
      <c r="T300" s="54"/>
      <c r="AT300" s="18" t="s">
        <v>154</v>
      </c>
      <c r="AU300" s="18" t="s">
        <v>84</v>
      </c>
    </row>
    <row r="301" spans="2:65" s="1" customFormat="1" ht="24.2" customHeight="1">
      <c r="B301" s="33"/>
      <c r="C301" s="132" t="s">
        <v>181</v>
      </c>
      <c r="D301" s="132" t="s">
        <v>147</v>
      </c>
      <c r="E301" s="133" t="s">
        <v>1579</v>
      </c>
      <c r="F301" s="134" t="s">
        <v>1580</v>
      </c>
      <c r="G301" s="135" t="s">
        <v>150</v>
      </c>
      <c r="H301" s="136">
        <v>98</v>
      </c>
      <c r="I301" s="137"/>
      <c r="J301" s="138">
        <f>ROUND(I301*H301,2)</f>
        <v>0</v>
      </c>
      <c r="K301" s="134" t="s">
        <v>151</v>
      </c>
      <c r="L301" s="33"/>
      <c r="M301" s="139" t="s">
        <v>19</v>
      </c>
      <c r="N301" s="140" t="s">
        <v>46</v>
      </c>
      <c r="P301" s="141">
        <f>O301*H301</f>
        <v>0</v>
      </c>
      <c r="Q301" s="141">
        <v>0</v>
      </c>
      <c r="R301" s="141">
        <f>Q301*H301</f>
        <v>0</v>
      </c>
      <c r="S301" s="141">
        <v>4.0000000000000001E-3</v>
      </c>
      <c r="T301" s="142">
        <f>S301*H301</f>
        <v>0.39200000000000002</v>
      </c>
      <c r="AR301" s="143" t="s">
        <v>152</v>
      </c>
      <c r="AT301" s="143" t="s">
        <v>147</v>
      </c>
      <c r="AU301" s="143" t="s">
        <v>84</v>
      </c>
      <c r="AY301" s="18" t="s">
        <v>144</v>
      </c>
      <c r="BE301" s="144">
        <f>IF(N301="základní",J301,0)</f>
        <v>0</v>
      </c>
      <c r="BF301" s="144">
        <f>IF(N301="snížená",J301,0)</f>
        <v>0</v>
      </c>
      <c r="BG301" s="144">
        <f>IF(N301="zákl. přenesená",J301,0)</f>
        <v>0</v>
      </c>
      <c r="BH301" s="144">
        <f>IF(N301="sníž. přenesená",J301,0)</f>
        <v>0</v>
      </c>
      <c r="BI301" s="144">
        <f>IF(N301="nulová",J301,0)</f>
        <v>0</v>
      </c>
      <c r="BJ301" s="18" t="s">
        <v>82</v>
      </c>
      <c r="BK301" s="144">
        <f>ROUND(I301*H301,2)</f>
        <v>0</v>
      </c>
      <c r="BL301" s="18" t="s">
        <v>152</v>
      </c>
      <c r="BM301" s="143" t="s">
        <v>1581</v>
      </c>
    </row>
    <row r="302" spans="2:65" s="1" customFormat="1">
      <c r="B302" s="33"/>
      <c r="D302" s="145" t="s">
        <v>154</v>
      </c>
      <c r="F302" s="146" t="s">
        <v>1582</v>
      </c>
      <c r="I302" s="147"/>
      <c r="L302" s="33"/>
      <c r="M302" s="148"/>
      <c r="T302" s="54"/>
      <c r="AT302" s="18" t="s">
        <v>154</v>
      </c>
      <c r="AU302" s="18" t="s">
        <v>84</v>
      </c>
    </row>
    <row r="303" spans="2:65" s="1" customFormat="1" ht="24.2" customHeight="1">
      <c r="B303" s="33"/>
      <c r="C303" s="132" t="s">
        <v>329</v>
      </c>
      <c r="D303" s="132" t="s">
        <v>147</v>
      </c>
      <c r="E303" s="133" t="s">
        <v>1583</v>
      </c>
      <c r="F303" s="134" t="s">
        <v>1584</v>
      </c>
      <c r="G303" s="135" t="s">
        <v>150</v>
      </c>
      <c r="H303" s="136">
        <v>22.15</v>
      </c>
      <c r="I303" s="137"/>
      <c r="J303" s="138">
        <f>ROUND(I303*H303,2)</f>
        <v>0</v>
      </c>
      <c r="K303" s="134" t="s">
        <v>151</v>
      </c>
      <c r="L303" s="33"/>
      <c r="M303" s="139" t="s">
        <v>19</v>
      </c>
      <c r="N303" s="140" t="s">
        <v>46</v>
      </c>
      <c r="P303" s="141">
        <f>O303*H303</f>
        <v>0</v>
      </c>
      <c r="Q303" s="141">
        <v>0</v>
      </c>
      <c r="R303" s="141">
        <f>Q303*H303</f>
        <v>0</v>
      </c>
      <c r="S303" s="141">
        <v>4.5999999999999999E-2</v>
      </c>
      <c r="T303" s="142">
        <f>S303*H303</f>
        <v>1.0188999999999999</v>
      </c>
      <c r="AR303" s="143" t="s">
        <v>152</v>
      </c>
      <c r="AT303" s="143" t="s">
        <v>147</v>
      </c>
      <c r="AU303" s="143" t="s">
        <v>84</v>
      </c>
      <c r="AY303" s="18" t="s">
        <v>144</v>
      </c>
      <c r="BE303" s="144">
        <f>IF(N303="základní",J303,0)</f>
        <v>0</v>
      </c>
      <c r="BF303" s="144">
        <f>IF(N303="snížená",J303,0)</f>
        <v>0</v>
      </c>
      <c r="BG303" s="144">
        <f>IF(N303="zákl. přenesená",J303,0)</f>
        <v>0</v>
      </c>
      <c r="BH303" s="144">
        <f>IF(N303="sníž. přenesená",J303,0)</f>
        <v>0</v>
      </c>
      <c r="BI303" s="144">
        <f>IF(N303="nulová",J303,0)</f>
        <v>0</v>
      </c>
      <c r="BJ303" s="18" t="s">
        <v>82</v>
      </c>
      <c r="BK303" s="144">
        <f>ROUND(I303*H303,2)</f>
        <v>0</v>
      </c>
      <c r="BL303" s="18" t="s">
        <v>152</v>
      </c>
      <c r="BM303" s="143" t="s">
        <v>1585</v>
      </c>
    </row>
    <row r="304" spans="2:65" s="1" customFormat="1">
      <c r="B304" s="33"/>
      <c r="D304" s="145" t="s">
        <v>154</v>
      </c>
      <c r="F304" s="146" t="s">
        <v>1586</v>
      </c>
      <c r="I304" s="147"/>
      <c r="L304" s="33"/>
      <c r="M304" s="148"/>
      <c r="T304" s="54"/>
      <c r="AT304" s="18" t="s">
        <v>154</v>
      </c>
      <c r="AU304" s="18" t="s">
        <v>84</v>
      </c>
    </row>
    <row r="305" spans="2:65" s="12" customFormat="1">
      <c r="B305" s="149"/>
      <c r="D305" s="150" t="s">
        <v>156</v>
      </c>
      <c r="E305" s="151" t="s">
        <v>19</v>
      </c>
      <c r="F305" s="152" t="s">
        <v>1477</v>
      </c>
      <c r="H305" s="151" t="s">
        <v>19</v>
      </c>
      <c r="I305" s="153"/>
      <c r="L305" s="149"/>
      <c r="M305" s="154"/>
      <c r="T305" s="155"/>
      <c r="AT305" s="151" t="s">
        <v>156</v>
      </c>
      <c r="AU305" s="151" t="s">
        <v>84</v>
      </c>
      <c r="AV305" s="12" t="s">
        <v>82</v>
      </c>
      <c r="AW305" s="12" t="s">
        <v>35</v>
      </c>
      <c r="AX305" s="12" t="s">
        <v>75</v>
      </c>
      <c r="AY305" s="151" t="s">
        <v>144</v>
      </c>
    </row>
    <row r="306" spans="2:65" s="12" customFormat="1">
      <c r="B306" s="149"/>
      <c r="D306" s="150" t="s">
        <v>156</v>
      </c>
      <c r="E306" s="151" t="s">
        <v>19</v>
      </c>
      <c r="F306" s="152" t="s">
        <v>1478</v>
      </c>
      <c r="H306" s="151" t="s">
        <v>19</v>
      </c>
      <c r="I306" s="153"/>
      <c r="L306" s="149"/>
      <c r="M306" s="154"/>
      <c r="T306" s="155"/>
      <c r="AT306" s="151" t="s">
        <v>156</v>
      </c>
      <c r="AU306" s="151" t="s">
        <v>84</v>
      </c>
      <c r="AV306" s="12" t="s">
        <v>82</v>
      </c>
      <c r="AW306" s="12" t="s">
        <v>35</v>
      </c>
      <c r="AX306" s="12" t="s">
        <v>75</v>
      </c>
      <c r="AY306" s="151" t="s">
        <v>144</v>
      </c>
    </row>
    <row r="307" spans="2:65" s="12" customFormat="1">
      <c r="B307" s="149"/>
      <c r="D307" s="150" t="s">
        <v>156</v>
      </c>
      <c r="E307" s="151" t="s">
        <v>19</v>
      </c>
      <c r="F307" s="152" t="s">
        <v>1479</v>
      </c>
      <c r="H307" s="151" t="s">
        <v>19</v>
      </c>
      <c r="I307" s="153"/>
      <c r="L307" s="149"/>
      <c r="M307" s="154"/>
      <c r="T307" s="155"/>
      <c r="AT307" s="151" t="s">
        <v>156</v>
      </c>
      <c r="AU307" s="151" t="s">
        <v>84</v>
      </c>
      <c r="AV307" s="12" t="s">
        <v>82</v>
      </c>
      <c r="AW307" s="12" t="s">
        <v>35</v>
      </c>
      <c r="AX307" s="12" t="s">
        <v>75</v>
      </c>
      <c r="AY307" s="151" t="s">
        <v>144</v>
      </c>
    </row>
    <row r="308" spans="2:65" s="12" customFormat="1">
      <c r="B308" s="149"/>
      <c r="D308" s="150" t="s">
        <v>156</v>
      </c>
      <c r="E308" s="151" t="s">
        <v>19</v>
      </c>
      <c r="F308" s="152" t="s">
        <v>1480</v>
      </c>
      <c r="H308" s="151" t="s">
        <v>19</v>
      </c>
      <c r="I308" s="153"/>
      <c r="L308" s="149"/>
      <c r="M308" s="154"/>
      <c r="T308" s="155"/>
      <c r="AT308" s="151" t="s">
        <v>156</v>
      </c>
      <c r="AU308" s="151" t="s">
        <v>84</v>
      </c>
      <c r="AV308" s="12" t="s">
        <v>82</v>
      </c>
      <c r="AW308" s="12" t="s">
        <v>35</v>
      </c>
      <c r="AX308" s="12" t="s">
        <v>75</v>
      </c>
      <c r="AY308" s="151" t="s">
        <v>144</v>
      </c>
    </row>
    <row r="309" spans="2:65" s="12" customFormat="1">
      <c r="B309" s="149"/>
      <c r="D309" s="150" t="s">
        <v>156</v>
      </c>
      <c r="E309" s="151" t="s">
        <v>19</v>
      </c>
      <c r="F309" s="152" t="s">
        <v>1448</v>
      </c>
      <c r="H309" s="151" t="s">
        <v>19</v>
      </c>
      <c r="I309" s="153"/>
      <c r="L309" s="149"/>
      <c r="M309" s="154"/>
      <c r="T309" s="155"/>
      <c r="AT309" s="151" t="s">
        <v>156</v>
      </c>
      <c r="AU309" s="151" t="s">
        <v>84</v>
      </c>
      <c r="AV309" s="12" t="s">
        <v>82</v>
      </c>
      <c r="AW309" s="12" t="s">
        <v>35</v>
      </c>
      <c r="AX309" s="12" t="s">
        <v>75</v>
      </c>
      <c r="AY309" s="151" t="s">
        <v>144</v>
      </c>
    </row>
    <row r="310" spans="2:65" s="13" customFormat="1">
      <c r="B310" s="156"/>
      <c r="D310" s="150" t="s">
        <v>156</v>
      </c>
      <c r="E310" s="157" t="s">
        <v>19</v>
      </c>
      <c r="F310" s="158" t="s">
        <v>1522</v>
      </c>
      <c r="H310" s="159">
        <v>18.399999999999999</v>
      </c>
      <c r="I310" s="160"/>
      <c r="L310" s="156"/>
      <c r="M310" s="161"/>
      <c r="T310" s="162"/>
      <c r="AT310" s="157" t="s">
        <v>156</v>
      </c>
      <c r="AU310" s="157" t="s">
        <v>84</v>
      </c>
      <c r="AV310" s="13" t="s">
        <v>84</v>
      </c>
      <c r="AW310" s="13" t="s">
        <v>35</v>
      </c>
      <c r="AX310" s="13" t="s">
        <v>75</v>
      </c>
      <c r="AY310" s="157" t="s">
        <v>144</v>
      </c>
    </row>
    <row r="311" spans="2:65" s="12" customFormat="1">
      <c r="B311" s="149"/>
      <c r="D311" s="150" t="s">
        <v>156</v>
      </c>
      <c r="E311" s="151" t="s">
        <v>19</v>
      </c>
      <c r="F311" s="152" t="s">
        <v>1482</v>
      </c>
      <c r="H311" s="151" t="s">
        <v>19</v>
      </c>
      <c r="I311" s="153"/>
      <c r="L311" s="149"/>
      <c r="M311" s="154"/>
      <c r="T311" s="155"/>
      <c r="AT311" s="151" t="s">
        <v>156</v>
      </c>
      <c r="AU311" s="151" t="s">
        <v>84</v>
      </c>
      <c r="AV311" s="12" t="s">
        <v>82</v>
      </c>
      <c r="AW311" s="12" t="s">
        <v>35</v>
      </c>
      <c r="AX311" s="12" t="s">
        <v>75</v>
      </c>
      <c r="AY311" s="151" t="s">
        <v>144</v>
      </c>
    </row>
    <row r="312" spans="2:65" s="12" customFormat="1">
      <c r="B312" s="149"/>
      <c r="D312" s="150" t="s">
        <v>156</v>
      </c>
      <c r="E312" s="151" t="s">
        <v>19</v>
      </c>
      <c r="F312" s="152" t="s">
        <v>1478</v>
      </c>
      <c r="H312" s="151" t="s">
        <v>19</v>
      </c>
      <c r="I312" s="153"/>
      <c r="L312" s="149"/>
      <c r="M312" s="154"/>
      <c r="T312" s="155"/>
      <c r="AT312" s="151" t="s">
        <v>156</v>
      </c>
      <c r="AU312" s="151" t="s">
        <v>84</v>
      </c>
      <c r="AV312" s="12" t="s">
        <v>82</v>
      </c>
      <c r="AW312" s="12" t="s">
        <v>35</v>
      </c>
      <c r="AX312" s="12" t="s">
        <v>75</v>
      </c>
      <c r="AY312" s="151" t="s">
        <v>144</v>
      </c>
    </row>
    <row r="313" spans="2:65" s="12" customFormat="1">
      <c r="B313" s="149"/>
      <c r="D313" s="150" t="s">
        <v>156</v>
      </c>
      <c r="E313" s="151" t="s">
        <v>19</v>
      </c>
      <c r="F313" s="152" t="s">
        <v>1479</v>
      </c>
      <c r="H313" s="151" t="s">
        <v>19</v>
      </c>
      <c r="I313" s="153"/>
      <c r="L313" s="149"/>
      <c r="M313" s="154"/>
      <c r="T313" s="155"/>
      <c r="AT313" s="151" t="s">
        <v>156</v>
      </c>
      <c r="AU313" s="151" t="s">
        <v>84</v>
      </c>
      <c r="AV313" s="12" t="s">
        <v>82</v>
      </c>
      <c r="AW313" s="12" t="s">
        <v>35</v>
      </c>
      <c r="AX313" s="12" t="s">
        <v>75</v>
      </c>
      <c r="AY313" s="151" t="s">
        <v>144</v>
      </c>
    </row>
    <row r="314" spans="2:65" s="12" customFormat="1">
      <c r="B314" s="149"/>
      <c r="D314" s="150" t="s">
        <v>156</v>
      </c>
      <c r="E314" s="151" t="s">
        <v>19</v>
      </c>
      <c r="F314" s="152" t="s">
        <v>1483</v>
      </c>
      <c r="H314" s="151" t="s">
        <v>19</v>
      </c>
      <c r="I314" s="153"/>
      <c r="L314" s="149"/>
      <c r="M314" s="154"/>
      <c r="T314" s="155"/>
      <c r="AT314" s="151" t="s">
        <v>156</v>
      </c>
      <c r="AU314" s="151" t="s">
        <v>84</v>
      </c>
      <c r="AV314" s="12" t="s">
        <v>82</v>
      </c>
      <c r="AW314" s="12" t="s">
        <v>35</v>
      </c>
      <c r="AX314" s="12" t="s">
        <v>75</v>
      </c>
      <c r="AY314" s="151" t="s">
        <v>144</v>
      </c>
    </row>
    <row r="315" spans="2:65" s="12" customFormat="1">
      <c r="B315" s="149"/>
      <c r="D315" s="150" t="s">
        <v>156</v>
      </c>
      <c r="E315" s="151" t="s">
        <v>19</v>
      </c>
      <c r="F315" s="152" t="s">
        <v>1450</v>
      </c>
      <c r="H315" s="151" t="s">
        <v>19</v>
      </c>
      <c r="I315" s="153"/>
      <c r="L315" s="149"/>
      <c r="M315" s="154"/>
      <c r="T315" s="155"/>
      <c r="AT315" s="151" t="s">
        <v>156</v>
      </c>
      <c r="AU315" s="151" t="s">
        <v>84</v>
      </c>
      <c r="AV315" s="12" t="s">
        <v>82</v>
      </c>
      <c r="AW315" s="12" t="s">
        <v>35</v>
      </c>
      <c r="AX315" s="12" t="s">
        <v>75</v>
      </c>
      <c r="AY315" s="151" t="s">
        <v>144</v>
      </c>
    </row>
    <row r="316" spans="2:65" s="13" customFormat="1">
      <c r="B316" s="156"/>
      <c r="D316" s="150" t="s">
        <v>156</v>
      </c>
      <c r="E316" s="157" t="s">
        <v>19</v>
      </c>
      <c r="F316" s="158" t="s">
        <v>1523</v>
      </c>
      <c r="H316" s="159">
        <v>3.75</v>
      </c>
      <c r="I316" s="160"/>
      <c r="L316" s="156"/>
      <c r="M316" s="161"/>
      <c r="T316" s="162"/>
      <c r="AT316" s="157" t="s">
        <v>156</v>
      </c>
      <c r="AU316" s="157" t="s">
        <v>84</v>
      </c>
      <c r="AV316" s="13" t="s">
        <v>84</v>
      </c>
      <c r="AW316" s="13" t="s">
        <v>35</v>
      </c>
      <c r="AX316" s="13" t="s">
        <v>75</v>
      </c>
      <c r="AY316" s="157" t="s">
        <v>144</v>
      </c>
    </row>
    <row r="317" spans="2:65" s="14" customFormat="1">
      <c r="B317" s="163"/>
      <c r="D317" s="150" t="s">
        <v>156</v>
      </c>
      <c r="E317" s="164" t="s">
        <v>19</v>
      </c>
      <c r="F317" s="165" t="s">
        <v>204</v>
      </c>
      <c r="H317" s="166">
        <v>22.15</v>
      </c>
      <c r="I317" s="167"/>
      <c r="L317" s="163"/>
      <c r="M317" s="168"/>
      <c r="T317" s="169"/>
      <c r="AT317" s="164" t="s">
        <v>156</v>
      </c>
      <c r="AU317" s="164" t="s">
        <v>84</v>
      </c>
      <c r="AV317" s="14" t="s">
        <v>152</v>
      </c>
      <c r="AW317" s="14" t="s">
        <v>35</v>
      </c>
      <c r="AX317" s="14" t="s">
        <v>82</v>
      </c>
      <c r="AY317" s="164" t="s">
        <v>144</v>
      </c>
    </row>
    <row r="318" spans="2:65" s="1" customFormat="1" ht="16.5" customHeight="1">
      <c r="B318" s="33"/>
      <c r="C318" s="132" t="s">
        <v>336</v>
      </c>
      <c r="D318" s="132" t="s">
        <v>147</v>
      </c>
      <c r="E318" s="133" t="s">
        <v>1012</v>
      </c>
      <c r="F318" s="134" t="s">
        <v>1013</v>
      </c>
      <c r="G318" s="135" t="s">
        <v>261</v>
      </c>
      <c r="H318" s="136">
        <v>0.5</v>
      </c>
      <c r="I318" s="137"/>
      <c r="J318" s="138">
        <f>ROUND(I318*H318,2)</f>
        <v>0</v>
      </c>
      <c r="K318" s="134" t="s">
        <v>151</v>
      </c>
      <c r="L318" s="33"/>
      <c r="M318" s="139" t="s">
        <v>19</v>
      </c>
      <c r="N318" s="140" t="s">
        <v>46</v>
      </c>
      <c r="P318" s="141">
        <f>O318*H318</f>
        <v>0</v>
      </c>
      <c r="Q318" s="141">
        <v>1.6372100000000001</v>
      </c>
      <c r="R318" s="141">
        <f>Q318*H318</f>
        <v>0.81860500000000003</v>
      </c>
      <c r="S318" s="141">
        <v>0</v>
      </c>
      <c r="T318" s="142">
        <f>S318*H318</f>
        <v>0</v>
      </c>
      <c r="AR318" s="143" t="s">
        <v>152</v>
      </c>
      <c r="AT318" s="143" t="s">
        <v>147</v>
      </c>
      <c r="AU318" s="143" t="s">
        <v>84</v>
      </c>
      <c r="AY318" s="18" t="s">
        <v>144</v>
      </c>
      <c r="BE318" s="144">
        <f>IF(N318="základní",J318,0)</f>
        <v>0</v>
      </c>
      <c r="BF318" s="144">
        <f>IF(N318="snížená",J318,0)</f>
        <v>0</v>
      </c>
      <c r="BG318" s="144">
        <f>IF(N318="zákl. přenesená",J318,0)</f>
        <v>0</v>
      </c>
      <c r="BH318" s="144">
        <f>IF(N318="sníž. přenesená",J318,0)</f>
        <v>0</v>
      </c>
      <c r="BI318" s="144">
        <f>IF(N318="nulová",J318,0)</f>
        <v>0</v>
      </c>
      <c r="BJ318" s="18" t="s">
        <v>82</v>
      </c>
      <c r="BK318" s="144">
        <f>ROUND(I318*H318,2)</f>
        <v>0</v>
      </c>
      <c r="BL318" s="18" t="s">
        <v>152</v>
      </c>
      <c r="BM318" s="143" t="s">
        <v>1587</v>
      </c>
    </row>
    <row r="319" spans="2:65" s="1" customFormat="1">
      <c r="B319" s="33"/>
      <c r="D319" s="145" t="s">
        <v>154</v>
      </c>
      <c r="F319" s="146" t="s">
        <v>1015</v>
      </c>
      <c r="I319" s="147"/>
      <c r="L319" s="33"/>
      <c r="M319" s="148"/>
      <c r="T319" s="54"/>
      <c r="AT319" s="18" t="s">
        <v>154</v>
      </c>
      <c r="AU319" s="18" t="s">
        <v>84</v>
      </c>
    </row>
    <row r="320" spans="2:65" s="12" customFormat="1">
      <c r="B320" s="149"/>
      <c r="D320" s="150" t="s">
        <v>156</v>
      </c>
      <c r="E320" s="151" t="s">
        <v>19</v>
      </c>
      <c r="F320" s="152" t="s">
        <v>1437</v>
      </c>
      <c r="H320" s="151" t="s">
        <v>19</v>
      </c>
      <c r="I320" s="153"/>
      <c r="L320" s="149"/>
      <c r="M320" s="154"/>
      <c r="T320" s="155"/>
      <c r="AT320" s="151" t="s">
        <v>156</v>
      </c>
      <c r="AU320" s="151" t="s">
        <v>84</v>
      </c>
      <c r="AV320" s="12" t="s">
        <v>82</v>
      </c>
      <c r="AW320" s="12" t="s">
        <v>35</v>
      </c>
      <c r="AX320" s="12" t="s">
        <v>75</v>
      </c>
      <c r="AY320" s="151" t="s">
        <v>144</v>
      </c>
    </row>
    <row r="321" spans="2:65" s="12" customFormat="1">
      <c r="B321" s="149"/>
      <c r="D321" s="150" t="s">
        <v>156</v>
      </c>
      <c r="E321" s="151" t="s">
        <v>19</v>
      </c>
      <c r="F321" s="152" t="s">
        <v>1438</v>
      </c>
      <c r="H321" s="151" t="s">
        <v>19</v>
      </c>
      <c r="I321" s="153"/>
      <c r="L321" s="149"/>
      <c r="M321" s="154"/>
      <c r="T321" s="155"/>
      <c r="AT321" s="151" t="s">
        <v>156</v>
      </c>
      <c r="AU321" s="151" t="s">
        <v>84</v>
      </c>
      <c r="AV321" s="12" t="s">
        <v>82</v>
      </c>
      <c r="AW321" s="12" t="s">
        <v>35</v>
      </c>
      <c r="AX321" s="12" t="s">
        <v>75</v>
      </c>
      <c r="AY321" s="151" t="s">
        <v>144</v>
      </c>
    </row>
    <row r="322" spans="2:65" s="12" customFormat="1">
      <c r="B322" s="149"/>
      <c r="D322" s="150" t="s">
        <v>156</v>
      </c>
      <c r="E322" s="151" t="s">
        <v>19</v>
      </c>
      <c r="F322" s="152" t="s">
        <v>1588</v>
      </c>
      <c r="H322" s="151" t="s">
        <v>19</v>
      </c>
      <c r="I322" s="153"/>
      <c r="L322" s="149"/>
      <c r="M322" s="154"/>
      <c r="T322" s="155"/>
      <c r="AT322" s="151" t="s">
        <v>156</v>
      </c>
      <c r="AU322" s="151" t="s">
        <v>84</v>
      </c>
      <c r="AV322" s="12" t="s">
        <v>82</v>
      </c>
      <c r="AW322" s="12" t="s">
        <v>35</v>
      </c>
      <c r="AX322" s="12" t="s">
        <v>75</v>
      </c>
      <c r="AY322" s="151" t="s">
        <v>144</v>
      </c>
    </row>
    <row r="323" spans="2:65" s="12" customFormat="1">
      <c r="B323" s="149"/>
      <c r="D323" s="150" t="s">
        <v>156</v>
      </c>
      <c r="E323" s="151" t="s">
        <v>19</v>
      </c>
      <c r="F323" s="152" t="s">
        <v>1448</v>
      </c>
      <c r="H323" s="151" t="s">
        <v>19</v>
      </c>
      <c r="I323" s="153"/>
      <c r="L323" s="149"/>
      <c r="M323" s="154"/>
      <c r="T323" s="155"/>
      <c r="AT323" s="151" t="s">
        <v>156</v>
      </c>
      <c r="AU323" s="151" t="s">
        <v>84</v>
      </c>
      <c r="AV323" s="12" t="s">
        <v>82</v>
      </c>
      <c r="AW323" s="12" t="s">
        <v>35</v>
      </c>
      <c r="AX323" s="12" t="s">
        <v>75</v>
      </c>
      <c r="AY323" s="151" t="s">
        <v>144</v>
      </c>
    </row>
    <row r="324" spans="2:65" s="13" customFormat="1">
      <c r="B324" s="156"/>
      <c r="D324" s="150" t="s">
        <v>156</v>
      </c>
      <c r="E324" s="157" t="s">
        <v>19</v>
      </c>
      <c r="F324" s="158" t="s">
        <v>1449</v>
      </c>
      <c r="H324" s="159">
        <v>37.561999999999998</v>
      </c>
      <c r="I324" s="160"/>
      <c r="L324" s="156"/>
      <c r="M324" s="161"/>
      <c r="T324" s="162"/>
      <c r="AT324" s="157" t="s">
        <v>156</v>
      </c>
      <c r="AU324" s="157" t="s">
        <v>84</v>
      </c>
      <c r="AV324" s="13" t="s">
        <v>84</v>
      </c>
      <c r="AW324" s="13" t="s">
        <v>35</v>
      </c>
      <c r="AX324" s="13" t="s">
        <v>75</v>
      </c>
      <c r="AY324" s="157" t="s">
        <v>144</v>
      </c>
    </row>
    <row r="325" spans="2:65" s="12" customFormat="1">
      <c r="B325" s="149"/>
      <c r="D325" s="150" t="s">
        <v>156</v>
      </c>
      <c r="E325" s="151" t="s">
        <v>19</v>
      </c>
      <c r="F325" s="152" t="s">
        <v>1450</v>
      </c>
      <c r="H325" s="151" t="s">
        <v>19</v>
      </c>
      <c r="I325" s="153"/>
      <c r="L325" s="149"/>
      <c r="M325" s="154"/>
      <c r="T325" s="155"/>
      <c r="AT325" s="151" t="s">
        <v>156</v>
      </c>
      <c r="AU325" s="151" t="s">
        <v>84</v>
      </c>
      <c r="AV325" s="12" t="s">
        <v>82</v>
      </c>
      <c r="AW325" s="12" t="s">
        <v>35</v>
      </c>
      <c r="AX325" s="12" t="s">
        <v>75</v>
      </c>
      <c r="AY325" s="151" t="s">
        <v>144</v>
      </c>
    </row>
    <row r="326" spans="2:65" s="13" customFormat="1">
      <c r="B326" s="156"/>
      <c r="D326" s="150" t="s">
        <v>156</v>
      </c>
      <c r="E326" s="157" t="s">
        <v>19</v>
      </c>
      <c r="F326" s="158" t="s">
        <v>1451</v>
      </c>
      <c r="H326" s="159">
        <v>6.9720000000000004</v>
      </c>
      <c r="I326" s="160"/>
      <c r="L326" s="156"/>
      <c r="M326" s="161"/>
      <c r="T326" s="162"/>
      <c r="AT326" s="157" t="s">
        <v>156</v>
      </c>
      <c r="AU326" s="157" t="s">
        <v>84</v>
      </c>
      <c r="AV326" s="13" t="s">
        <v>84</v>
      </c>
      <c r="AW326" s="13" t="s">
        <v>35</v>
      </c>
      <c r="AX326" s="13" t="s">
        <v>75</v>
      </c>
      <c r="AY326" s="157" t="s">
        <v>144</v>
      </c>
    </row>
    <row r="327" spans="2:65" s="13" customFormat="1">
      <c r="B327" s="156"/>
      <c r="D327" s="150" t="s">
        <v>156</v>
      </c>
      <c r="E327" s="157" t="s">
        <v>19</v>
      </c>
      <c r="F327" s="158" t="s">
        <v>1452</v>
      </c>
      <c r="H327" s="159">
        <v>0.46600000000000003</v>
      </c>
      <c r="I327" s="160"/>
      <c r="L327" s="156"/>
      <c r="M327" s="161"/>
      <c r="T327" s="162"/>
      <c r="AT327" s="157" t="s">
        <v>156</v>
      </c>
      <c r="AU327" s="157" t="s">
        <v>84</v>
      </c>
      <c r="AV327" s="13" t="s">
        <v>84</v>
      </c>
      <c r="AW327" s="13" t="s">
        <v>35</v>
      </c>
      <c r="AX327" s="13" t="s">
        <v>75</v>
      </c>
      <c r="AY327" s="157" t="s">
        <v>144</v>
      </c>
    </row>
    <row r="328" spans="2:65" s="14" customFormat="1">
      <c r="B328" s="163"/>
      <c r="D328" s="150" t="s">
        <v>156</v>
      </c>
      <c r="E328" s="164" t="s">
        <v>19</v>
      </c>
      <c r="F328" s="165" t="s">
        <v>204</v>
      </c>
      <c r="H328" s="166">
        <v>45</v>
      </c>
      <c r="I328" s="167"/>
      <c r="L328" s="163"/>
      <c r="M328" s="168"/>
      <c r="T328" s="169"/>
      <c r="AT328" s="164" t="s">
        <v>156</v>
      </c>
      <c r="AU328" s="164" t="s">
        <v>84</v>
      </c>
      <c r="AV328" s="14" t="s">
        <v>152</v>
      </c>
      <c r="AW328" s="14" t="s">
        <v>35</v>
      </c>
      <c r="AX328" s="14" t="s">
        <v>75</v>
      </c>
      <c r="AY328" s="164" t="s">
        <v>144</v>
      </c>
    </row>
    <row r="329" spans="2:65" s="13" customFormat="1">
      <c r="B329" s="156"/>
      <c r="D329" s="150" t="s">
        <v>156</v>
      </c>
      <c r="E329" s="157" t="s">
        <v>19</v>
      </c>
      <c r="F329" s="158" t="s">
        <v>1589</v>
      </c>
      <c r="H329" s="159">
        <v>0.5</v>
      </c>
      <c r="I329" s="160"/>
      <c r="L329" s="156"/>
      <c r="M329" s="161"/>
      <c r="T329" s="162"/>
      <c r="AT329" s="157" t="s">
        <v>156</v>
      </c>
      <c r="AU329" s="157" t="s">
        <v>84</v>
      </c>
      <c r="AV329" s="13" t="s">
        <v>84</v>
      </c>
      <c r="AW329" s="13" t="s">
        <v>35</v>
      </c>
      <c r="AX329" s="13" t="s">
        <v>82</v>
      </c>
      <c r="AY329" s="157" t="s">
        <v>144</v>
      </c>
    </row>
    <row r="330" spans="2:65" s="1" customFormat="1" ht="16.5" customHeight="1">
      <c r="B330" s="33"/>
      <c r="C330" s="132" t="s">
        <v>341</v>
      </c>
      <c r="D330" s="132" t="s">
        <v>147</v>
      </c>
      <c r="E330" s="133" t="s">
        <v>1590</v>
      </c>
      <c r="F330" s="134" t="s">
        <v>1591</v>
      </c>
      <c r="G330" s="135" t="s">
        <v>261</v>
      </c>
      <c r="H330" s="136">
        <v>183.39</v>
      </c>
      <c r="I330" s="137"/>
      <c r="J330" s="138">
        <f>ROUND(I330*H330,2)</f>
        <v>0</v>
      </c>
      <c r="K330" s="134" t="s">
        <v>151</v>
      </c>
      <c r="L330" s="33"/>
      <c r="M330" s="139" t="s">
        <v>19</v>
      </c>
      <c r="N330" s="140" t="s">
        <v>46</v>
      </c>
      <c r="P330" s="141">
        <f>O330*H330</f>
        <v>0</v>
      </c>
      <c r="Q330" s="141">
        <v>0</v>
      </c>
      <c r="R330" s="141">
        <f>Q330*H330</f>
        <v>0</v>
      </c>
      <c r="S330" s="141">
        <v>0</v>
      </c>
      <c r="T330" s="142">
        <f>S330*H330</f>
        <v>0</v>
      </c>
      <c r="AR330" s="143" t="s">
        <v>152</v>
      </c>
      <c r="AT330" s="143" t="s">
        <v>147</v>
      </c>
      <c r="AU330" s="143" t="s">
        <v>84</v>
      </c>
      <c r="AY330" s="18" t="s">
        <v>144</v>
      </c>
      <c r="BE330" s="144">
        <f>IF(N330="základní",J330,0)</f>
        <v>0</v>
      </c>
      <c r="BF330" s="144">
        <f>IF(N330="snížená",J330,0)</f>
        <v>0</v>
      </c>
      <c r="BG330" s="144">
        <f>IF(N330="zákl. přenesená",J330,0)</f>
        <v>0</v>
      </c>
      <c r="BH330" s="144">
        <f>IF(N330="sníž. přenesená",J330,0)</f>
        <v>0</v>
      </c>
      <c r="BI330" s="144">
        <f>IF(N330="nulová",J330,0)</f>
        <v>0</v>
      </c>
      <c r="BJ330" s="18" t="s">
        <v>82</v>
      </c>
      <c r="BK330" s="144">
        <f>ROUND(I330*H330,2)</f>
        <v>0</v>
      </c>
      <c r="BL330" s="18" t="s">
        <v>152</v>
      </c>
      <c r="BM330" s="143" t="s">
        <v>1592</v>
      </c>
    </row>
    <row r="331" spans="2:65" s="1" customFormat="1">
      <c r="B331" s="33"/>
      <c r="D331" s="145" t="s">
        <v>154</v>
      </c>
      <c r="F331" s="146" t="s">
        <v>1593</v>
      </c>
      <c r="I331" s="147"/>
      <c r="L331" s="33"/>
      <c r="M331" s="148"/>
      <c r="T331" s="54"/>
      <c r="AT331" s="18" t="s">
        <v>154</v>
      </c>
      <c r="AU331" s="18" t="s">
        <v>84</v>
      </c>
    </row>
    <row r="332" spans="2:65" s="1" customFormat="1" ht="24.2" customHeight="1">
      <c r="B332" s="33"/>
      <c r="C332" s="132" t="s">
        <v>346</v>
      </c>
      <c r="D332" s="132" t="s">
        <v>147</v>
      </c>
      <c r="E332" s="133" t="s">
        <v>1594</v>
      </c>
      <c r="F332" s="134" t="s">
        <v>1595</v>
      </c>
      <c r="G332" s="135" t="s">
        <v>261</v>
      </c>
      <c r="H332" s="136">
        <v>183.39</v>
      </c>
      <c r="I332" s="137"/>
      <c r="J332" s="138">
        <f>ROUND(I332*H332,2)</f>
        <v>0</v>
      </c>
      <c r="K332" s="134" t="s">
        <v>151</v>
      </c>
      <c r="L332" s="33"/>
      <c r="M332" s="139" t="s">
        <v>19</v>
      </c>
      <c r="N332" s="140" t="s">
        <v>46</v>
      </c>
      <c r="P332" s="141">
        <f>O332*H332</f>
        <v>0</v>
      </c>
      <c r="Q332" s="141">
        <v>0</v>
      </c>
      <c r="R332" s="141">
        <f>Q332*H332</f>
        <v>0</v>
      </c>
      <c r="S332" s="141">
        <v>0</v>
      </c>
      <c r="T332" s="142">
        <f>S332*H332</f>
        <v>0</v>
      </c>
      <c r="AR332" s="143" t="s">
        <v>152</v>
      </c>
      <c r="AT332" s="143" t="s">
        <v>147</v>
      </c>
      <c r="AU332" s="143" t="s">
        <v>84</v>
      </c>
      <c r="AY332" s="18" t="s">
        <v>144</v>
      </c>
      <c r="BE332" s="144">
        <f>IF(N332="základní",J332,0)</f>
        <v>0</v>
      </c>
      <c r="BF332" s="144">
        <f>IF(N332="snížená",J332,0)</f>
        <v>0</v>
      </c>
      <c r="BG332" s="144">
        <f>IF(N332="zákl. přenesená",J332,0)</f>
        <v>0</v>
      </c>
      <c r="BH332" s="144">
        <f>IF(N332="sníž. přenesená",J332,0)</f>
        <v>0</v>
      </c>
      <c r="BI332" s="144">
        <f>IF(N332="nulová",J332,0)</f>
        <v>0</v>
      </c>
      <c r="BJ332" s="18" t="s">
        <v>82</v>
      </c>
      <c r="BK332" s="144">
        <f>ROUND(I332*H332,2)</f>
        <v>0</v>
      </c>
      <c r="BL332" s="18" t="s">
        <v>152</v>
      </c>
      <c r="BM332" s="143" t="s">
        <v>1596</v>
      </c>
    </row>
    <row r="333" spans="2:65" s="1" customFormat="1">
      <c r="B333" s="33"/>
      <c r="D333" s="145" t="s">
        <v>154</v>
      </c>
      <c r="F333" s="146" t="s">
        <v>1597</v>
      </c>
      <c r="I333" s="147"/>
      <c r="L333" s="33"/>
      <c r="M333" s="148"/>
      <c r="T333" s="54"/>
      <c r="AT333" s="18" t="s">
        <v>154</v>
      </c>
      <c r="AU333" s="18" t="s">
        <v>84</v>
      </c>
    </row>
    <row r="334" spans="2:65" s="11" customFormat="1" ht="22.9" customHeight="1">
      <c r="B334" s="120"/>
      <c r="D334" s="121" t="s">
        <v>74</v>
      </c>
      <c r="E334" s="130" t="s">
        <v>167</v>
      </c>
      <c r="F334" s="130" t="s">
        <v>168</v>
      </c>
      <c r="I334" s="123"/>
      <c r="J334" s="131">
        <f>BK334</f>
        <v>0</v>
      </c>
      <c r="L334" s="120"/>
      <c r="M334" s="125"/>
      <c r="P334" s="126">
        <f>SUM(P335:P350)</f>
        <v>0</v>
      </c>
      <c r="R334" s="126">
        <f>SUM(R335:R350)</f>
        <v>0</v>
      </c>
      <c r="T334" s="127">
        <f>SUM(T335:T350)</f>
        <v>0</v>
      </c>
      <c r="AR334" s="121" t="s">
        <v>82</v>
      </c>
      <c r="AT334" s="128" t="s">
        <v>74</v>
      </c>
      <c r="AU334" s="128" t="s">
        <v>82</v>
      </c>
      <c r="AY334" s="121" t="s">
        <v>144</v>
      </c>
      <c r="BK334" s="129">
        <f>SUM(BK335:BK350)</f>
        <v>0</v>
      </c>
    </row>
    <row r="335" spans="2:65" s="1" customFormat="1" ht="24.2" customHeight="1">
      <c r="B335" s="33"/>
      <c r="C335" s="132" t="s">
        <v>351</v>
      </c>
      <c r="D335" s="132" t="s">
        <v>147</v>
      </c>
      <c r="E335" s="133" t="s">
        <v>1027</v>
      </c>
      <c r="F335" s="134" t="s">
        <v>1028</v>
      </c>
      <c r="G335" s="135" t="s">
        <v>171</v>
      </c>
      <c r="H335" s="136">
        <v>1.796</v>
      </c>
      <c r="I335" s="137"/>
      <c r="J335" s="138">
        <f>ROUND(I335*H335,2)</f>
        <v>0</v>
      </c>
      <c r="K335" s="134" t="s">
        <v>151</v>
      </c>
      <c r="L335" s="33"/>
      <c r="M335" s="139" t="s">
        <v>19</v>
      </c>
      <c r="N335" s="140" t="s">
        <v>46</v>
      </c>
      <c r="P335" s="141">
        <f>O335*H335</f>
        <v>0</v>
      </c>
      <c r="Q335" s="141">
        <v>0</v>
      </c>
      <c r="R335" s="141">
        <f>Q335*H335</f>
        <v>0</v>
      </c>
      <c r="S335" s="141">
        <v>0</v>
      </c>
      <c r="T335" s="142">
        <f>S335*H335</f>
        <v>0</v>
      </c>
      <c r="AR335" s="143" t="s">
        <v>152</v>
      </c>
      <c r="AT335" s="143" t="s">
        <v>147</v>
      </c>
      <c r="AU335" s="143" t="s">
        <v>84</v>
      </c>
      <c r="AY335" s="18" t="s">
        <v>144</v>
      </c>
      <c r="BE335" s="144">
        <f>IF(N335="základní",J335,0)</f>
        <v>0</v>
      </c>
      <c r="BF335" s="144">
        <f>IF(N335="snížená",J335,0)</f>
        <v>0</v>
      </c>
      <c r="BG335" s="144">
        <f>IF(N335="zákl. přenesená",J335,0)</f>
        <v>0</v>
      </c>
      <c r="BH335" s="144">
        <f>IF(N335="sníž. přenesená",J335,0)</f>
        <v>0</v>
      </c>
      <c r="BI335" s="144">
        <f>IF(N335="nulová",J335,0)</f>
        <v>0</v>
      </c>
      <c r="BJ335" s="18" t="s">
        <v>82</v>
      </c>
      <c r="BK335" s="144">
        <f>ROUND(I335*H335,2)</f>
        <v>0</v>
      </c>
      <c r="BL335" s="18" t="s">
        <v>152</v>
      </c>
      <c r="BM335" s="143" t="s">
        <v>1598</v>
      </c>
    </row>
    <row r="336" spans="2:65" s="1" customFormat="1">
      <c r="B336" s="33"/>
      <c r="D336" s="145" t="s">
        <v>154</v>
      </c>
      <c r="F336" s="146" t="s">
        <v>1030</v>
      </c>
      <c r="I336" s="147"/>
      <c r="L336" s="33"/>
      <c r="M336" s="148"/>
      <c r="T336" s="54"/>
      <c r="AT336" s="18" t="s">
        <v>154</v>
      </c>
      <c r="AU336" s="18" t="s">
        <v>84</v>
      </c>
    </row>
    <row r="337" spans="2:65" s="1" customFormat="1" ht="16.5" customHeight="1">
      <c r="B337" s="33"/>
      <c r="C337" s="132" t="s">
        <v>367</v>
      </c>
      <c r="D337" s="132" t="s">
        <v>147</v>
      </c>
      <c r="E337" s="133" t="s">
        <v>175</v>
      </c>
      <c r="F337" s="134" t="s">
        <v>176</v>
      </c>
      <c r="G337" s="135" t="s">
        <v>177</v>
      </c>
      <c r="H337" s="136">
        <v>25</v>
      </c>
      <c r="I337" s="137"/>
      <c r="J337" s="138">
        <f>ROUND(I337*H337,2)</f>
        <v>0</v>
      </c>
      <c r="K337" s="134" t="s">
        <v>151</v>
      </c>
      <c r="L337" s="33"/>
      <c r="M337" s="139" t="s">
        <v>19</v>
      </c>
      <c r="N337" s="140" t="s">
        <v>46</v>
      </c>
      <c r="P337" s="141">
        <f>O337*H337</f>
        <v>0</v>
      </c>
      <c r="Q337" s="141">
        <v>0</v>
      </c>
      <c r="R337" s="141">
        <f>Q337*H337</f>
        <v>0</v>
      </c>
      <c r="S337" s="141">
        <v>0</v>
      </c>
      <c r="T337" s="142">
        <f>S337*H337</f>
        <v>0</v>
      </c>
      <c r="AR337" s="143" t="s">
        <v>152</v>
      </c>
      <c r="AT337" s="143" t="s">
        <v>147</v>
      </c>
      <c r="AU337" s="143" t="s">
        <v>84</v>
      </c>
      <c r="AY337" s="18" t="s">
        <v>144</v>
      </c>
      <c r="BE337" s="144">
        <f>IF(N337="základní",J337,0)</f>
        <v>0</v>
      </c>
      <c r="BF337" s="144">
        <f>IF(N337="snížená",J337,0)</f>
        <v>0</v>
      </c>
      <c r="BG337" s="144">
        <f>IF(N337="zákl. přenesená",J337,0)</f>
        <v>0</v>
      </c>
      <c r="BH337" s="144">
        <f>IF(N337="sníž. přenesená",J337,0)</f>
        <v>0</v>
      </c>
      <c r="BI337" s="144">
        <f>IF(N337="nulová",J337,0)</f>
        <v>0</v>
      </c>
      <c r="BJ337" s="18" t="s">
        <v>82</v>
      </c>
      <c r="BK337" s="144">
        <f>ROUND(I337*H337,2)</f>
        <v>0</v>
      </c>
      <c r="BL337" s="18" t="s">
        <v>152</v>
      </c>
      <c r="BM337" s="143" t="s">
        <v>1599</v>
      </c>
    </row>
    <row r="338" spans="2:65" s="1" customFormat="1">
      <c r="B338" s="33"/>
      <c r="D338" s="145" t="s">
        <v>154</v>
      </c>
      <c r="F338" s="146" t="s">
        <v>179</v>
      </c>
      <c r="I338" s="147"/>
      <c r="L338" s="33"/>
      <c r="M338" s="148"/>
      <c r="T338" s="54"/>
      <c r="AT338" s="18" t="s">
        <v>154</v>
      </c>
      <c r="AU338" s="18" t="s">
        <v>84</v>
      </c>
    </row>
    <row r="339" spans="2:65" s="12" customFormat="1">
      <c r="B339" s="149"/>
      <c r="D339" s="150" t="s">
        <v>156</v>
      </c>
      <c r="E339" s="151" t="s">
        <v>19</v>
      </c>
      <c r="F339" s="152" t="s">
        <v>180</v>
      </c>
      <c r="H339" s="151" t="s">
        <v>19</v>
      </c>
      <c r="I339" s="153"/>
      <c r="L339" s="149"/>
      <c r="M339" s="154"/>
      <c r="T339" s="155"/>
      <c r="AT339" s="151" t="s">
        <v>156</v>
      </c>
      <c r="AU339" s="151" t="s">
        <v>84</v>
      </c>
      <c r="AV339" s="12" t="s">
        <v>82</v>
      </c>
      <c r="AW339" s="12" t="s">
        <v>35</v>
      </c>
      <c r="AX339" s="12" t="s">
        <v>75</v>
      </c>
      <c r="AY339" s="151" t="s">
        <v>144</v>
      </c>
    </row>
    <row r="340" spans="2:65" s="13" customFormat="1">
      <c r="B340" s="156"/>
      <c r="D340" s="150" t="s">
        <v>156</v>
      </c>
      <c r="E340" s="157" t="s">
        <v>19</v>
      </c>
      <c r="F340" s="158" t="s">
        <v>181</v>
      </c>
      <c r="H340" s="159">
        <v>25</v>
      </c>
      <c r="I340" s="160"/>
      <c r="L340" s="156"/>
      <c r="M340" s="161"/>
      <c r="T340" s="162"/>
      <c r="AT340" s="157" t="s">
        <v>156</v>
      </c>
      <c r="AU340" s="157" t="s">
        <v>84</v>
      </c>
      <c r="AV340" s="13" t="s">
        <v>84</v>
      </c>
      <c r="AW340" s="13" t="s">
        <v>35</v>
      </c>
      <c r="AX340" s="13" t="s">
        <v>82</v>
      </c>
      <c r="AY340" s="157" t="s">
        <v>144</v>
      </c>
    </row>
    <row r="341" spans="2:65" s="1" customFormat="1" ht="24.2" customHeight="1">
      <c r="B341" s="33"/>
      <c r="C341" s="132" t="s">
        <v>290</v>
      </c>
      <c r="D341" s="132" t="s">
        <v>147</v>
      </c>
      <c r="E341" s="133" t="s">
        <v>182</v>
      </c>
      <c r="F341" s="134" t="s">
        <v>183</v>
      </c>
      <c r="G341" s="135" t="s">
        <v>177</v>
      </c>
      <c r="H341" s="136">
        <v>750</v>
      </c>
      <c r="I341" s="137"/>
      <c r="J341" s="138">
        <f>ROUND(I341*H341,2)</f>
        <v>0</v>
      </c>
      <c r="K341" s="134" t="s">
        <v>151</v>
      </c>
      <c r="L341" s="33"/>
      <c r="M341" s="139" t="s">
        <v>19</v>
      </c>
      <c r="N341" s="140" t="s">
        <v>46</v>
      </c>
      <c r="P341" s="141">
        <f>O341*H341</f>
        <v>0</v>
      </c>
      <c r="Q341" s="141">
        <v>0</v>
      </c>
      <c r="R341" s="141">
        <f>Q341*H341</f>
        <v>0</v>
      </c>
      <c r="S341" s="141">
        <v>0</v>
      </c>
      <c r="T341" s="142">
        <f>S341*H341</f>
        <v>0</v>
      </c>
      <c r="AR341" s="143" t="s">
        <v>152</v>
      </c>
      <c r="AT341" s="143" t="s">
        <v>147</v>
      </c>
      <c r="AU341" s="143" t="s">
        <v>84</v>
      </c>
      <c r="AY341" s="18" t="s">
        <v>144</v>
      </c>
      <c r="BE341" s="144">
        <f>IF(N341="základní",J341,0)</f>
        <v>0</v>
      </c>
      <c r="BF341" s="144">
        <f>IF(N341="snížená",J341,0)</f>
        <v>0</v>
      </c>
      <c r="BG341" s="144">
        <f>IF(N341="zákl. přenesená",J341,0)</f>
        <v>0</v>
      </c>
      <c r="BH341" s="144">
        <f>IF(N341="sníž. přenesená",J341,0)</f>
        <v>0</v>
      </c>
      <c r="BI341" s="144">
        <f>IF(N341="nulová",J341,0)</f>
        <v>0</v>
      </c>
      <c r="BJ341" s="18" t="s">
        <v>82</v>
      </c>
      <c r="BK341" s="144">
        <f>ROUND(I341*H341,2)</f>
        <v>0</v>
      </c>
      <c r="BL341" s="18" t="s">
        <v>152</v>
      </c>
      <c r="BM341" s="143" t="s">
        <v>1600</v>
      </c>
    </row>
    <row r="342" spans="2:65" s="1" customFormat="1">
      <c r="B342" s="33"/>
      <c r="D342" s="145" t="s">
        <v>154</v>
      </c>
      <c r="F342" s="146" t="s">
        <v>185</v>
      </c>
      <c r="I342" s="147"/>
      <c r="L342" s="33"/>
      <c r="M342" s="148"/>
      <c r="T342" s="54"/>
      <c r="AT342" s="18" t="s">
        <v>154</v>
      </c>
      <c r="AU342" s="18" t="s">
        <v>84</v>
      </c>
    </row>
    <row r="343" spans="2:65" s="13" customFormat="1">
      <c r="B343" s="156"/>
      <c r="D343" s="150" t="s">
        <v>156</v>
      </c>
      <c r="F343" s="158" t="s">
        <v>186</v>
      </c>
      <c r="H343" s="159">
        <v>750</v>
      </c>
      <c r="I343" s="160"/>
      <c r="L343" s="156"/>
      <c r="M343" s="161"/>
      <c r="T343" s="162"/>
      <c r="AT343" s="157" t="s">
        <v>156</v>
      </c>
      <c r="AU343" s="157" t="s">
        <v>84</v>
      </c>
      <c r="AV343" s="13" t="s">
        <v>84</v>
      </c>
      <c r="AW343" s="13" t="s">
        <v>4</v>
      </c>
      <c r="AX343" s="13" t="s">
        <v>82</v>
      </c>
      <c r="AY343" s="157" t="s">
        <v>144</v>
      </c>
    </row>
    <row r="344" spans="2:65" s="1" customFormat="1" ht="21.75" customHeight="1">
      <c r="B344" s="33"/>
      <c r="C344" s="132" t="s">
        <v>379</v>
      </c>
      <c r="D344" s="132" t="s">
        <v>147</v>
      </c>
      <c r="E344" s="133" t="s">
        <v>188</v>
      </c>
      <c r="F344" s="134" t="s">
        <v>189</v>
      </c>
      <c r="G344" s="135" t="s">
        <v>171</v>
      </c>
      <c r="H344" s="136">
        <v>1.796</v>
      </c>
      <c r="I344" s="137"/>
      <c r="J344" s="138">
        <f>ROUND(I344*H344,2)</f>
        <v>0</v>
      </c>
      <c r="K344" s="134" t="s">
        <v>151</v>
      </c>
      <c r="L344" s="33"/>
      <c r="M344" s="139" t="s">
        <v>19</v>
      </c>
      <c r="N344" s="140" t="s">
        <v>46</v>
      </c>
      <c r="P344" s="141">
        <f>O344*H344</f>
        <v>0</v>
      </c>
      <c r="Q344" s="141">
        <v>0</v>
      </c>
      <c r="R344" s="141">
        <f>Q344*H344</f>
        <v>0</v>
      </c>
      <c r="S344" s="141">
        <v>0</v>
      </c>
      <c r="T344" s="142">
        <f>S344*H344</f>
        <v>0</v>
      </c>
      <c r="AR344" s="143" t="s">
        <v>152</v>
      </c>
      <c r="AT344" s="143" t="s">
        <v>147</v>
      </c>
      <c r="AU344" s="143" t="s">
        <v>84</v>
      </c>
      <c r="AY344" s="18" t="s">
        <v>144</v>
      </c>
      <c r="BE344" s="144">
        <f>IF(N344="základní",J344,0)</f>
        <v>0</v>
      </c>
      <c r="BF344" s="144">
        <f>IF(N344="snížená",J344,0)</f>
        <v>0</v>
      </c>
      <c r="BG344" s="144">
        <f>IF(N344="zákl. přenesená",J344,0)</f>
        <v>0</v>
      </c>
      <c r="BH344" s="144">
        <f>IF(N344="sníž. přenesená",J344,0)</f>
        <v>0</v>
      </c>
      <c r="BI344" s="144">
        <f>IF(N344="nulová",J344,0)</f>
        <v>0</v>
      </c>
      <c r="BJ344" s="18" t="s">
        <v>82</v>
      </c>
      <c r="BK344" s="144">
        <f>ROUND(I344*H344,2)</f>
        <v>0</v>
      </c>
      <c r="BL344" s="18" t="s">
        <v>152</v>
      </c>
      <c r="BM344" s="143" t="s">
        <v>1601</v>
      </c>
    </row>
    <row r="345" spans="2:65" s="1" customFormat="1">
      <c r="B345" s="33"/>
      <c r="D345" s="145" t="s">
        <v>154</v>
      </c>
      <c r="F345" s="146" t="s">
        <v>191</v>
      </c>
      <c r="I345" s="147"/>
      <c r="L345" s="33"/>
      <c r="M345" s="148"/>
      <c r="T345" s="54"/>
      <c r="AT345" s="18" t="s">
        <v>154</v>
      </c>
      <c r="AU345" s="18" t="s">
        <v>84</v>
      </c>
    </row>
    <row r="346" spans="2:65" s="1" customFormat="1" ht="24.2" customHeight="1">
      <c r="B346" s="33"/>
      <c r="C346" s="132" t="s">
        <v>385</v>
      </c>
      <c r="D346" s="132" t="s">
        <v>147</v>
      </c>
      <c r="E346" s="133" t="s">
        <v>192</v>
      </c>
      <c r="F346" s="134" t="s">
        <v>193</v>
      </c>
      <c r="G346" s="135" t="s">
        <v>171</v>
      </c>
      <c r="H346" s="136">
        <v>53.88</v>
      </c>
      <c r="I346" s="137"/>
      <c r="J346" s="138">
        <f>ROUND(I346*H346,2)</f>
        <v>0</v>
      </c>
      <c r="K346" s="134" t="s">
        <v>151</v>
      </c>
      <c r="L346" s="33"/>
      <c r="M346" s="139" t="s">
        <v>19</v>
      </c>
      <c r="N346" s="140" t="s">
        <v>46</v>
      </c>
      <c r="P346" s="141">
        <f>O346*H346</f>
        <v>0</v>
      </c>
      <c r="Q346" s="141">
        <v>0</v>
      </c>
      <c r="R346" s="141">
        <f>Q346*H346</f>
        <v>0</v>
      </c>
      <c r="S346" s="141">
        <v>0</v>
      </c>
      <c r="T346" s="142">
        <f>S346*H346</f>
        <v>0</v>
      </c>
      <c r="AR346" s="143" t="s">
        <v>152</v>
      </c>
      <c r="AT346" s="143" t="s">
        <v>147</v>
      </c>
      <c r="AU346" s="143" t="s">
        <v>84</v>
      </c>
      <c r="AY346" s="18" t="s">
        <v>144</v>
      </c>
      <c r="BE346" s="144">
        <f>IF(N346="základní",J346,0)</f>
        <v>0</v>
      </c>
      <c r="BF346" s="144">
        <f>IF(N346="snížená",J346,0)</f>
        <v>0</v>
      </c>
      <c r="BG346" s="144">
        <f>IF(N346="zákl. přenesená",J346,0)</f>
        <v>0</v>
      </c>
      <c r="BH346" s="144">
        <f>IF(N346="sníž. přenesená",J346,0)</f>
        <v>0</v>
      </c>
      <c r="BI346" s="144">
        <f>IF(N346="nulová",J346,0)</f>
        <v>0</v>
      </c>
      <c r="BJ346" s="18" t="s">
        <v>82</v>
      </c>
      <c r="BK346" s="144">
        <f>ROUND(I346*H346,2)</f>
        <v>0</v>
      </c>
      <c r="BL346" s="18" t="s">
        <v>152</v>
      </c>
      <c r="BM346" s="143" t="s">
        <v>194</v>
      </c>
    </row>
    <row r="347" spans="2:65" s="1" customFormat="1">
      <c r="B347" s="33"/>
      <c r="D347" s="145" t="s">
        <v>154</v>
      </c>
      <c r="F347" s="146" t="s">
        <v>195</v>
      </c>
      <c r="I347" s="147"/>
      <c r="L347" s="33"/>
      <c r="M347" s="148"/>
      <c r="T347" s="54"/>
      <c r="AT347" s="18" t="s">
        <v>154</v>
      </c>
      <c r="AU347" s="18" t="s">
        <v>84</v>
      </c>
    </row>
    <row r="348" spans="2:65" s="13" customFormat="1">
      <c r="B348" s="156"/>
      <c r="D348" s="150" t="s">
        <v>156</v>
      </c>
      <c r="F348" s="158" t="s">
        <v>1602</v>
      </c>
      <c r="H348" s="159">
        <v>53.88</v>
      </c>
      <c r="I348" s="160"/>
      <c r="L348" s="156"/>
      <c r="M348" s="161"/>
      <c r="T348" s="162"/>
      <c r="AT348" s="157" t="s">
        <v>156</v>
      </c>
      <c r="AU348" s="157" t="s">
        <v>84</v>
      </c>
      <c r="AV348" s="13" t="s">
        <v>84</v>
      </c>
      <c r="AW348" s="13" t="s">
        <v>4</v>
      </c>
      <c r="AX348" s="13" t="s">
        <v>82</v>
      </c>
      <c r="AY348" s="157" t="s">
        <v>144</v>
      </c>
    </row>
    <row r="349" spans="2:65" s="1" customFormat="1" ht="24.2" customHeight="1">
      <c r="B349" s="33"/>
      <c r="C349" s="132" t="s">
        <v>401</v>
      </c>
      <c r="D349" s="132" t="s">
        <v>147</v>
      </c>
      <c r="E349" s="133" t="s">
        <v>1603</v>
      </c>
      <c r="F349" s="134" t="s">
        <v>1604</v>
      </c>
      <c r="G349" s="135" t="s">
        <v>171</v>
      </c>
      <c r="H349" s="136">
        <v>1.796</v>
      </c>
      <c r="I349" s="137"/>
      <c r="J349" s="138">
        <f>ROUND(I349*H349,2)</f>
        <v>0</v>
      </c>
      <c r="K349" s="134" t="s">
        <v>151</v>
      </c>
      <c r="L349" s="33"/>
      <c r="M349" s="139" t="s">
        <v>19</v>
      </c>
      <c r="N349" s="140" t="s">
        <v>46</v>
      </c>
      <c r="P349" s="141">
        <f>O349*H349</f>
        <v>0</v>
      </c>
      <c r="Q349" s="141">
        <v>0</v>
      </c>
      <c r="R349" s="141">
        <f>Q349*H349</f>
        <v>0</v>
      </c>
      <c r="S349" s="141">
        <v>0</v>
      </c>
      <c r="T349" s="142">
        <f>S349*H349</f>
        <v>0</v>
      </c>
      <c r="AR349" s="143" t="s">
        <v>152</v>
      </c>
      <c r="AT349" s="143" t="s">
        <v>147</v>
      </c>
      <c r="AU349" s="143" t="s">
        <v>84</v>
      </c>
      <c r="AY349" s="18" t="s">
        <v>144</v>
      </c>
      <c r="BE349" s="144">
        <f>IF(N349="základní",J349,0)</f>
        <v>0</v>
      </c>
      <c r="BF349" s="144">
        <f>IF(N349="snížená",J349,0)</f>
        <v>0</v>
      </c>
      <c r="BG349" s="144">
        <f>IF(N349="zákl. přenesená",J349,0)</f>
        <v>0</v>
      </c>
      <c r="BH349" s="144">
        <f>IF(N349="sníž. přenesená",J349,0)</f>
        <v>0</v>
      </c>
      <c r="BI349" s="144">
        <f>IF(N349="nulová",J349,0)</f>
        <v>0</v>
      </c>
      <c r="BJ349" s="18" t="s">
        <v>82</v>
      </c>
      <c r="BK349" s="144">
        <f>ROUND(I349*H349,2)</f>
        <v>0</v>
      </c>
      <c r="BL349" s="18" t="s">
        <v>152</v>
      </c>
      <c r="BM349" s="143" t="s">
        <v>1605</v>
      </c>
    </row>
    <row r="350" spans="2:65" s="1" customFormat="1">
      <c r="B350" s="33"/>
      <c r="D350" s="145" t="s">
        <v>154</v>
      </c>
      <c r="F350" s="146" t="s">
        <v>1606</v>
      </c>
      <c r="I350" s="147"/>
      <c r="L350" s="33"/>
      <c r="M350" s="148"/>
      <c r="T350" s="54"/>
      <c r="AT350" s="18" t="s">
        <v>154</v>
      </c>
      <c r="AU350" s="18" t="s">
        <v>84</v>
      </c>
    </row>
    <row r="351" spans="2:65" s="11" customFormat="1" ht="22.9" customHeight="1">
      <c r="B351" s="120"/>
      <c r="D351" s="121" t="s">
        <v>74</v>
      </c>
      <c r="E351" s="130" t="s">
        <v>210</v>
      </c>
      <c r="F351" s="130" t="s">
        <v>211</v>
      </c>
      <c r="I351" s="123"/>
      <c r="J351" s="131">
        <f>BK351</f>
        <v>0</v>
      </c>
      <c r="L351" s="120"/>
      <c r="M351" s="125"/>
      <c r="P351" s="126">
        <f>SUM(P352:P355)</f>
        <v>0</v>
      </c>
      <c r="R351" s="126">
        <f>SUM(R352:R355)</f>
        <v>0</v>
      </c>
      <c r="T351" s="127">
        <f>SUM(T352:T355)</f>
        <v>0</v>
      </c>
      <c r="AR351" s="121" t="s">
        <v>82</v>
      </c>
      <c r="AT351" s="128" t="s">
        <v>74</v>
      </c>
      <c r="AU351" s="128" t="s">
        <v>82</v>
      </c>
      <c r="AY351" s="121" t="s">
        <v>144</v>
      </c>
      <c r="BK351" s="129">
        <f>SUM(BK352:BK355)</f>
        <v>0</v>
      </c>
    </row>
    <row r="352" spans="2:65" s="1" customFormat="1" ht="37.9" customHeight="1">
      <c r="B352" s="33"/>
      <c r="C352" s="132" t="s">
        <v>407</v>
      </c>
      <c r="D352" s="132" t="s">
        <v>147</v>
      </c>
      <c r="E352" s="133" t="s">
        <v>1607</v>
      </c>
      <c r="F352" s="134" t="s">
        <v>1608</v>
      </c>
      <c r="G352" s="135" t="s">
        <v>171</v>
      </c>
      <c r="H352" s="136">
        <v>7.3090000000000002</v>
      </c>
      <c r="I352" s="137"/>
      <c r="J352" s="138">
        <f>ROUND(I352*H352,2)</f>
        <v>0</v>
      </c>
      <c r="K352" s="134" t="s">
        <v>151</v>
      </c>
      <c r="L352" s="33"/>
      <c r="M352" s="139" t="s">
        <v>19</v>
      </c>
      <c r="N352" s="140" t="s">
        <v>46</v>
      </c>
      <c r="P352" s="141">
        <f>O352*H352</f>
        <v>0</v>
      </c>
      <c r="Q352" s="141">
        <v>0</v>
      </c>
      <c r="R352" s="141">
        <f>Q352*H352</f>
        <v>0</v>
      </c>
      <c r="S352" s="141">
        <v>0</v>
      </c>
      <c r="T352" s="142">
        <f>S352*H352</f>
        <v>0</v>
      </c>
      <c r="AR352" s="143" t="s">
        <v>152</v>
      </c>
      <c r="AT352" s="143" t="s">
        <v>147</v>
      </c>
      <c r="AU352" s="143" t="s">
        <v>84</v>
      </c>
      <c r="AY352" s="18" t="s">
        <v>144</v>
      </c>
      <c r="BE352" s="144">
        <f>IF(N352="základní",J352,0)</f>
        <v>0</v>
      </c>
      <c r="BF352" s="144">
        <f>IF(N352="snížená",J352,0)</f>
        <v>0</v>
      </c>
      <c r="BG352" s="144">
        <f>IF(N352="zákl. přenesená",J352,0)</f>
        <v>0</v>
      </c>
      <c r="BH352" s="144">
        <f>IF(N352="sníž. přenesená",J352,0)</f>
        <v>0</v>
      </c>
      <c r="BI352" s="144">
        <f>IF(N352="nulová",J352,0)</f>
        <v>0</v>
      </c>
      <c r="BJ352" s="18" t="s">
        <v>82</v>
      </c>
      <c r="BK352" s="144">
        <f>ROUND(I352*H352,2)</f>
        <v>0</v>
      </c>
      <c r="BL352" s="18" t="s">
        <v>152</v>
      </c>
      <c r="BM352" s="143" t="s">
        <v>1609</v>
      </c>
    </row>
    <row r="353" spans="2:65" s="1" customFormat="1">
      <c r="B353" s="33"/>
      <c r="D353" s="145" t="s">
        <v>154</v>
      </c>
      <c r="F353" s="146" t="s">
        <v>1610</v>
      </c>
      <c r="I353" s="147"/>
      <c r="L353" s="33"/>
      <c r="M353" s="148"/>
      <c r="T353" s="54"/>
      <c r="AT353" s="18" t="s">
        <v>154</v>
      </c>
      <c r="AU353" s="18" t="s">
        <v>84</v>
      </c>
    </row>
    <row r="354" spans="2:65" s="1" customFormat="1" ht="37.9" customHeight="1">
      <c r="B354" s="33"/>
      <c r="C354" s="132" t="s">
        <v>420</v>
      </c>
      <c r="D354" s="132" t="s">
        <v>147</v>
      </c>
      <c r="E354" s="133" t="s">
        <v>218</v>
      </c>
      <c r="F354" s="134" t="s">
        <v>219</v>
      </c>
      <c r="G354" s="135" t="s">
        <v>171</v>
      </c>
      <c r="H354" s="136">
        <v>7.3090000000000002</v>
      </c>
      <c r="I354" s="137"/>
      <c r="J354" s="138">
        <f>ROUND(I354*H354,2)</f>
        <v>0</v>
      </c>
      <c r="K354" s="134" t="s">
        <v>151</v>
      </c>
      <c r="L354" s="33"/>
      <c r="M354" s="139" t="s">
        <v>19</v>
      </c>
      <c r="N354" s="140" t="s">
        <v>46</v>
      </c>
      <c r="P354" s="141">
        <f>O354*H354</f>
        <v>0</v>
      </c>
      <c r="Q354" s="141">
        <v>0</v>
      </c>
      <c r="R354" s="141">
        <f>Q354*H354</f>
        <v>0</v>
      </c>
      <c r="S354" s="141">
        <v>0</v>
      </c>
      <c r="T354" s="142">
        <f>S354*H354</f>
        <v>0</v>
      </c>
      <c r="AR354" s="143" t="s">
        <v>152</v>
      </c>
      <c r="AT354" s="143" t="s">
        <v>147</v>
      </c>
      <c r="AU354" s="143" t="s">
        <v>84</v>
      </c>
      <c r="AY354" s="18" t="s">
        <v>144</v>
      </c>
      <c r="BE354" s="144">
        <f>IF(N354="základní",J354,0)</f>
        <v>0</v>
      </c>
      <c r="BF354" s="144">
        <f>IF(N354="snížená",J354,0)</f>
        <v>0</v>
      </c>
      <c r="BG354" s="144">
        <f>IF(N354="zákl. přenesená",J354,0)</f>
        <v>0</v>
      </c>
      <c r="BH354" s="144">
        <f>IF(N354="sníž. přenesená",J354,0)</f>
        <v>0</v>
      </c>
      <c r="BI354" s="144">
        <f>IF(N354="nulová",J354,0)</f>
        <v>0</v>
      </c>
      <c r="BJ354" s="18" t="s">
        <v>82</v>
      </c>
      <c r="BK354" s="144">
        <f>ROUND(I354*H354,2)</f>
        <v>0</v>
      </c>
      <c r="BL354" s="18" t="s">
        <v>152</v>
      </c>
      <c r="BM354" s="143" t="s">
        <v>1611</v>
      </c>
    </row>
    <row r="355" spans="2:65" s="1" customFormat="1">
      <c r="B355" s="33"/>
      <c r="D355" s="145" t="s">
        <v>154</v>
      </c>
      <c r="F355" s="146" t="s">
        <v>221</v>
      </c>
      <c r="I355" s="147"/>
      <c r="L355" s="33"/>
      <c r="M355" s="148"/>
      <c r="T355" s="54"/>
      <c r="AT355" s="18" t="s">
        <v>154</v>
      </c>
      <c r="AU355" s="18" t="s">
        <v>84</v>
      </c>
    </row>
    <row r="356" spans="2:65" s="11" customFormat="1" ht="25.9" customHeight="1">
      <c r="B356" s="120"/>
      <c r="D356" s="121" t="s">
        <v>74</v>
      </c>
      <c r="E356" s="122" t="s">
        <v>222</v>
      </c>
      <c r="F356" s="122" t="s">
        <v>223</v>
      </c>
      <c r="I356" s="123"/>
      <c r="J356" s="124">
        <f>BK356</f>
        <v>0</v>
      </c>
      <c r="L356" s="120"/>
      <c r="M356" s="125"/>
      <c r="P356" s="126">
        <f>P357+P366+P377+P394+P416+P453</f>
        <v>0</v>
      </c>
      <c r="R356" s="126">
        <f>R357+R366+R377+R394+R416+R453</f>
        <v>2.9363405</v>
      </c>
      <c r="T356" s="127">
        <f>T357+T366+T377+T394+T416+T453</f>
        <v>5.0000000000000001E-3</v>
      </c>
      <c r="AR356" s="121" t="s">
        <v>84</v>
      </c>
      <c r="AT356" s="128" t="s">
        <v>74</v>
      </c>
      <c r="AU356" s="128" t="s">
        <v>75</v>
      </c>
      <c r="AY356" s="121" t="s">
        <v>144</v>
      </c>
      <c r="BK356" s="129">
        <f>BK357+BK366+BK377+BK394+BK416+BK453</f>
        <v>0</v>
      </c>
    </row>
    <row r="357" spans="2:65" s="11" customFormat="1" ht="22.9" customHeight="1">
      <c r="B357" s="120"/>
      <c r="D357" s="121" t="s">
        <v>74</v>
      </c>
      <c r="E357" s="130" t="s">
        <v>693</v>
      </c>
      <c r="F357" s="130" t="s">
        <v>694</v>
      </c>
      <c r="I357" s="123"/>
      <c r="J357" s="131">
        <f>BK357</f>
        <v>0</v>
      </c>
      <c r="L357" s="120"/>
      <c r="M357" s="125"/>
      <c r="P357" s="126">
        <f>SUM(P358:P365)</f>
        <v>0</v>
      </c>
      <c r="R357" s="126">
        <f>SUM(R358:R365)</f>
        <v>0.24</v>
      </c>
      <c r="T357" s="127">
        <f>SUM(T358:T365)</f>
        <v>0</v>
      </c>
      <c r="AR357" s="121" t="s">
        <v>84</v>
      </c>
      <c r="AT357" s="128" t="s">
        <v>74</v>
      </c>
      <c r="AU357" s="128" t="s">
        <v>82</v>
      </c>
      <c r="AY357" s="121" t="s">
        <v>144</v>
      </c>
      <c r="BK357" s="129">
        <f>SUM(BK358:BK365)</f>
        <v>0</v>
      </c>
    </row>
    <row r="358" spans="2:65" s="1" customFormat="1" ht="24.2" customHeight="1">
      <c r="B358" s="33"/>
      <c r="C358" s="132" t="s">
        <v>431</v>
      </c>
      <c r="D358" s="132" t="s">
        <v>147</v>
      </c>
      <c r="E358" s="133" t="s">
        <v>1612</v>
      </c>
      <c r="F358" s="134" t="s">
        <v>1613</v>
      </c>
      <c r="G358" s="135" t="s">
        <v>354</v>
      </c>
      <c r="H358" s="136">
        <v>2</v>
      </c>
      <c r="I358" s="137"/>
      <c r="J358" s="138">
        <f>ROUND(I358*H358,2)</f>
        <v>0</v>
      </c>
      <c r="K358" s="134" t="s">
        <v>19</v>
      </c>
      <c r="L358" s="33"/>
      <c r="M358" s="139" t="s">
        <v>19</v>
      </c>
      <c r="N358" s="140" t="s">
        <v>46</v>
      </c>
      <c r="P358" s="141">
        <f>O358*H358</f>
        <v>0</v>
      </c>
      <c r="Q358" s="141">
        <v>0.03</v>
      </c>
      <c r="R358" s="141">
        <f>Q358*H358</f>
        <v>0.06</v>
      </c>
      <c r="S358" s="141">
        <v>0</v>
      </c>
      <c r="T358" s="142">
        <f>S358*H358</f>
        <v>0</v>
      </c>
      <c r="AR358" s="143" t="s">
        <v>229</v>
      </c>
      <c r="AT358" s="143" t="s">
        <v>147</v>
      </c>
      <c r="AU358" s="143" t="s">
        <v>84</v>
      </c>
      <c r="AY358" s="18" t="s">
        <v>144</v>
      </c>
      <c r="BE358" s="144">
        <f>IF(N358="základní",J358,0)</f>
        <v>0</v>
      </c>
      <c r="BF358" s="144">
        <f>IF(N358="snížená",J358,0)</f>
        <v>0</v>
      </c>
      <c r="BG358" s="144">
        <f>IF(N358="zákl. přenesená",J358,0)</f>
        <v>0</v>
      </c>
      <c r="BH358" s="144">
        <f>IF(N358="sníž. přenesená",J358,0)</f>
        <v>0</v>
      </c>
      <c r="BI358" s="144">
        <f>IF(N358="nulová",J358,0)</f>
        <v>0</v>
      </c>
      <c r="BJ358" s="18" t="s">
        <v>82</v>
      </c>
      <c r="BK358" s="144">
        <f>ROUND(I358*H358,2)</f>
        <v>0</v>
      </c>
      <c r="BL358" s="18" t="s">
        <v>229</v>
      </c>
      <c r="BM358" s="143" t="s">
        <v>1614</v>
      </c>
    </row>
    <row r="359" spans="2:65" s="1" customFormat="1" ht="331.5">
      <c r="B359" s="33"/>
      <c r="D359" s="150" t="s">
        <v>556</v>
      </c>
      <c r="F359" s="187" t="s">
        <v>1615</v>
      </c>
      <c r="I359" s="147"/>
      <c r="L359" s="33"/>
      <c r="M359" s="148"/>
      <c r="T359" s="54"/>
      <c r="AT359" s="18" t="s">
        <v>556</v>
      </c>
      <c r="AU359" s="18" t="s">
        <v>84</v>
      </c>
    </row>
    <row r="360" spans="2:65" s="1" customFormat="1" ht="16.5" customHeight="1">
      <c r="B360" s="33"/>
      <c r="C360" s="132" t="s">
        <v>438</v>
      </c>
      <c r="D360" s="132" t="s">
        <v>147</v>
      </c>
      <c r="E360" s="133" t="s">
        <v>1616</v>
      </c>
      <c r="F360" s="134" t="s">
        <v>1617</v>
      </c>
      <c r="G360" s="135" t="s">
        <v>354</v>
      </c>
      <c r="H360" s="136">
        <v>1</v>
      </c>
      <c r="I360" s="137"/>
      <c r="J360" s="138">
        <f>ROUND(I360*H360,2)</f>
        <v>0</v>
      </c>
      <c r="K360" s="134" t="s">
        <v>19</v>
      </c>
      <c r="L360" s="33"/>
      <c r="M360" s="139" t="s">
        <v>19</v>
      </c>
      <c r="N360" s="140" t="s">
        <v>46</v>
      </c>
      <c r="P360" s="141">
        <f>O360*H360</f>
        <v>0</v>
      </c>
      <c r="Q360" s="141">
        <v>0.18</v>
      </c>
      <c r="R360" s="141">
        <f>Q360*H360</f>
        <v>0.18</v>
      </c>
      <c r="S360" s="141">
        <v>0</v>
      </c>
      <c r="T360" s="142">
        <f>S360*H360</f>
        <v>0</v>
      </c>
      <c r="AR360" s="143" t="s">
        <v>229</v>
      </c>
      <c r="AT360" s="143" t="s">
        <v>147</v>
      </c>
      <c r="AU360" s="143" t="s">
        <v>84</v>
      </c>
      <c r="AY360" s="18" t="s">
        <v>144</v>
      </c>
      <c r="BE360" s="144">
        <f>IF(N360="základní",J360,0)</f>
        <v>0</v>
      </c>
      <c r="BF360" s="144">
        <f>IF(N360="snížená",J360,0)</f>
        <v>0</v>
      </c>
      <c r="BG360" s="144">
        <f>IF(N360="zákl. přenesená",J360,0)</f>
        <v>0</v>
      </c>
      <c r="BH360" s="144">
        <f>IF(N360="sníž. přenesená",J360,0)</f>
        <v>0</v>
      </c>
      <c r="BI360" s="144">
        <f>IF(N360="nulová",J360,0)</f>
        <v>0</v>
      </c>
      <c r="BJ360" s="18" t="s">
        <v>82</v>
      </c>
      <c r="BK360" s="144">
        <f>ROUND(I360*H360,2)</f>
        <v>0</v>
      </c>
      <c r="BL360" s="18" t="s">
        <v>229</v>
      </c>
      <c r="BM360" s="143" t="s">
        <v>1618</v>
      </c>
    </row>
    <row r="361" spans="2:65" s="1" customFormat="1" ht="224.25">
      <c r="B361" s="33"/>
      <c r="D361" s="150" t="s">
        <v>556</v>
      </c>
      <c r="F361" s="187" t="s">
        <v>1619</v>
      </c>
      <c r="I361" s="147"/>
      <c r="L361" s="33"/>
      <c r="M361" s="148"/>
      <c r="T361" s="54"/>
      <c r="AT361" s="18" t="s">
        <v>556</v>
      </c>
      <c r="AU361" s="18" t="s">
        <v>84</v>
      </c>
    </row>
    <row r="362" spans="2:65" s="1" customFormat="1" ht="24.2" customHeight="1">
      <c r="B362" s="33"/>
      <c r="C362" s="132" t="s">
        <v>453</v>
      </c>
      <c r="D362" s="132" t="s">
        <v>147</v>
      </c>
      <c r="E362" s="133" t="s">
        <v>1087</v>
      </c>
      <c r="F362" s="134" t="s">
        <v>1088</v>
      </c>
      <c r="G362" s="135" t="s">
        <v>171</v>
      </c>
      <c r="H362" s="136">
        <v>0.24</v>
      </c>
      <c r="I362" s="137"/>
      <c r="J362" s="138">
        <f>ROUND(I362*H362,2)</f>
        <v>0</v>
      </c>
      <c r="K362" s="134" t="s">
        <v>151</v>
      </c>
      <c r="L362" s="33"/>
      <c r="M362" s="139" t="s">
        <v>19</v>
      </c>
      <c r="N362" s="140" t="s">
        <v>46</v>
      </c>
      <c r="P362" s="141">
        <f>O362*H362</f>
        <v>0</v>
      </c>
      <c r="Q362" s="141">
        <v>0</v>
      </c>
      <c r="R362" s="141">
        <f>Q362*H362</f>
        <v>0</v>
      </c>
      <c r="S362" s="141">
        <v>0</v>
      </c>
      <c r="T362" s="142">
        <f>S362*H362</f>
        <v>0</v>
      </c>
      <c r="AR362" s="143" t="s">
        <v>229</v>
      </c>
      <c r="AT362" s="143" t="s">
        <v>147</v>
      </c>
      <c r="AU362" s="143" t="s">
        <v>84</v>
      </c>
      <c r="AY362" s="18" t="s">
        <v>144</v>
      </c>
      <c r="BE362" s="144">
        <f>IF(N362="základní",J362,0)</f>
        <v>0</v>
      </c>
      <c r="BF362" s="144">
        <f>IF(N362="snížená",J362,0)</f>
        <v>0</v>
      </c>
      <c r="BG362" s="144">
        <f>IF(N362="zákl. přenesená",J362,0)</f>
        <v>0</v>
      </c>
      <c r="BH362" s="144">
        <f>IF(N362="sníž. přenesená",J362,0)</f>
        <v>0</v>
      </c>
      <c r="BI362" s="144">
        <f>IF(N362="nulová",J362,0)</f>
        <v>0</v>
      </c>
      <c r="BJ362" s="18" t="s">
        <v>82</v>
      </c>
      <c r="BK362" s="144">
        <f>ROUND(I362*H362,2)</f>
        <v>0</v>
      </c>
      <c r="BL362" s="18" t="s">
        <v>229</v>
      </c>
      <c r="BM362" s="143" t="s">
        <v>1620</v>
      </c>
    </row>
    <row r="363" spans="2:65" s="1" customFormat="1">
      <c r="B363" s="33"/>
      <c r="D363" s="145" t="s">
        <v>154</v>
      </c>
      <c r="F363" s="146" t="s">
        <v>1090</v>
      </c>
      <c r="I363" s="147"/>
      <c r="L363" s="33"/>
      <c r="M363" s="148"/>
      <c r="T363" s="54"/>
      <c r="AT363" s="18" t="s">
        <v>154</v>
      </c>
      <c r="AU363" s="18" t="s">
        <v>84</v>
      </c>
    </row>
    <row r="364" spans="2:65" s="1" customFormat="1" ht="37.9" customHeight="1">
      <c r="B364" s="33"/>
      <c r="C364" s="132" t="s">
        <v>466</v>
      </c>
      <c r="D364" s="132" t="s">
        <v>147</v>
      </c>
      <c r="E364" s="133" t="s">
        <v>706</v>
      </c>
      <c r="F364" s="134" t="s">
        <v>707</v>
      </c>
      <c r="G364" s="135" t="s">
        <v>171</v>
      </c>
      <c r="H364" s="136">
        <v>0.24</v>
      </c>
      <c r="I364" s="137"/>
      <c r="J364" s="138">
        <f>ROUND(I364*H364,2)</f>
        <v>0</v>
      </c>
      <c r="K364" s="134" t="s">
        <v>151</v>
      </c>
      <c r="L364" s="33"/>
      <c r="M364" s="139" t="s">
        <v>19</v>
      </c>
      <c r="N364" s="140" t="s">
        <v>46</v>
      </c>
      <c r="P364" s="141">
        <f>O364*H364</f>
        <v>0</v>
      </c>
      <c r="Q364" s="141">
        <v>0</v>
      </c>
      <c r="R364" s="141">
        <f>Q364*H364</f>
        <v>0</v>
      </c>
      <c r="S364" s="141">
        <v>0</v>
      </c>
      <c r="T364" s="142">
        <f>S364*H364</f>
        <v>0</v>
      </c>
      <c r="AR364" s="143" t="s">
        <v>229</v>
      </c>
      <c r="AT364" s="143" t="s">
        <v>147</v>
      </c>
      <c r="AU364" s="143" t="s">
        <v>84</v>
      </c>
      <c r="AY364" s="18" t="s">
        <v>144</v>
      </c>
      <c r="BE364" s="144">
        <f>IF(N364="základní",J364,0)</f>
        <v>0</v>
      </c>
      <c r="BF364" s="144">
        <f>IF(N364="snížená",J364,0)</f>
        <v>0</v>
      </c>
      <c r="BG364" s="144">
        <f>IF(N364="zákl. přenesená",J364,0)</f>
        <v>0</v>
      </c>
      <c r="BH364" s="144">
        <f>IF(N364="sníž. přenesená",J364,0)</f>
        <v>0</v>
      </c>
      <c r="BI364" s="144">
        <f>IF(N364="nulová",J364,0)</f>
        <v>0</v>
      </c>
      <c r="BJ364" s="18" t="s">
        <v>82</v>
      </c>
      <c r="BK364" s="144">
        <f>ROUND(I364*H364,2)</f>
        <v>0</v>
      </c>
      <c r="BL364" s="18" t="s">
        <v>229</v>
      </c>
      <c r="BM364" s="143" t="s">
        <v>1621</v>
      </c>
    </row>
    <row r="365" spans="2:65" s="1" customFormat="1">
      <c r="B365" s="33"/>
      <c r="D365" s="145" t="s">
        <v>154</v>
      </c>
      <c r="F365" s="146" t="s">
        <v>709</v>
      </c>
      <c r="I365" s="147"/>
      <c r="L365" s="33"/>
      <c r="M365" s="148"/>
      <c r="T365" s="54"/>
      <c r="AT365" s="18" t="s">
        <v>154</v>
      </c>
      <c r="AU365" s="18" t="s">
        <v>84</v>
      </c>
    </row>
    <row r="366" spans="2:65" s="11" customFormat="1" ht="22.9" customHeight="1">
      <c r="B366" s="120"/>
      <c r="D366" s="121" t="s">
        <v>74</v>
      </c>
      <c r="E366" s="130" t="s">
        <v>1092</v>
      </c>
      <c r="F366" s="130" t="s">
        <v>1093</v>
      </c>
      <c r="I366" s="123"/>
      <c r="J366" s="131">
        <f>BK366</f>
        <v>0</v>
      </c>
      <c r="L366" s="120"/>
      <c r="M366" s="125"/>
      <c r="P366" s="126">
        <f>SUM(P367:P376)</f>
        <v>0</v>
      </c>
      <c r="R366" s="126">
        <f>SUM(R367:R376)</f>
        <v>0.27999999999999997</v>
      </c>
      <c r="T366" s="127">
        <f>SUM(T367:T376)</f>
        <v>0</v>
      </c>
      <c r="AR366" s="121" t="s">
        <v>84</v>
      </c>
      <c r="AT366" s="128" t="s">
        <v>74</v>
      </c>
      <c r="AU366" s="128" t="s">
        <v>82</v>
      </c>
      <c r="AY366" s="121" t="s">
        <v>144</v>
      </c>
      <c r="BK366" s="129">
        <f>SUM(BK367:BK376)</f>
        <v>0</v>
      </c>
    </row>
    <row r="367" spans="2:65" s="1" customFormat="1" ht="21.75" customHeight="1">
      <c r="B367" s="33"/>
      <c r="C367" s="132" t="s">
        <v>479</v>
      </c>
      <c r="D367" s="132" t="s">
        <v>147</v>
      </c>
      <c r="E367" s="133" t="s">
        <v>1622</v>
      </c>
      <c r="F367" s="134" t="s">
        <v>1623</v>
      </c>
      <c r="G367" s="135" t="s">
        <v>354</v>
      </c>
      <c r="H367" s="136">
        <v>1</v>
      </c>
      <c r="I367" s="137"/>
      <c r="J367" s="138">
        <f>ROUND(I367*H367,2)</f>
        <v>0</v>
      </c>
      <c r="K367" s="134" t="s">
        <v>19</v>
      </c>
      <c r="L367" s="33"/>
      <c r="M367" s="139" t="s">
        <v>19</v>
      </c>
      <c r="N367" s="140" t="s">
        <v>46</v>
      </c>
      <c r="P367" s="141">
        <f>O367*H367</f>
        <v>0</v>
      </c>
      <c r="Q367" s="141">
        <v>0.12</v>
      </c>
      <c r="R367" s="141">
        <f>Q367*H367</f>
        <v>0.12</v>
      </c>
      <c r="S367" s="141">
        <v>0</v>
      </c>
      <c r="T367" s="142">
        <f>S367*H367</f>
        <v>0</v>
      </c>
      <c r="AR367" s="143" t="s">
        <v>229</v>
      </c>
      <c r="AT367" s="143" t="s">
        <v>147</v>
      </c>
      <c r="AU367" s="143" t="s">
        <v>84</v>
      </c>
      <c r="AY367" s="18" t="s">
        <v>144</v>
      </c>
      <c r="BE367" s="144">
        <f>IF(N367="základní",J367,0)</f>
        <v>0</v>
      </c>
      <c r="BF367" s="144">
        <f>IF(N367="snížená",J367,0)</f>
        <v>0</v>
      </c>
      <c r="BG367" s="144">
        <f>IF(N367="zákl. přenesená",J367,0)</f>
        <v>0</v>
      </c>
      <c r="BH367" s="144">
        <f>IF(N367="sníž. přenesená",J367,0)</f>
        <v>0</v>
      </c>
      <c r="BI367" s="144">
        <f>IF(N367="nulová",J367,0)</f>
        <v>0</v>
      </c>
      <c r="BJ367" s="18" t="s">
        <v>82</v>
      </c>
      <c r="BK367" s="144">
        <f>ROUND(I367*H367,2)</f>
        <v>0</v>
      </c>
      <c r="BL367" s="18" t="s">
        <v>229</v>
      </c>
      <c r="BM367" s="143" t="s">
        <v>1624</v>
      </c>
    </row>
    <row r="368" spans="2:65" s="1" customFormat="1" ht="243.75">
      <c r="B368" s="33"/>
      <c r="D368" s="150" t="s">
        <v>556</v>
      </c>
      <c r="F368" s="187" t="s">
        <v>1625</v>
      </c>
      <c r="I368" s="147"/>
      <c r="L368" s="33"/>
      <c r="M368" s="148"/>
      <c r="T368" s="54"/>
      <c r="AT368" s="18" t="s">
        <v>556</v>
      </c>
      <c r="AU368" s="18" t="s">
        <v>84</v>
      </c>
    </row>
    <row r="369" spans="2:65" s="1" customFormat="1" ht="24.2" customHeight="1">
      <c r="B369" s="33"/>
      <c r="C369" s="132" t="s">
        <v>484</v>
      </c>
      <c r="D369" s="132" t="s">
        <v>147</v>
      </c>
      <c r="E369" s="133" t="s">
        <v>1626</v>
      </c>
      <c r="F369" s="134" t="s">
        <v>1627</v>
      </c>
      <c r="G369" s="135" t="s">
        <v>354</v>
      </c>
      <c r="H369" s="136">
        <v>1</v>
      </c>
      <c r="I369" s="137"/>
      <c r="J369" s="138">
        <f>ROUND(I369*H369,2)</f>
        <v>0</v>
      </c>
      <c r="K369" s="134" t="s">
        <v>19</v>
      </c>
      <c r="L369" s="33"/>
      <c r="M369" s="139" t="s">
        <v>19</v>
      </c>
      <c r="N369" s="140" t="s">
        <v>46</v>
      </c>
      <c r="P369" s="141">
        <f>O369*H369</f>
        <v>0</v>
      </c>
      <c r="Q369" s="141">
        <v>0.12</v>
      </c>
      <c r="R369" s="141">
        <f>Q369*H369</f>
        <v>0.12</v>
      </c>
      <c r="S369" s="141">
        <v>0</v>
      </c>
      <c r="T369" s="142">
        <f>S369*H369</f>
        <v>0</v>
      </c>
      <c r="AR369" s="143" t="s">
        <v>229</v>
      </c>
      <c r="AT369" s="143" t="s">
        <v>147</v>
      </c>
      <c r="AU369" s="143" t="s">
        <v>84</v>
      </c>
      <c r="AY369" s="18" t="s">
        <v>144</v>
      </c>
      <c r="BE369" s="144">
        <f>IF(N369="základní",J369,0)</f>
        <v>0</v>
      </c>
      <c r="BF369" s="144">
        <f>IF(N369="snížená",J369,0)</f>
        <v>0</v>
      </c>
      <c r="BG369" s="144">
        <f>IF(N369="zákl. přenesená",J369,0)</f>
        <v>0</v>
      </c>
      <c r="BH369" s="144">
        <f>IF(N369="sníž. přenesená",J369,0)</f>
        <v>0</v>
      </c>
      <c r="BI369" s="144">
        <f>IF(N369="nulová",J369,0)</f>
        <v>0</v>
      </c>
      <c r="BJ369" s="18" t="s">
        <v>82</v>
      </c>
      <c r="BK369" s="144">
        <f>ROUND(I369*H369,2)</f>
        <v>0</v>
      </c>
      <c r="BL369" s="18" t="s">
        <v>229</v>
      </c>
      <c r="BM369" s="143" t="s">
        <v>1628</v>
      </c>
    </row>
    <row r="370" spans="2:65" s="1" customFormat="1" ht="224.25">
      <c r="B370" s="33"/>
      <c r="D370" s="150" t="s">
        <v>556</v>
      </c>
      <c r="F370" s="187" t="s">
        <v>1629</v>
      </c>
      <c r="I370" s="147"/>
      <c r="L370" s="33"/>
      <c r="M370" s="148"/>
      <c r="T370" s="54"/>
      <c r="AT370" s="18" t="s">
        <v>556</v>
      </c>
      <c r="AU370" s="18" t="s">
        <v>84</v>
      </c>
    </row>
    <row r="371" spans="2:65" s="1" customFormat="1" ht="21.75" customHeight="1">
      <c r="B371" s="33"/>
      <c r="C371" s="132" t="s">
        <v>496</v>
      </c>
      <c r="D371" s="132" t="s">
        <v>147</v>
      </c>
      <c r="E371" s="133" t="s">
        <v>1630</v>
      </c>
      <c r="F371" s="134" t="s">
        <v>1631</v>
      </c>
      <c r="G371" s="135" t="s">
        <v>354</v>
      </c>
      <c r="H371" s="136">
        <v>4</v>
      </c>
      <c r="I371" s="137"/>
      <c r="J371" s="138">
        <f>ROUND(I371*H371,2)</f>
        <v>0</v>
      </c>
      <c r="K371" s="134" t="s">
        <v>19</v>
      </c>
      <c r="L371" s="33"/>
      <c r="M371" s="139" t="s">
        <v>19</v>
      </c>
      <c r="N371" s="140" t="s">
        <v>46</v>
      </c>
      <c r="P371" s="141">
        <f>O371*H371</f>
        <v>0</v>
      </c>
      <c r="Q371" s="141">
        <v>0.01</v>
      </c>
      <c r="R371" s="141">
        <f>Q371*H371</f>
        <v>0.04</v>
      </c>
      <c r="S371" s="141">
        <v>0</v>
      </c>
      <c r="T371" s="142">
        <f>S371*H371</f>
        <v>0</v>
      </c>
      <c r="AR371" s="143" t="s">
        <v>229</v>
      </c>
      <c r="AT371" s="143" t="s">
        <v>147</v>
      </c>
      <c r="AU371" s="143" t="s">
        <v>84</v>
      </c>
      <c r="AY371" s="18" t="s">
        <v>144</v>
      </c>
      <c r="BE371" s="144">
        <f>IF(N371="základní",J371,0)</f>
        <v>0</v>
      </c>
      <c r="BF371" s="144">
        <f>IF(N371="snížená",J371,0)</f>
        <v>0</v>
      </c>
      <c r="BG371" s="144">
        <f>IF(N371="zákl. přenesená",J371,0)</f>
        <v>0</v>
      </c>
      <c r="BH371" s="144">
        <f>IF(N371="sníž. přenesená",J371,0)</f>
        <v>0</v>
      </c>
      <c r="BI371" s="144">
        <f>IF(N371="nulová",J371,0)</f>
        <v>0</v>
      </c>
      <c r="BJ371" s="18" t="s">
        <v>82</v>
      </c>
      <c r="BK371" s="144">
        <f>ROUND(I371*H371,2)</f>
        <v>0</v>
      </c>
      <c r="BL371" s="18" t="s">
        <v>229</v>
      </c>
      <c r="BM371" s="143" t="s">
        <v>1632</v>
      </c>
    </row>
    <row r="372" spans="2:65" s="1" customFormat="1" ht="156">
      <c r="B372" s="33"/>
      <c r="D372" s="150" t="s">
        <v>556</v>
      </c>
      <c r="F372" s="187" t="s">
        <v>1633</v>
      </c>
      <c r="I372" s="147"/>
      <c r="L372" s="33"/>
      <c r="M372" s="148"/>
      <c r="T372" s="54"/>
      <c r="AT372" s="18" t="s">
        <v>556</v>
      </c>
      <c r="AU372" s="18" t="s">
        <v>84</v>
      </c>
    </row>
    <row r="373" spans="2:65" s="1" customFormat="1" ht="33" customHeight="1">
      <c r="B373" s="33"/>
      <c r="C373" s="132" t="s">
        <v>506</v>
      </c>
      <c r="D373" s="132" t="s">
        <v>147</v>
      </c>
      <c r="E373" s="133" t="s">
        <v>1110</v>
      </c>
      <c r="F373" s="134" t="s">
        <v>1111</v>
      </c>
      <c r="G373" s="135" t="s">
        <v>171</v>
      </c>
      <c r="H373" s="136">
        <v>0.28000000000000003</v>
      </c>
      <c r="I373" s="137"/>
      <c r="J373" s="138">
        <f>ROUND(I373*H373,2)</f>
        <v>0</v>
      </c>
      <c r="K373" s="134" t="s">
        <v>151</v>
      </c>
      <c r="L373" s="33"/>
      <c r="M373" s="139" t="s">
        <v>19</v>
      </c>
      <c r="N373" s="140" t="s">
        <v>46</v>
      </c>
      <c r="P373" s="141">
        <f>O373*H373</f>
        <v>0</v>
      </c>
      <c r="Q373" s="141">
        <v>0</v>
      </c>
      <c r="R373" s="141">
        <f>Q373*H373</f>
        <v>0</v>
      </c>
      <c r="S373" s="141">
        <v>0</v>
      </c>
      <c r="T373" s="142">
        <f>S373*H373</f>
        <v>0</v>
      </c>
      <c r="AR373" s="143" t="s">
        <v>229</v>
      </c>
      <c r="AT373" s="143" t="s">
        <v>147</v>
      </c>
      <c r="AU373" s="143" t="s">
        <v>84</v>
      </c>
      <c r="AY373" s="18" t="s">
        <v>144</v>
      </c>
      <c r="BE373" s="144">
        <f>IF(N373="základní",J373,0)</f>
        <v>0</v>
      </c>
      <c r="BF373" s="144">
        <f>IF(N373="snížená",J373,0)</f>
        <v>0</v>
      </c>
      <c r="BG373" s="144">
        <f>IF(N373="zákl. přenesená",J373,0)</f>
        <v>0</v>
      </c>
      <c r="BH373" s="144">
        <f>IF(N373="sníž. přenesená",J373,0)</f>
        <v>0</v>
      </c>
      <c r="BI373" s="144">
        <f>IF(N373="nulová",J373,0)</f>
        <v>0</v>
      </c>
      <c r="BJ373" s="18" t="s">
        <v>82</v>
      </c>
      <c r="BK373" s="144">
        <f>ROUND(I373*H373,2)</f>
        <v>0</v>
      </c>
      <c r="BL373" s="18" t="s">
        <v>229</v>
      </c>
      <c r="BM373" s="143" t="s">
        <v>1634</v>
      </c>
    </row>
    <row r="374" spans="2:65" s="1" customFormat="1">
      <c r="B374" s="33"/>
      <c r="D374" s="145" t="s">
        <v>154</v>
      </c>
      <c r="F374" s="146" t="s">
        <v>1113</v>
      </c>
      <c r="I374" s="147"/>
      <c r="L374" s="33"/>
      <c r="M374" s="148"/>
      <c r="T374" s="54"/>
      <c r="AT374" s="18" t="s">
        <v>154</v>
      </c>
      <c r="AU374" s="18" t="s">
        <v>84</v>
      </c>
    </row>
    <row r="375" spans="2:65" s="1" customFormat="1" ht="37.9" customHeight="1">
      <c r="B375" s="33"/>
      <c r="C375" s="132" t="s">
        <v>525</v>
      </c>
      <c r="D375" s="132" t="s">
        <v>147</v>
      </c>
      <c r="E375" s="133" t="s">
        <v>1114</v>
      </c>
      <c r="F375" s="134" t="s">
        <v>1115</v>
      </c>
      <c r="G375" s="135" t="s">
        <v>171</v>
      </c>
      <c r="H375" s="136">
        <v>0.28000000000000003</v>
      </c>
      <c r="I375" s="137"/>
      <c r="J375" s="138">
        <f>ROUND(I375*H375,2)</f>
        <v>0</v>
      </c>
      <c r="K375" s="134" t="s">
        <v>151</v>
      </c>
      <c r="L375" s="33"/>
      <c r="M375" s="139" t="s">
        <v>19</v>
      </c>
      <c r="N375" s="140" t="s">
        <v>46</v>
      </c>
      <c r="P375" s="141">
        <f>O375*H375</f>
        <v>0</v>
      </c>
      <c r="Q375" s="141">
        <v>0</v>
      </c>
      <c r="R375" s="141">
        <f>Q375*H375</f>
        <v>0</v>
      </c>
      <c r="S375" s="141">
        <v>0</v>
      </c>
      <c r="T375" s="142">
        <f>S375*H375</f>
        <v>0</v>
      </c>
      <c r="AR375" s="143" t="s">
        <v>229</v>
      </c>
      <c r="AT375" s="143" t="s">
        <v>147</v>
      </c>
      <c r="AU375" s="143" t="s">
        <v>84</v>
      </c>
      <c r="AY375" s="18" t="s">
        <v>144</v>
      </c>
      <c r="BE375" s="144">
        <f>IF(N375="základní",J375,0)</f>
        <v>0</v>
      </c>
      <c r="BF375" s="144">
        <f>IF(N375="snížená",J375,0)</f>
        <v>0</v>
      </c>
      <c r="BG375" s="144">
        <f>IF(N375="zákl. přenesená",J375,0)</f>
        <v>0</v>
      </c>
      <c r="BH375" s="144">
        <f>IF(N375="sníž. přenesená",J375,0)</f>
        <v>0</v>
      </c>
      <c r="BI375" s="144">
        <f>IF(N375="nulová",J375,0)</f>
        <v>0</v>
      </c>
      <c r="BJ375" s="18" t="s">
        <v>82</v>
      </c>
      <c r="BK375" s="144">
        <f>ROUND(I375*H375,2)</f>
        <v>0</v>
      </c>
      <c r="BL375" s="18" t="s">
        <v>229</v>
      </c>
      <c r="BM375" s="143" t="s">
        <v>1635</v>
      </c>
    </row>
    <row r="376" spans="2:65" s="1" customFormat="1">
      <c r="B376" s="33"/>
      <c r="D376" s="145" t="s">
        <v>154</v>
      </c>
      <c r="F376" s="146" t="s">
        <v>1117</v>
      </c>
      <c r="I376" s="147"/>
      <c r="L376" s="33"/>
      <c r="M376" s="148"/>
      <c r="T376" s="54"/>
      <c r="AT376" s="18" t="s">
        <v>154</v>
      </c>
      <c r="AU376" s="18" t="s">
        <v>84</v>
      </c>
    </row>
    <row r="377" spans="2:65" s="11" customFormat="1" ht="22.9" customHeight="1">
      <c r="B377" s="120"/>
      <c r="D377" s="121" t="s">
        <v>74</v>
      </c>
      <c r="E377" s="130" t="s">
        <v>1636</v>
      </c>
      <c r="F377" s="130" t="s">
        <v>1637</v>
      </c>
      <c r="I377" s="123"/>
      <c r="J377" s="131">
        <f>BK377</f>
        <v>0</v>
      </c>
      <c r="L377" s="120"/>
      <c r="M377" s="125"/>
      <c r="P377" s="126">
        <f>SUM(P378:P393)</f>
        <v>0</v>
      </c>
      <c r="R377" s="126">
        <f>SUM(R378:R393)</f>
        <v>0.25947999999999999</v>
      </c>
      <c r="T377" s="127">
        <f>SUM(T378:T393)</f>
        <v>5.0000000000000001E-3</v>
      </c>
      <c r="AR377" s="121" t="s">
        <v>84</v>
      </c>
      <c r="AT377" s="128" t="s">
        <v>74</v>
      </c>
      <c r="AU377" s="128" t="s">
        <v>82</v>
      </c>
      <c r="AY377" s="121" t="s">
        <v>144</v>
      </c>
      <c r="BK377" s="129">
        <f>SUM(BK378:BK393)</f>
        <v>0</v>
      </c>
    </row>
    <row r="378" spans="2:65" s="1" customFormat="1" ht="37.9" customHeight="1">
      <c r="B378" s="33"/>
      <c r="C378" s="132" t="s">
        <v>537</v>
      </c>
      <c r="D378" s="132" t="s">
        <v>147</v>
      </c>
      <c r="E378" s="133" t="s">
        <v>1638</v>
      </c>
      <c r="F378" s="134" t="s">
        <v>1639</v>
      </c>
      <c r="G378" s="135" t="s">
        <v>150</v>
      </c>
      <c r="H378" s="136">
        <v>31.81</v>
      </c>
      <c r="I378" s="137"/>
      <c r="J378" s="138">
        <f>ROUND(I378*H378,2)</f>
        <v>0</v>
      </c>
      <c r="K378" s="134" t="s">
        <v>19</v>
      </c>
      <c r="L378" s="33"/>
      <c r="M378" s="139" t="s">
        <v>19</v>
      </c>
      <c r="N378" s="140" t="s">
        <v>46</v>
      </c>
      <c r="P378" s="141">
        <f>O378*H378</f>
        <v>0</v>
      </c>
      <c r="Q378" s="141">
        <v>8.0000000000000002E-3</v>
      </c>
      <c r="R378" s="141">
        <f>Q378*H378</f>
        <v>0.25447999999999998</v>
      </c>
      <c r="S378" s="141">
        <v>0</v>
      </c>
      <c r="T378" s="142">
        <f>S378*H378</f>
        <v>0</v>
      </c>
      <c r="AR378" s="143" t="s">
        <v>229</v>
      </c>
      <c r="AT378" s="143" t="s">
        <v>147</v>
      </c>
      <c r="AU378" s="143" t="s">
        <v>84</v>
      </c>
      <c r="AY378" s="18" t="s">
        <v>144</v>
      </c>
      <c r="BE378" s="144">
        <f>IF(N378="základní",J378,0)</f>
        <v>0</v>
      </c>
      <c r="BF378" s="144">
        <f>IF(N378="snížená",J378,0)</f>
        <v>0</v>
      </c>
      <c r="BG378" s="144">
        <f>IF(N378="zákl. přenesená",J378,0)</f>
        <v>0</v>
      </c>
      <c r="BH378" s="144">
        <f>IF(N378="sníž. přenesená",J378,0)</f>
        <v>0</v>
      </c>
      <c r="BI378" s="144">
        <f>IF(N378="nulová",J378,0)</f>
        <v>0</v>
      </c>
      <c r="BJ378" s="18" t="s">
        <v>82</v>
      </c>
      <c r="BK378" s="144">
        <f>ROUND(I378*H378,2)</f>
        <v>0</v>
      </c>
      <c r="BL378" s="18" t="s">
        <v>229</v>
      </c>
      <c r="BM378" s="143" t="s">
        <v>1640</v>
      </c>
    </row>
    <row r="379" spans="2:65" s="1" customFormat="1" ht="136.5">
      <c r="B379" s="33"/>
      <c r="D379" s="150" t="s">
        <v>556</v>
      </c>
      <c r="F379" s="187" t="s">
        <v>1641</v>
      </c>
      <c r="I379" s="147"/>
      <c r="L379" s="33"/>
      <c r="M379" s="148"/>
      <c r="T379" s="54"/>
      <c r="AT379" s="18" t="s">
        <v>556</v>
      </c>
      <c r="AU379" s="18" t="s">
        <v>84</v>
      </c>
    </row>
    <row r="380" spans="2:65" s="12" customFormat="1">
      <c r="B380" s="149"/>
      <c r="D380" s="150" t="s">
        <v>156</v>
      </c>
      <c r="E380" s="151" t="s">
        <v>19</v>
      </c>
      <c r="F380" s="152" t="s">
        <v>1448</v>
      </c>
      <c r="H380" s="151" t="s">
        <v>19</v>
      </c>
      <c r="I380" s="153"/>
      <c r="L380" s="149"/>
      <c r="M380" s="154"/>
      <c r="T380" s="155"/>
      <c r="AT380" s="151" t="s">
        <v>156</v>
      </c>
      <c r="AU380" s="151" t="s">
        <v>84</v>
      </c>
      <c r="AV380" s="12" t="s">
        <v>82</v>
      </c>
      <c r="AW380" s="12" t="s">
        <v>35</v>
      </c>
      <c r="AX380" s="12" t="s">
        <v>75</v>
      </c>
      <c r="AY380" s="151" t="s">
        <v>144</v>
      </c>
    </row>
    <row r="381" spans="2:65" s="13" customFormat="1">
      <c r="B381" s="156"/>
      <c r="D381" s="150" t="s">
        <v>156</v>
      </c>
      <c r="E381" s="157" t="s">
        <v>19</v>
      </c>
      <c r="F381" s="158" t="s">
        <v>1573</v>
      </c>
      <c r="H381" s="159">
        <v>26.83</v>
      </c>
      <c r="I381" s="160"/>
      <c r="L381" s="156"/>
      <c r="M381" s="161"/>
      <c r="T381" s="162"/>
      <c r="AT381" s="157" t="s">
        <v>156</v>
      </c>
      <c r="AU381" s="157" t="s">
        <v>84</v>
      </c>
      <c r="AV381" s="13" t="s">
        <v>84</v>
      </c>
      <c r="AW381" s="13" t="s">
        <v>35</v>
      </c>
      <c r="AX381" s="13" t="s">
        <v>75</v>
      </c>
      <c r="AY381" s="157" t="s">
        <v>144</v>
      </c>
    </row>
    <row r="382" spans="2:65" s="12" customFormat="1">
      <c r="B382" s="149"/>
      <c r="D382" s="150" t="s">
        <v>156</v>
      </c>
      <c r="E382" s="151" t="s">
        <v>19</v>
      </c>
      <c r="F382" s="152" t="s">
        <v>1450</v>
      </c>
      <c r="H382" s="151" t="s">
        <v>19</v>
      </c>
      <c r="I382" s="153"/>
      <c r="L382" s="149"/>
      <c r="M382" s="154"/>
      <c r="T382" s="155"/>
      <c r="AT382" s="151" t="s">
        <v>156</v>
      </c>
      <c r="AU382" s="151" t="s">
        <v>84</v>
      </c>
      <c r="AV382" s="12" t="s">
        <v>82</v>
      </c>
      <c r="AW382" s="12" t="s">
        <v>35</v>
      </c>
      <c r="AX382" s="12" t="s">
        <v>75</v>
      </c>
      <c r="AY382" s="151" t="s">
        <v>144</v>
      </c>
    </row>
    <row r="383" spans="2:65" s="13" customFormat="1">
      <c r="B383" s="156"/>
      <c r="D383" s="150" t="s">
        <v>156</v>
      </c>
      <c r="E383" s="157" t="s">
        <v>19</v>
      </c>
      <c r="F383" s="158" t="s">
        <v>1574</v>
      </c>
      <c r="H383" s="159">
        <v>4.9800000000000004</v>
      </c>
      <c r="I383" s="160"/>
      <c r="L383" s="156"/>
      <c r="M383" s="161"/>
      <c r="T383" s="162"/>
      <c r="AT383" s="157" t="s">
        <v>156</v>
      </c>
      <c r="AU383" s="157" t="s">
        <v>84</v>
      </c>
      <c r="AV383" s="13" t="s">
        <v>84</v>
      </c>
      <c r="AW383" s="13" t="s">
        <v>35</v>
      </c>
      <c r="AX383" s="13" t="s">
        <v>75</v>
      </c>
      <c r="AY383" s="157" t="s">
        <v>144</v>
      </c>
    </row>
    <row r="384" spans="2:65" s="14" customFormat="1">
      <c r="B384" s="163"/>
      <c r="D384" s="150" t="s">
        <v>156</v>
      </c>
      <c r="E384" s="164" t="s">
        <v>19</v>
      </c>
      <c r="F384" s="165" t="s">
        <v>204</v>
      </c>
      <c r="H384" s="166">
        <v>31.81</v>
      </c>
      <c r="I384" s="167"/>
      <c r="L384" s="163"/>
      <c r="M384" s="168"/>
      <c r="T384" s="169"/>
      <c r="AT384" s="164" t="s">
        <v>156</v>
      </c>
      <c r="AU384" s="164" t="s">
        <v>84</v>
      </c>
      <c r="AV384" s="14" t="s">
        <v>152</v>
      </c>
      <c r="AW384" s="14" t="s">
        <v>35</v>
      </c>
      <c r="AX384" s="14" t="s">
        <v>82</v>
      </c>
      <c r="AY384" s="164" t="s">
        <v>144</v>
      </c>
    </row>
    <row r="385" spans="2:65" s="1" customFormat="1" ht="24.2" customHeight="1">
      <c r="B385" s="33"/>
      <c r="C385" s="132" t="s">
        <v>541</v>
      </c>
      <c r="D385" s="132" t="s">
        <v>147</v>
      </c>
      <c r="E385" s="133" t="s">
        <v>1642</v>
      </c>
      <c r="F385" s="134" t="s">
        <v>1643</v>
      </c>
      <c r="G385" s="135" t="s">
        <v>150</v>
      </c>
      <c r="H385" s="136">
        <v>0.5</v>
      </c>
      <c r="I385" s="137"/>
      <c r="J385" s="138">
        <f>ROUND(I385*H385,2)</f>
        <v>0</v>
      </c>
      <c r="K385" s="134" t="s">
        <v>19</v>
      </c>
      <c r="L385" s="33"/>
      <c r="M385" s="139" t="s">
        <v>19</v>
      </c>
      <c r="N385" s="140" t="s">
        <v>46</v>
      </c>
      <c r="P385" s="141">
        <f>O385*H385</f>
        <v>0</v>
      </c>
      <c r="Q385" s="141">
        <v>0.01</v>
      </c>
      <c r="R385" s="141">
        <f>Q385*H385</f>
        <v>5.0000000000000001E-3</v>
      </c>
      <c r="S385" s="141">
        <v>0.01</v>
      </c>
      <c r="T385" s="142">
        <f>S385*H385</f>
        <v>5.0000000000000001E-3</v>
      </c>
      <c r="AR385" s="143" t="s">
        <v>229</v>
      </c>
      <c r="AT385" s="143" t="s">
        <v>147</v>
      </c>
      <c r="AU385" s="143" t="s">
        <v>84</v>
      </c>
      <c r="AY385" s="18" t="s">
        <v>144</v>
      </c>
      <c r="BE385" s="144">
        <f>IF(N385="základní",J385,0)</f>
        <v>0</v>
      </c>
      <c r="BF385" s="144">
        <f>IF(N385="snížená",J385,0)</f>
        <v>0</v>
      </c>
      <c r="BG385" s="144">
        <f>IF(N385="zákl. přenesená",J385,0)</f>
        <v>0</v>
      </c>
      <c r="BH385" s="144">
        <f>IF(N385="sníž. přenesená",J385,0)</f>
        <v>0</v>
      </c>
      <c r="BI385" s="144">
        <f>IF(N385="nulová",J385,0)</f>
        <v>0</v>
      </c>
      <c r="BJ385" s="18" t="s">
        <v>82</v>
      </c>
      <c r="BK385" s="144">
        <f>ROUND(I385*H385,2)</f>
        <v>0</v>
      </c>
      <c r="BL385" s="18" t="s">
        <v>229</v>
      </c>
      <c r="BM385" s="143" t="s">
        <v>1644</v>
      </c>
    </row>
    <row r="386" spans="2:65" s="1" customFormat="1" ht="136.5">
      <c r="B386" s="33"/>
      <c r="D386" s="150" t="s">
        <v>556</v>
      </c>
      <c r="F386" s="187" t="s">
        <v>1641</v>
      </c>
      <c r="I386" s="147"/>
      <c r="L386" s="33"/>
      <c r="M386" s="148"/>
      <c r="T386" s="54"/>
      <c r="AT386" s="18" t="s">
        <v>556</v>
      </c>
      <c r="AU386" s="18" t="s">
        <v>84</v>
      </c>
    </row>
    <row r="387" spans="2:65" s="12" customFormat="1">
      <c r="B387" s="149"/>
      <c r="D387" s="150" t="s">
        <v>156</v>
      </c>
      <c r="E387" s="151" t="s">
        <v>19</v>
      </c>
      <c r="F387" s="152" t="s">
        <v>1448</v>
      </c>
      <c r="H387" s="151" t="s">
        <v>19</v>
      </c>
      <c r="I387" s="153"/>
      <c r="L387" s="149"/>
      <c r="M387" s="154"/>
      <c r="T387" s="155"/>
      <c r="AT387" s="151" t="s">
        <v>156</v>
      </c>
      <c r="AU387" s="151" t="s">
        <v>84</v>
      </c>
      <c r="AV387" s="12" t="s">
        <v>82</v>
      </c>
      <c r="AW387" s="12" t="s">
        <v>35</v>
      </c>
      <c r="AX387" s="12" t="s">
        <v>75</v>
      </c>
      <c r="AY387" s="151" t="s">
        <v>144</v>
      </c>
    </row>
    <row r="388" spans="2:65" s="13" customFormat="1">
      <c r="B388" s="156"/>
      <c r="D388" s="150" t="s">
        <v>156</v>
      </c>
      <c r="E388" s="157" t="s">
        <v>19</v>
      </c>
      <c r="F388" s="158" t="s">
        <v>271</v>
      </c>
      <c r="H388" s="159">
        <v>0.5</v>
      </c>
      <c r="I388" s="160"/>
      <c r="L388" s="156"/>
      <c r="M388" s="161"/>
      <c r="T388" s="162"/>
      <c r="AT388" s="157" t="s">
        <v>156</v>
      </c>
      <c r="AU388" s="157" t="s">
        <v>84</v>
      </c>
      <c r="AV388" s="13" t="s">
        <v>84</v>
      </c>
      <c r="AW388" s="13" t="s">
        <v>35</v>
      </c>
      <c r="AX388" s="13" t="s">
        <v>75</v>
      </c>
      <c r="AY388" s="157" t="s">
        <v>144</v>
      </c>
    </row>
    <row r="389" spans="2:65" s="14" customFormat="1">
      <c r="B389" s="163"/>
      <c r="D389" s="150" t="s">
        <v>156</v>
      </c>
      <c r="E389" s="164" t="s">
        <v>19</v>
      </c>
      <c r="F389" s="165" t="s">
        <v>204</v>
      </c>
      <c r="H389" s="166">
        <v>0.5</v>
      </c>
      <c r="I389" s="167"/>
      <c r="L389" s="163"/>
      <c r="M389" s="168"/>
      <c r="T389" s="169"/>
      <c r="AT389" s="164" t="s">
        <v>156</v>
      </c>
      <c r="AU389" s="164" t="s">
        <v>84</v>
      </c>
      <c r="AV389" s="14" t="s">
        <v>152</v>
      </c>
      <c r="AW389" s="14" t="s">
        <v>35</v>
      </c>
      <c r="AX389" s="14" t="s">
        <v>82</v>
      </c>
      <c r="AY389" s="164" t="s">
        <v>144</v>
      </c>
    </row>
    <row r="390" spans="2:65" s="1" customFormat="1" ht="37.9" customHeight="1">
      <c r="B390" s="33"/>
      <c r="C390" s="132" t="s">
        <v>552</v>
      </c>
      <c r="D390" s="132" t="s">
        <v>147</v>
      </c>
      <c r="E390" s="133" t="s">
        <v>1645</v>
      </c>
      <c r="F390" s="134" t="s">
        <v>1646</v>
      </c>
      <c r="G390" s="135" t="s">
        <v>171</v>
      </c>
      <c r="H390" s="136">
        <v>0.25900000000000001</v>
      </c>
      <c r="I390" s="137"/>
      <c r="J390" s="138">
        <f>ROUND(I390*H390,2)</f>
        <v>0</v>
      </c>
      <c r="K390" s="134" t="s">
        <v>151</v>
      </c>
      <c r="L390" s="33"/>
      <c r="M390" s="139" t="s">
        <v>19</v>
      </c>
      <c r="N390" s="140" t="s">
        <v>46</v>
      </c>
      <c r="P390" s="141">
        <f>O390*H390</f>
        <v>0</v>
      </c>
      <c r="Q390" s="141">
        <v>0</v>
      </c>
      <c r="R390" s="141">
        <f>Q390*H390</f>
        <v>0</v>
      </c>
      <c r="S390" s="141">
        <v>0</v>
      </c>
      <c r="T390" s="142">
        <f>S390*H390</f>
        <v>0</v>
      </c>
      <c r="AR390" s="143" t="s">
        <v>229</v>
      </c>
      <c r="AT390" s="143" t="s">
        <v>147</v>
      </c>
      <c r="AU390" s="143" t="s">
        <v>84</v>
      </c>
      <c r="AY390" s="18" t="s">
        <v>144</v>
      </c>
      <c r="BE390" s="144">
        <f>IF(N390="základní",J390,0)</f>
        <v>0</v>
      </c>
      <c r="BF390" s="144">
        <f>IF(N390="snížená",J390,0)</f>
        <v>0</v>
      </c>
      <c r="BG390" s="144">
        <f>IF(N390="zákl. přenesená",J390,0)</f>
        <v>0</v>
      </c>
      <c r="BH390" s="144">
        <f>IF(N390="sníž. přenesená",J390,0)</f>
        <v>0</v>
      </c>
      <c r="BI390" s="144">
        <f>IF(N390="nulová",J390,0)</f>
        <v>0</v>
      </c>
      <c r="BJ390" s="18" t="s">
        <v>82</v>
      </c>
      <c r="BK390" s="144">
        <f>ROUND(I390*H390,2)</f>
        <v>0</v>
      </c>
      <c r="BL390" s="18" t="s">
        <v>229</v>
      </c>
      <c r="BM390" s="143" t="s">
        <v>1647</v>
      </c>
    </row>
    <row r="391" spans="2:65" s="1" customFormat="1">
      <c r="B391" s="33"/>
      <c r="D391" s="145" t="s">
        <v>154</v>
      </c>
      <c r="F391" s="146" t="s">
        <v>1648</v>
      </c>
      <c r="I391" s="147"/>
      <c r="L391" s="33"/>
      <c r="M391" s="148"/>
      <c r="T391" s="54"/>
      <c r="AT391" s="18" t="s">
        <v>154</v>
      </c>
      <c r="AU391" s="18" t="s">
        <v>84</v>
      </c>
    </row>
    <row r="392" spans="2:65" s="1" customFormat="1" ht="37.9" customHeight="1">
      <c r="B392" s="33"/>
      <c r="C392" s="132" t="s">
        <v>558</v>
      </c>
      <c r="D392" s="132" t="s">
        <v>147</v>
      </c>
      <c r="E392" s="133" t="s">
        <v>1649</v>
      </c>
      <c r="F392" s="134" t="s">
        <v>1650</v>
      </c>
      <c r="G392" s="135" t="s">
        <v>171</v>
      </c>
      <c r="H392" s="136">
        <v>0.25900000000000001</v>
      </c>
      <c r="I392" s="137"/>
      <c r="J392" s="138">
        <f>ROUND(I392*H392,2)</f>
        <v>0</v>
      </c>
      <c r="K392" s="134" t="s">
        <v>151</v>
      </c>
      <c r="L392" s="33"/>
      <c r="M392" s="139" t="s">
        <v>19</v>
      </c>
      <c r="N392" s="140" t="s">
        <v>46</v>
      </c>
      <c r="P392" s="141">
        <f>O392*H392</f>
        <v>0</v>
      </c>
      <c r="Q392" s="141">
        <v>0</v>
      </c>
      <c r="R392" s="141">
        <f>Q392*H392</f>
        <v>0</v>
      </c>
      <c r="S392" s="141">
        <v>0</v>
      </c>
      <c r="T392" s="142">
        <f>S392*H392</f>
        <v>0</v>
      </c>
      <c r="AR392" s="143" t="s">
        <v>229</v>
      </c>
      <c r="AT392" s="143" t="s">
        <v>147</v>
      </c>
      <c r="AU392" s="143" t="s">
        <v>84</v>
      </c>
      <c r="AY392" s="18" t="s">
        <v>144</v>
      </c>
      <c r="BE392" s="144">
        <f>IF(N392="základní",J392,0)</f>
        <v>0</v>
      </c>
      <c r="BF392" s="144">
        <f>IF(N392="snížená",J392,0)</f>
        <v>0</v>
      </c>
      <c r="BG392" s="144">
        <f>IF(N392="zákl. přenesená",J392,0)</f>
        <v>0</v>
      </c>
      <c r="BH392" s="144">
        <f>IF(N392="sníž. přenesená",J392,0)</f>
        <v>0</v>
      </c>
      <c r="BI392" s="144">
        <f>IF(N392="nulová",J392,0)</f>
        <v>0</v>
      </c>
      <c r="BJ392" s="18" t="s">
        <v>82</v>
      </c>
      <c r="BK392" s="144">
        <f>ROUND(I392*H392,2)</f>
        <v>0</v>
      </c>
      <c r="BL392" s="18" t="s">
        <v>229</v>
      </c>
      <c r="BM392" s="143" t="s">
        <v>1651</v>
      </c>
    </row>
    <row r="393" spans="2:65" s="1" customFormat="1">
      <c r="B393" s="33"/>
      <c r="D393" s="145" t="s">
        <v>154</v>
      </c>
      <c r="F393" s="146" t="s">
        <v>1652</v>
      </c>
      <c r="I393" s="147"/>
      <c r="L393" s="33"/>
      <c r="M393" s="148"/>
      <c r="T393" s="54"/>
      <c r="AT393" s="18" t="s">
        <v>154</v>
      </c>
      <c r="AU393" s="18" t="s">
        <v>84</v>
      </c>
    </row>
    <row r="394" spans="2:65" s="11" customFormat="1" ht="22.9" customHeight="1">
      <c r="B394" s="120"/>
      <c r="D394" s="121" t="s">
        <v>74</v>
      </c>
      <c r="E394" s="130" t="s">
        <v>1118</v>
      </c>
      <c r="F394" s="130" t="s">
        <v>1119</v>
      </c>
      <c r="I394" s="123"/>
      <c r="J394" s="131">
        <f>BK394</f>
        <v>0</v>
      </c>
      <c r="L394" s="120"/>
      <c r="M394" s="125"/>
      <c r="P394" s="126">
        <f>SUM(P395:P415)</f>
        <v>0</v>
      </c>
      <c r="R394" s="126">
        <f>SUM(R395:R415)</f>
        <v>0.106212</v>
      </c>
      <c r="T394" s="127">
        <f>SUM(T395:T415)</f>
        <v>0</v>
      </c>
      <c r="AR394" s="121" t="s">
        <v>84</v>
      </c>
      <c r="AT394" s="128" t="s">
        <v>74</v>
      </c>
      <c r="AU394" s="128" t="s">
        <v>82</v>
      </c>
      <c r="AY394" s="121" t="s">
        <v>144</v>
      </c>
      <c r="BK394" s="129">
        <f>SUM(BK395:BK415)</f>
        <v>0</v>
      </c>
    </row>
    <row r="395" spans="2:65" s="1" customFormat="1" ht="16.5" customHeight="1">
      <c r="B395" s="33"/>
      <c r="C395" s="132" t="s">
        <v>569</v>
      </c>
      <c r="D395" s="132" t="s">
        <v>147</v>
      </c>
      <c r="E395" s="133" t="s">
        <v>1653</v>
      </c>
      <c r="F395" s="134" t="s">
        <v>1654</v>
      </c>
      <c r="G395" s="135" t="s">
        <v>150</v>
      </c>
      <c r="H395" s="136">
        <v>165.15</v>
      </c>
      <c r="I395" s="137"/>
      <c r="J395" s="138">
        <f>ROUND(I395*H395,2)</f>
        <v>0</v>
      </c>
      <c r="K395" s="134" t="s">
        <v>151</v>
      </c>
      <c r="L395" s="33"/>
      <c r="M395" s="139" t="s">
        <v>19</v>
      </c>
      <c r="N395" s="140" t="s">
        <v>46</v>
      </c>
      <c r="P395" s="141">
        <f>O395*H395</f>
        <v>0</v>
      </c>
      <c r="Q395" s="141">
        <v>8.0000000000000007E-5</v>
      </c>
      <c r="R395" s="141">
        <f>Q395*H395</f>
        <v>1.3212000000000002E-2</v>
      </c>
      <c r="S395" s="141">
        <v>0</v>
      </c>
      <c r="T395" s="142">
        <f>S395*H395</f>
        <v>0</v>
      </c>
      <c r="AR395" s="143" t="s">
        <v>229</v>
      </c>
      <c r="AT395" s="143" t="s">
        <v>147</v>
      </c>
      <c r="AU395" s="143" t="s">
        <v>84</v>
      </c>
      <c r="AY395" s="18" t="s">
        <v>144</v>
      </c>
      <c r="BE395" s="144">
        <f>IF(N395="základní",J395,0)</f>
        <v>0</v>
      </c>
      <c r="BF395" s="144">
        <f>IF(N395="snížená",J395,0)</f>
        <v>0</v>
      </c>
      <c r="BG395" s="144">
        <f>IF(N395="zákl. přenesená",J395,0)</f>
        <v>0</v>
      </c>
      <c r="BH395" s="144">
        <f>IF(N395="sníž. přenesená",J395,0)</f>
        <v>0</v>
      </c>
      <c r="BI395" s="144">
        <f>IF(N395="nulová",J395,0)</f>
        <v>0</v>
      </c>
      <c r="BJ395" s="18" t="s">
        <v>82</v>
      </c>
      <c r="BK395" s="144">
        <f>ROUND(I395*H395,2)</f>
        <v>0</v>
      </c>
      <c r="BL395" s="18" t="s">
        <v>229</v>
      </c>
      <c r="BM395" s="143" t="s">
        <v>1655</v>
      </c>
    </row>
    <row r="396" spans="2:65" s="1" customFormat="1">
      <c r="B396" s="33"/>
      <c r="D396" s="145" t="s">
        <v>154</v>
      </c>
      <c r="F396" s="146" t="s">
        <v>1656</v>
      </c>
      <c r="I396" s="147"/>
      <c r="L396" s="33"/>
      <c r="M396" s="148"/>
      <c r="T396" s="54"/>
      <c r="AT396" s="18" t="s">
        <v>154</v>
      </c>
      <c r="AU396" s="18" t="s">
        <v>84</v>
      </c>
    </row>
    <row r="397" spans="2:65" s="12" customFormat="1">
      <c r="B397" s="149"/>
      <c r="D397" s="150" t="s">
        <v>156</v>
      </c>
      <c r="E397" s="151" t="s">
        <v>19</v>
      </c>
      <c r="F397" s="152" t="s">
        <v>1657</v>
      </c>
      <c r="H397" s="151" t="s">
        <v>19</v>
      </c>
      <c r="I397" s="153"/>
      <c r="L397" s="149"/>
      <c r="M397" s="154"/>
      <c r="T397" s="155"/>
      <c r="AT397" s="151" t="s">
        <v>156</v>
      </c>
      <c r="AU397" s="151" t="s">
        <v>84</v>
      </c>
      <c r="AV397" s="12" t="s">
        <v>82</v>
      </c>
      <c r="AW397" s="12" t="s">
        <v>35</v>
      </c>
      <c r="AX397" s="12" t="s">
        <v>75</v>
      </c>
      <c r="AY397" s="151" t="s">
        <v>144</v>
      </c>
    </row>
    <row r="398" spans="2:65" s="12" customFormat="1">
      <c r="B398" s="149"/>
      <c r="D398" s="150" t="s">
        <v>156</v>
      </c>
      <c r="E398" s="151" t="s">
        <v>19</v>
      </c>
      <c r="F398" s="152" t="s">
        <v>1658</v>
      </c>
      <c r="H398" s="151" t="s">
        <v>19</v>
      </c>
      <c r="I398" s="153"/>
      <c r="L398" s="149"/>
      <c r="M398" s="154"/>
      <c r="T398" s="155"/>
      <c r="AT398" s="151" t="s">
        <v>156</v>
      </c>
      <c r="AU398" s="151" t="s">
        <v>84</v>
      </c>
      <c r="AV398" s="12" t="s">
        <v>82</v>
      </c>
      <c r="AW398" s="12" t="s">
        <v>35</v>
      </c>
      <c r="AX398" s="12" t="s">
        <v>75</v>
      </c>
      <c r="AY398" s="151" t="s">
        <v>144</v>
      </c>
    </row>
    <row r="399" spans="2:65" s="12" customFormat="1">
      <c r="B399" s="149"/>
      <c r="D399" s="150" t="s">
        <v>156</v>
      </c>
      <c r="E399" s="151" t="s">
        <v>19</v>
      </c>
      <c r="F399" s="152" t="s">
        <v>1659</v>
      </c>
      <c r="H399" s="151" t="s">
        <v>19</v>
      </c>
      <c r="I399" s="153"/>
      <c r="L399" s="149"/>
      <c r="M399" s="154"/>
      <c r="T399" s="155"/>
      <c r="AT399" s="151" t="s">
        <v>156</v>
      </c>
      <c r="AU399" s="151" t="s">
        <v>84</v>
      </c>
      <c r="AV399" s="12" t="s">
        <v>82</v>
      </c>
      <c r="AW399" s="12" t="s">
        <v>35</v>
      </c>
      <c r="AX399" s="12" t="s">
        <v>75</v>
      </c>
      <c r="AY399" s="151" t="s">
        <v>144</v>
      </c>
    </row>
    <row r="400" spans="2:65" s="13" customFormat="1">
      <c r="B400" s="156"/>
      <c r="D400" s="150" t="s">
        <v>156</v>
      </c>
      <c r="E400" s="157" t="s">
        <v>19</v>
      </c>
      <c r="F400" s="158" t="s">
        <v>1660</v>
      </c>
      <c r="H400" s="159">
        <v>120.15</v>
      </c>
      <c r="I400" s="160"/>
      <c r="L400" s="156"/>
      <c r="M400" s="161"/>
      <c r="T400" s="162"/>
      <c r="AT400" s="157" t="s">
        <v>156</v>
      </c>
      <c r="AU400" s="157" t="s">
        <v>84</v>
      </c>
      <c r="AV400" s="13" t="s">
        <v>84</v>
      </c>
      <c r="AW400" s="13" t="s">
        <v>35</v>
      </c>
      <c r="AX400" s="13" t="s">
        <v>75</v>
      </c>
      <c r="AY400" s="157" t="s">
        <v>144</v>
      </c>
    </row>
    <row r="401" spans="2:65" s="12" customFormat="1">
      <c r="B401" s="149"/>
      <c r="D401" s="150" t="s">
        <v>156</v>
      </c>
      <c r="E401" s="151" t="s">
        <v>19</v>
      </c>
      <c r="F401" s="152" t="s">
        <v>1661</v>
      </c>
      <c r="H401" s="151" t="s">
        <v>19</v>
      </c>
      <c r="I401" s="153"/>
      <c r="L401" s="149"/>
      <c r="M401" s="154"/>
      <c r="T401" s="155"/>
      <c r="AT401" s="151" t="s">
        <v>156</v>
      </c>
      <c r="AU401" s="151" t="s">
        <v>84</v>
      </c>
      <c r="AV401" s="12" t="s">
        <v>82</v>
      </c>
      <c r="AW401" s="12" t="s">
        <v>35</v>
      </c>
      <c r="AX401" s="12" t="s">
        <v>75</v>
      </c>
      <c r="AY401" s="151" t="s">
        <v>144</v>
      </c>
    </row>
    <row r="402" spans="2:65" s="13" customFormat="1">
      <c r="B402" s="156"/>
      <c r="D402" s="150" t="s">
        <v>156</v>
      </c>
      <c r="E402" s="157" t="s">
        <v>19</v>
      </c>
      <c r="F402" s="158" t="s">
        <v>506</v>
      </c>
      <c r="H402" s="159">
        <v>45</v>
      </c>
      <c r="I402" s="160"/>
      <c r="L402" s="156"/>
      <c r="M402" s="161"/>
      <c r="T402" s="162"/>
      <c r="AT402" s="157" t="s">
        <v>156</v>
      </c>
      <c r="AU402" s="157" t="s">
        <v>84</v>
      </c>
      <c r="AV402" s="13" t="s">
        <v>84</v>
      </c>
      <c r="AW402" s="13" t="s">
        <v>35</v>
      </c>
      <c r="AX402" s="13" t="s">
        <v>75</v>
      </c>
      <c r="AY402" s="157" t="s">
        <v>144</v>
      </c>
    </row>
    <row r="403" spans="2:65" s="14" customFormat="1">
      <c r="B403" s="163"/>
      <c r="D403" s="150" t="s">
        <v>156</v>
      </c>
      <c r="E403" s="164" t="s">
        <v>19</v>
      </c>
      <c r="F403" s="165" t="s">
        <v>204</v>
      </c>
      <c r="H403" s="166">
        <v>165.15</v>
      </c>
      <c r="I403" s="167"/>
      <c r="L403" s="163"/>
      <c r="M403" s="168"/>
      <c r="T403" s="169"/>
      <c r="AT403" s="164" t="s">
        <v>156</v>
      </c>
      <c r="AU403" s="164" t="s">
        <v>84</v>
      </c>
      <c r="AV403" s="14" t="s">
        <v>152</v>
      </c>
      <c r="AW403" s="14" t="s">
        <v>35</v>
      </c>
      <c r="AX403" s="14" t="s">
        <v>82</v>
      </c>
      <c r="AY403" s="164" t="s">
        <v>144</v>
      </c>
    </row>
    <row r="404" spans="2:65" s="1" customFormat="1" ht="16.5" customHeight="1">
      <c r="B404" s="33"/>
      <c r="C404" s="132" t="s">
        <v>574</v>
      </c>
      <c r="D404" s="132" t="s">
        <v>147</v>
      </c>
      <c r="E404" s="133" t="s">
        <v>1662</v>
      </c>
      <c r="F404" s="134" t="s">
        <v>1663</v>
      </c>
      <c r="G404" s="135" t="s">
        <v>354</v>
      </c>
      <c r="H404" s="136">
        <v>1</v>
      </c>
      <c r="I404" s="137"/>
      <c r="J404" s="138">
        <f>ROUND(I404*H404,2)</f>
        <v>0</v>
      </c>
      <c r="K404" s="134" t="s">
        <v>19</v>
      </c>
      <c r="L404" s="33"/>
      <c r="M404" s="139" t="s">
        <v>19</v>
      </c>
      <c r="N404" s="140" t="s">
        <v>46</v>
      </c>
      <c r="P404" s="141">
        <f>O404*H404</f>
        <v>0</v>
      </c>
      <c r="Q404" s="141">
        <v>3.0000000000000001E-3</v>
      </c>
      <c r="R404" s="141">
        <f>Q404*H404</f>
        <v>3.0000000000000001E-3</v>
      </c>
      <c r="S404" s="141">
        <v>0</v>
      </c>
      <c r="T404" s="142">
        <f>S404*H404</f>
        <v>0</v>
      </c>
      <c r="AR404" s="143" t="s">
        <v>229</v>
      </c>
      <c r="AT404" s="143" t="s">
        <v>147</v>
      </c>
      <c r="AU404" s="143" t="s">
        <v>84</v>
      </c>
      <c r="AY404" s="18" t="s">
        <v>144</v>
      </c>
      <c r="BE404" s="144">
        <f>IF(N404="základní",J404,0)</f>
        <v>0</v>
      </c>
      <c r="BF404" s="144">
        <f>IF(N404="snížená",J404,0)</f>
        <v>0</v>
      </c>
      <c r="BG404" s="144">
        <f>IF(N404="zákl. přenesená",J404,0)</f>
        <v>0</v>
      </c>
      <c r="BH404" s="144">
        <f>IF(N404="sníž. přenesená",J404,0)</f>
        <v>0</v>
      </c>
      <c r="BI404" s="144">
        <f>IF(N404="nulová",J404,0)</f>
        <v>0</v>
      </c>
      <c r="BJ404" s="18" t="s">
        <v>82</v>
      </c>
      <c r="BK404" s="144">
        <f>ROUND(I404*H404,2)</f>
        <v>0</v>
      </c>
      <c r="BL404" s="18" t="s">
        <v>229</v>
      </c>
      <c r="BM404" s="143" t="s">
        <v>1664</v>
      </c>
    </row>
    <row r="405" spans="2:65" s="1" customFormat="1" ht="117">
      <c r="B405" s="33"/>
      <c r="D405" s="150" t="s">
        <v>556</v>
      </c>
      <c r="F405" s="187" t="s">
        <v>1665</v>
      </c>
      <c r="I405" s="147"/>
      <c r="L405" s="33"/>
      <c r="M405" s="148"/>
      <c r="T405" s="54"/>
      <c r="AT405" s="18" t="s">
        <v>556</v>
      </c>
      <c r="AU405" s="18" t="s">
        <v>84</v>
      </c>
    </row>
    <row r="406" spans="2:65" s="1" customFormat="1" ht="16.5" customHeight="1">
      <c r="B406" s="33"/>
      <c r="C406" s="132" t="s">
        <v>581</v>
      </c>
      <c r="D406" s="132" t="s">
        <v>147</v>
      </c>
      <c r="E406" s="133" t="s">
        <v>1666</v>
      </c>
      <c r="F406" s="134" t="s">
        <v>1667</v>
      </c>
      <c r="G406" s="135" t="s">
        <v>354</v>
      </c>
      <c r="H406" s="136">
        <v>1</v>
      </c>
      <c r="I406" s="137"/>
      <c r="J406" s="138">
        <f>ROUND(I406*H406,2)</f>
        <v>0</v>
      </c>
      <c r="K406" s="134" t="s">
        <v>19</v>
      </c>
      <c r="L406" s="33"/>
      <c r="M406" s="139" t="s">
        <v>19</v>
      </c>
      <c r="N406" s="140" t="s">
        <v>46</v>
      </c>
      <c r="P406" s="141">
        <f>O406*H406</f>
        <v>0</v>
      </c>
      <c r="Q406" s="141">
        <v>0.03</v>
      </c>
      <c r="R406" s="141">
        <f>Q406*H406</f>
        <v>0.03</v>
      </c>
      <c r="S406" s="141">
        <v>0</v>
      </c>
      <c r="T406" s="142">
        <f>S406*H406</f>
        <v>0</v>
      </c>
      <c r="AR406" s="143" t="s">
        <v>229</v>
      </c>
      <c r="AT406" s="143" t="s">
        <v>147</v>
      </c>
      <c r="AU406" s="143" t="s">
        <v>84</v>
      </c>
      <c r="AY406" s="18" t="s">
        <v>144</v>
      </c>
      <c r="BE406" s="144">
        <f>IF(N406="základní",J406,0)</f>
        <v>0</v>
      </c>
      <c r="BF406" s="144">
        <f>IF(N406="snížená",J406,0)</f>
        <v>0</v>
      </c>
      <c r="BG406" s="144">
        <f>IF(N406="zákl. přenesená",J406,0)</f>
        <v>0</v>
      </c>
      <c r="BH406" s="144">
        <f>IF(N406="sníž. přenesená",J406,0)</f>
        <v>0</v>
      </c>
      <c r="BI406" s="144">
        <f>IF(N406="nulová",J406,0)</f>
        <v>0</v>
      </c>
      <c r="BJ406" s="18" t="s">
        <v>82</v>
      </c>
      <c r="BK406" s="144">
        <f>ROUND(I406*H406,2)</f>
        <v>0</v>
      </c>
      <c r="BL406" s="18" t="s">
        <v>229</v>
      </c>
      <c r="BM406" s="143" t="s">
        <v>1668</v>
      </c>
    </row>
    <row r="407" spans="2:65" s="1" customFormat="1" ht="117">
      <c r="B407" s="33"/>
      <c r="D407" s="150" t="s">
        <v>556</v>
      </c>
      <c r="F407" s="187" t="s">
        <v>1669</v>
      </c>
      <c r="I407" s="147"/>
      <c r="L407" s="33"/>
      <c r="M407" s="148"/>
      <c r="T407" s="54"/>
      <c r="AT407" s="18" t="s">
        <v>556</v>
      </c>
      <c r="AU407" s="18" t="s">
        <v>84</v>
      </c>
    </row>
    <row r="408" spans="2:65" s="1" customFormat="1" ht="21.75" customHeight="1">
      <c r="B408" s="33"/>
      <c r="C408" s="132" t="s">
        <v>585</v>
      </c>
      <c r="D408" s="132" t="s">
        <v>147</v>
      </c>
      <c r="E408" s="133" t="s">
        <v>1670</v>
      </c>
      <c r="F408" s="134" t="s">
        <v>1671</v>
      </c>
      <c r="G408" s="135" t="s">
        <v>354</v>
      </c>
      <c r="H408" s="136">
        <v>1</v>
      </c>
      <c r="I408" s="137"/>
      <c r="J408" s="138">
        <f>ROUND(I408*H408,2)</f>
        <v>0</v>
      </c>
      <c r="K408" s="134" t="s">
        <v>19</v>
      </c>
      <c r="L408" s="33"/>
      <c r="M408" s="139" t="s">
        <v>19</v>
      </c>
      <c r="N408" s="140" t="s">
        <v>46</v>
      </c>
      <c r="P408" s="141">
        <f>O408*H408</f>
        <v>0</v>
      </c>
      <c r="Q408" s="141">
        <v>0.03</v>
      </c>
      <c r="R408" s="141">
        <f>Q408*H408</f>
        <v>0.03</v>
      </c>
      <c r="S408" s="141">
        <v>0</v>
      </c>
      <c r="T408" s="142">
        <f>S408*H408</f>
        <v>0</v>
      </c>
      <c r="AR408" s="143" t="s">
        <v>229</v>
      </c>
      <c r="AT408" s="143" t="s">
        <v>147</v>
      </c>
      <c r="AU408" s="143" t="s">
        <v>84</v>
      </c>
      <c r="AY408" s="18" t="s">
        <v>144</v>
      </c>
      <c r="BE408" s="144">
        <f>IF(N408="základní",J408,0)</f>
        <v>0</v>
      </c>
      <c r="BF408" s="144">
        <f>IF(N408="snížená",J408,0)</f>
        <v>0</v>
      </c>
      <c r="BG408" s="144">
        <f>IF(N408="zákl. přenesená",J408,0)</f>
        <v>0</v>
      </c>
      <c r="BH408" s="144">
        <f>IF(N408="sníž. přenesená",J408,0)</f>
        <v>0</v>
      </c>
      <c r="BI408" s="144">
        <f>IF(N408="nulová",J408,0)</f>
        <v>0</v>
      </c>
      <c r="BJ408" s="18" t="s">
        <v>82</v>
      </c>
      <c r="BK408" s="144">
        <f>ROUND(I408*H408,2)</f>
        <v>0</v>
      </c>
      <c r="BL408" s="18" t="s">
        <v>229</v>
      </c>
      <c r="BM408" s="143" t="s">
        <v>1672</v>
      </c>
    </row>
    <row r="409" spans="2:65" s="1" customFormat="1" ht="185.25">
      <c r="B409" s="33"/>
      <c r="D409" s="150" t="s">
        <v>556</v>
      </c>
      <c r="F409" s="187" t="s">
        <v>1673</v>
      </c>
      <c r="I409" s="147"/>
      <c r="L409" s="33"/>
      <c r="M409" s="148"/>
      <c r="T409" s="54"/>
      <c r="AT409" s="18" t="s">
        <v>556</v>
      </c>
      <c r="AU409" s="18" t="s">
        <v>84</v>
      </c>
    </row>
    <row r="410" spans="2:65" s="1" customFormat="1" ht="24.2" customHeight="1">
      <c r="B410" s="33"/>
      <c r="C410" s="132" t="s">
        <v>595</v>
      </c>
      <c r="D410" s="132" t="s">
        <v>147</v>
      </c>
      <c r="E410" s="133" t="s">
        <v>1674</v>
      </c>
      <c r="F410" s="134" t="s">
        <v>1675</v>
      </c>
      <c r="G410" s="135" t="s">
        <v>354</v>
      </c>
      <c r="H410" s="136">
        <v>1</v>
      </c>
      <c r="I410" s="137"/>
      <c r="J410" s="138">
        <f>ROUND(I410*H410,2)</f>
        <v>0</v>
      </c>
      <c r="K410" s="134" t="s">
        <v>19</v>
      </c>
      <c r="L410" s="33"/>
      <c r="M410" s="139" t="s">
        <v>19</v>
      </c>
      <c r="N410" s="140" t="s">
        <v>46</v>
      </c>
      <c r="P410" s="141">
        <f>O410*H410</f>
        <v>0</v>
      </c>
      <c r="Q410" s="141">
        <v>0.03</v>
      </c>
      <c r="R410" s="141">
        <f>Q410*H410</f>
        <v>0.03</v>
      </c>
      <c r="S410" s="141">
        <v>0</v>
      </c>
      <c r="T410" s="142">
        <f>S410*H410</f>
        <v>0</v>
      </c>
      <c r="AR410" s="143" t="s">
        <v>229</v>
      </c>
      <c r="AT410" s="143" t="s">
        <v>147</v>
      </c>
      <c r="AU410" s="143" t="s">
        <v>84</v>
      </c>
      <c r="AY410" s="18" t="s">
        <v>144</v>
      </c>
      <c r="BE410" s="144">
        <f>IF(N410="základní",J410,0)</f>
        <v>0</v>
      </c>
      <c r="BF410" s="144">
        <f>IF(N410="snížená",J410,0)</f>
        <v>0</v>
      </c>
      <c r="BG410" s="144">
        <f>IF(N410="zákl. přenesená",J410,0)</f>
        <v>0</v>
      </c>
      <c r="BH410" s="144">
        <f>IF(N410="sníž. přenesená",J410,0)</f>
        <v>0</v>
      </c>
      <c r="BI410" s="144">
        <f>IF(N410="nulová",J410,0)</f>
        <v>0</v>
      </c>
      <c r="BJ410" s="18" t="s">
        <v>82</v>
      </c>
      <c r="BK410" s="144">
        <f>ROUND(I410*H410,2)</f>
        <v>0</v>
      </c>
      <c r="BL410" s="18" t="s">
        <v>229</v>
      </c>
      <c r="BM410" s="143" t="s">
        <v>1676</v>
      </c>
    </row>
    <row r="411" spans="2:65" s="1" customFormat="1" ht="117">
      <c r="B411" s="33"/>
      <c r="D411" s="150" t="s">
        <v>556</v>
      </c>
      <c r="F411" s="187" t="s">
        <v>1677</v>
      </c>
      <c r="I411" s="147"/>
      <c r="L411" s="33"/>
      <c r="M411" s="148"/>
      <c r="T411" s="54"/>
      <c r="AT411" s="18" t="s">
        <v>556</v>
      </c>
      <c r="AU411" s="18" t="s">
        <v>84</v>
      </c>
    </row>
    <row r="412" spans="2:65" s="1" customFormat="1" ht="24.2" customHeight="1">
      <c r="B412" s="33"/>
      <c r="C412" s="132" t="s">
        <v>599</v>
      </c>
      <c r="D412" s="132" t="s">
        <v>147</v>
      </c>
      <c r="E412" s="133" t="s">
        <v>1297</v>
      </c>
      <c r="F412" s="134" t="s">
        <v>1298</v>
      </c>
      <c r="G412" s="135" t="s">
        <v>171</v>
      </c>
      <c r="H412" s="136">
        <v>0.106</v>
      </c>
      <c r="I412" s="137"/>
      <c r="J412" s="138">
        <f>ROUND(I412*H412,2)</f>
        <v>0</v>
      </c>
      <c r="K412" s="134" t="s">
        <v>151</v>
      </c>
      <c r="L412" s="33"/>
      <c r="M412" s="139" t="s">
        <v>19</v>
      </c>
      <c r="N412" s="140" t="s">
        <v>46</v>
      </c>
      <c r="P412" s="141">
        <f>O412*H412</f>
        <v>0</v>
      </c>
      <c r="Q412" s="141">
        <v>0</v>
      </c>
      <c r="R412" s="141">
        <f>Q412*H412</f>
        <v>0</v>
      </c>
      <c r="S412" s="141">
        <v>0</v>
      </c>
      <c r="T412" s="142">
        <f>S412*H412</f>
        <v>0</v>
      </c>
      <c r="AR412" s="143" t="s">
        <v>229</v>
      </c>
      <c r="AT412" s="143" t="s">
        <v>147</v>
      </c>
      <c r="AU412" s="143" t="s">
        <v>84</v>
      </c>
      <c r="AY412" s="18" t="s">
        <v>144</v>
      </c>
      <c r="BE412" s="144">
        <f>IF(N412="základní",J412,0)</f>
        <v>0</v>
      </c>
      <c r="BF412" s="144">
        <f>IF(N412="snížená",J412,0)</f>
        <v>0</v>
      </c>
      <c r="BG412" s="144">
        <f>IF(N412="zákl. přenesená",J412,0)</f>
        <v>0</v>
      </c>
      <c r="BH412" s="144">
        <f>IF(N412="sníž. přenesená",J412,0)</f>
        <v>0</v>
      </c>
      <c r="BI412" s="144">
        <f>IF(N412="nulová",J412,0)</f>
        <v>0</v>
      </c>
      <c r="BJ412" s="18" t="s">
        <v>82</v>
      </c>
      <c r="BK412" s="144">
        <f>ROUND(I412*H412,2)</f>
        <v>0</v>
      </c>
      <c r="BL412" s="18" t="s">
        <v>229</v>
      </c>
      <c r="BM412" s="143" t="s">
        <v>1678</v>
      </c>
    </row>
    <row r="413" spans="2:65" s="1" customFormat="1">
      <c r="B413" s="33"/>
      <c r="D413" s="145" t="s">
        <v>154</v>
      </c>
      <c r="F413" s="146" t="s">
        <v>1300</v>
      </c>
      <c r="I413" s="147"/>
      <c r="L413" s="33"/>
      <c r="M413" s="148"/>
      <c r="T413" s="54"/>
      <c r="AT413" s="18" t="s">
        <v>154</v>
      </c>
      <c r="AU413" s="18" t="s">
        <v>84</v>
      </c>
    </row>
    <row r="414" spans="2:65" s="1" customFormat="1" ht="37.9" customHeight="1">
      <c r="B414" s="33"/>
      <c r="C414" s="132" t="s">
        <v>609</v>
      </c>
      <c r="D414" s="132" t="s">
        <v>147</v>
      </c>
      <c r="E414" s="133" t="s">
        <v>1302</v>
      </c>
      <c r="F414" s="134" t="s">
        <v>1303</v>
      </c>
      <c r="G414" s="135" t="s">
        <v>171</v>
      </c>
      <c r="H414" s="136">
        <v>0.106</v>
      </c>
      <c r="I414" s="137"/>
      <c r="J414" s="138">
        <f>ROUND(I414*H414,2)</f>
        <v>0</v>
      </c>
      <c r="K414" s="134" t="s">
        <v>151</v>
      </c>
      <c r="L414" s="33"/>
      <c r="M414" s="139" t="s">
        <v>19</v>
      </c>
      <c r="N414" s="140" t="s">
        <v>46</v>
      </c>
      <c r="P414" s="141">
        <f>O414*H414</f>
        <v>0</v>
      </c>
      <c r="Q414" s="141">
        <v>0</v>
      </c>
      <c r="R414" s="141">
        <f>Q414*H414</f>
        <v>0</v>
      </c>
      <c r="S414" s="141">
        <v>0</v>
      </c>
      <c r="T414" s="142">
        <f>S414*H414</f>
        <v>0</v>
      </c>
      <c r="AR414" s="143" t="s">
        <v>229</v>
      </c>
      <c r="AT414" s="143" t="s">
        <v>147</v>
      </c>
      <c r="AU414" s="143" t="s">
        <v>84</v>
      </c>
      <c r="AY414" s="18" t="s">
        <v>144</v>
      </c>
      <c r="BE414" s="144">
        <f>IF(N414="základní",J414,0)</f>
        <v>0</v>
      </c>
      <c r="BF414" s="144">
        <f>IF(N414="snížená",J414,0)</f>
        <v>0</v>
      </c>
      <c r="BG414" s="144">
        <f>IF(N414="zákl. přenesená",J414,0)</f>
        <v>0</v>
      </c>
      <c r="BH414" s="144">
        <f>IF(N414="sníž. přenesená",J414,0)</f>
        <v>0</v>
      </c>
      <c r="BI414" s="144">
        <f>IF(N414="nulová",J414,0)</f>
        <v>0</v>
      </c>
      <c r="BJ414" s="18" t="s">
        <v>82</v>
      </c>
      <c r="BK414" s="144">
        <f>ROUND(I414*H414,2)</f>
        <v>0</v>
      </c>
      <c r="BL414" s="18" t="s">
        <v>229</v>
      </c>
      <c r="BM414" s="143" t="s">
        <v>1679</v>
      </c>
    </row>
    <row r="415" spans="2:65" s="1" customFormat="1">
      <c r="B415" s="33"/>
      <c r="D415" s="145" t="s">
        <v>154</v>
      </c>
      <c r="F415" s="146" t="s">
        <v>1305</v>
      </c>
      <c r="I415" s="147"/>
      <c r="L415" s="33"/>
      <c r="M415" s="148"/>
      <c r="T415" s="54"/>
      <c r="AT415" s="18" t="s">
        <v>154</v>
      </c>
      <c r="AU415" s="18" t="s">
        <v>84</v>
      </c>
    </row>
    <row r="416" spans="2:65" s="11" customFormat="1" ht="22.9" customHeight="1">
      <c r="B416" s="120"/>
      <c r="D416" s="121" t="s">
        <v>74</v>
      </c>
      <c r="E416" s="130" t="s">
        <v>1680</v>
      </c>
      <c r="F416" s="130" t="s">
        <v>1681</v>
      </c>
      <c r="I416" s="123"/>
      <c r="J416" s="131">
        <f>BK416</f>
        <v>0</v>
      </c>
      <c r="L416" s="120"/>
      <c r="M416" s="125"/>
      <c r="P416" s="126">
        <f>SUM(P417:P452)</f>
        <v>0</v>
      </c>
      <c r="R416" s="126">
        <f>SUM(R417:R452)</f>
        <v>1.0886485000000001</v>
      </c>
      <c r="T416" s="127">
        <f>SUM(T417:T452)</f>
        <v>0</v>
      </c>
      <c r="AR416" s="121" t="s">
        <v>84</v>
      </c>
      <c r="AT416" s="128" t="s">
        <v>74</v>
      </c>
      <c r="AU416" s="128" t="s">
        <v>82</v>
      </c>
      <c r="AY416" s="121" t="s">
        <v>144</v>
      </c>
      <c r="BK416" s="129">
        <f>SUM(BK417:BK452)</f>
        <v>0</v>
      </c>
    </row>
    <row r="417" spans="2:65" s="1" customFormat="1" ht="16.5" customHeight="1">
      <c r="B417" s="33"/>
      <c r="C417" s="132" t="s">
        <v>622</v>
      </c>
      <c r="D417" s="132" t="s">
        <v>147</v>
      </c>
      <c r="E417" s="133" t="s">
        <v>1682</v>
      </c>
      <c r="F417" s="134" t="s">
        <v>1683</v>
      </c>
      <c r="G417" s="135" t="s">
        <v>244</v>
      </c>
      <c r="H417" s="136">
        <v>1</v>
      </c>
      <c r="I417" s="137"/>
      <c r="J417" s="138">
        <f>ROUND(I417*H417,2)</f>
        <v>0</v>
      </c>
      <c r="K417" s="134" t="s">
        <v>19</v>
      </c>
      <c r="L417" s="33"/>
      <c r="M417" s="139" t="s">
        <v>19</v>
      </c>
      <c r="N417" s="140" t="s">
        <v>46</v>
      </c>
      <c r="P417" s="141">
        <f>O417*H417</f>
        <v>0</v>
      </c>
      <c r="Q417" s="141">
        <v>3.1E-4</v>
      </c>
      <c r="R417" s="141">
        <f>Q417*H417</f>
        <v>3.1E-4</v>
      </c>
      <c r="S417" s="141">
        <v>0</v>
      </c>
      <c r="T417" s="142">
        <f>S417*H417</f>
        <v>0</v>
      </c>
      <c r="AR417" s="143" t="s">
        <v>229</v>
      </c>
      <c r="AT417" s="143" t="s">
        <v>147</v>
      </c>
      <c r="AU417" s="143" t="s">
        <v>84</v>
      </c>
      <c r="AY417" s="18" t="s">
        <v>144</v>
      </c>
      <c r="BE417" s="144">
        <f>IF(N417="základní",J417,0)</f>
        <v>0</v>
      </c>
      <c r="BF417" s="144">
        <f>IF(N417="snížená",J417,0)</f>
        <v>0</v>
      </c>
      <c r="BG417" s="144">
        <f>IF(N417="zákl. přenesená",J417,0)</f>
        <v>0</v>
      </c>
      <c r="BH417" s="144">
        <f>IF(N417="sníž. přenesená",J417,0)</f>
        <v>0</v>
      </c>
      <c r="BI417" s="144">
        <f>IF(N417="nulová",J417,0)</f>
        <v>0</v>
      </c>
      <c r="BJ417" s="18" t="s">
        <v>82</v>
      </c>
      <c r="BK417" s="144">
        <f>ROUND(I417*H417,2)</f>
        <v>0</v>
      </c>
      <c r="BL417" s="18" t="s">
        <v>229</v>
      </c>
      <c r="BM417" s="143" t="s">
        <v>1684</v>
      </c>
    </row>
    <row r="418" spans="2:65" s="1" customFormat="1" ht="16.5" customHeight="1">
      <c r="B418" s="33"/>
      <c r="C418" s="132" t="s">
        <v>640</v>
      </c>
      <c r="D418" s="132" t="s">
        <v>147</v>
      </c>
      <c r="E418" s="133" t="s">
        <v>1685</v>
      </c>
      <c r="F418" s="134" t="s">
        <v>1686</v>
      </c>
      <c r="G418" s="135" t="s">
        <v>150</v>
      </c>
      <c r="H418" s="136">
        <v>165.15</v>
      </c>
      <c r="I418" s="137"/>
      <c r="J418" s="138">
        <f>ROUND(I418*H418,2)</f>
        <v>0</v>
      </c>
      <c r="K418" s="134" t="s">
        <v>151</v>
      </c>
      <c r="L418" s="33"/>
      <c r="M418" s="139" t="s">
        <v>19</v>
      </c>
      <c r="N418" s="140" t="s">
        <v>46</v>
      </c>
      <c r="P418" s="141">
        <f>O418*H418</f>
        <v>0</v>
      </c>
      <c r="Q418" s="141">
        <v>2.2000000000000001E-4</v>
      </c>
      <c r="R418" s="141">
        <f>Q418*H418</f>
        <v>3.6333000000000004E-2</v>
      </c>
      <c r="S418" s="141">
        <v>0</v>
      </c>
      <c r="T418" s="142">
        <f>S418*H418</f>
        <v>0</v>
      </c>
      <c r="AR418" s="143" t="s">
        <v>229</v>
      </c>
      <c r="AT418" s="143" t="s">
        <v>147</v>
      </c>
      <c r="AU418" s="143" t="s">
        <v>84</v>
      </c>
      <c r="AY418" s="18" t="s">
        <v>144</v>
      </c>
      <c r="BE418" s="144">
        <f>IF(N418="základní",J418,0)</f>
        <v>0</v>
      </c>
      <c r="BF418" s="144">
        <f>IF(N418="snížená",J418,0)</f>
        <v>0</v>
      </c>
      <c r="BG418" s="144">
        <f>IF(N418="zákl. přenesená",J418,0)</f>
        <v>0</v>
      </c>
      <c r="BH418" s="144">
        <f>IF(N418="sníž. přenesená",J418,0)</f>
        <v>0</v>
      </c>
      <c r="BI418" s="144">
        <f>IF(N418="nulová",J418,0)</f>
        <v>0</v>
      </c>
      <c r="BJ418" s="18" t="s">
        <v>82</v>
      </c>
      <c r="BK418" s="144">
        <f>ROUND(I418*H418,2)</f>
        <v>0</v>
      </c>
      <c r="BL418" s="18" t="s">
        <v>229</v>
      </c>
      <c r="BM418" s="143" t="s">
        <v>1687</v>
      </c>
    </row>
    <row r="419" spans="2:65" s="1" customFormat="1">
      <c r="B419" s="33"/>
      <c r="D419" s="145" t="s">
        <v>154</v>
      </c>
      <c r="F419" s="146" t="s">
        <v>1688</v>
      </c>
      <c r="I419" s="147"/>
      <c r="L419" s="33"/>
      <c r="M419" s="148"/>
      <c r="T419" s="54"/>
      <c r="AT419" s="18" t="s">
        <v>154</v>
      </c>
      <c r="AU419" s="18" t="s">
        <v>84</v>
      </c>
    </row>
    <row r="420" spans="2:65" s="12" customFormat="1">
      <c r="B420" s="149"/>
      <c r="D420" s="150" t="s">
        <v>156</v>
      </c>
      <c r="E420" s="151" t="s">
        <v>19</v>
      </c>
      <c r="F420" s="152" t="s">
        <v>1689</v>
      </c>
      <c r="H420" s="151" t="s">
        <v>19</v>
      </c>
      <c r="I420" s="153"/>
      <c r="L420" s="149"/>
      <c r="M420" s="154"/>
      <c r="T420" s="155"/>
      <c r="AT420" s="151" t="s">
        <v>156</v>
      </c>
      <c r="AU420" s="151" t="s">
        <v>84</v>
      </c>
      <c r="AV420" s="12" t="s">
        <v>82</v>
      </c>
      <c r="AW420" s="12" t="s">
        <v>35</v>
      </c>
      <c r="AX420" s="12" t="s">
        <v>75</v>
      </c>
      <c r="AY420" s="151" t="s">
        <v>144</v>
      </c>
    </row>
    <row r="421" spans="2:65" s="12" customFormat="1" ht="22.5">
      <c r="B421" s="149"/>
      <c r="D421" s="150" t="s">
        <v>156</v>
      </c>
      <c r="E421" s="151" t="s">
        <v>19</v>
      </c>
      <c r="F421" s="152" t="s">
        <v>1690</v>
      </c>
      <c r="H421" s="151" t="s">
        <v>19</v>
      </c>
      <c r="I421" s="153"/>
      <c r="L421" s="149"/>
      <c r="M421" s="154"/>
      <c r="T421" s="155"/>
      <c r="AT421" s="151" t="s">
        <v>156</v>
      </c>
      <c r="AU421" s="151" t="s">
        <v>84</v>
      </c>
      <c r="AV421" s="12" t="s">
        <v>82</v>
      </c>
      <c r="AW421" s="12" t="s">
        <v>35</v>
      </c>
      <c r="AX421" s="12" t="s">
        <v>75</v>
      </c>
      <c r="AY421" s="151" t="s">
        <v>144</v>
      </c>
    </row>
    <row r="422" spans="2:65" s="12" customFormat="1" ht="22.5">
      <c r="B422" s="149"/>
      <c r="D422" s="150" t="s">
        <v>156</v>
      </c>
      <c r="E422" s="151" t="s">
        <v>19</v>
      </c>
      <c r="F422" s="152" t="s">
        <v>1691</v>
      </c>
      <c r="H422" s="151" t="s">
        <v>19</v>
      </c>
      <c r="I422" s="153"/>
      <c r="L422" s="149"/>
      <c r="M422" s="154"/>
      <c r="T422" s="155"/>
      <c r="AT422" s="151" t="s">
        <v>156</v>
      </c>
      <c r="AU422" s="151" t="s">
        <v>84</v>
      </c>
      <c r="AV422" s="12" t="s">
        <v>82</v>
      </c>
      <c r="AW422" s="12" t="s">
        <v>35</v>
      </c>
      <c r="AX422" s="12" t="s">
        <v>75</v>
      </c>
      <c r="AY422" s="151" t="s">
        <v>144</v>
      </c>
    </row>
    <row r="423" spans="2:65" s="12" customFormat="1" ht="22.5">
      <c r="B423" s="149"/>
      <c r="D423" s="150" t="s">
        <v>156</v>
      </c>
      <c r="E423" s="151" t="s">
        <v>19</v>
      </c>
      <c r="F423" s="152" t="s">
        <v>1692</v>
      </c>
      <c r="H423" s="151" t="s">
        <v>19</v>
      </c>
      <c r="I423" s="153"/>
      <c r="L423" s="149"/>
      <c r="M423" s="154"/>
      <c r="T423" s="155"/>
      <c r="AT423" s="151" t="s">
        <v>156</v>
      </c>
      <c r="AU423" s="151" t="s">
        <v>84</v>
      </c>
      <c r="AV423" s="12" t="s">
        <v>82</v>
      </c>
      <c r="AW423" s="12" t="s">
        <v>35</v>
      </c>
      <c r="AX423" s="12" t="s">
        <v>75</v>
      </c>
      <c r="AY423" s="151" t="s">
        <v>144</v>
      </c>
    </row>
    <row r="424" spans="2:65" s="12" customFormat="1">
      <c r="B424" s="149"/>
      <c r="D424" s="150" t="s">
        <v>156</v>
      </c>
      <c r="E424" s="151" t="s">
        <v>19</v>
      </c>
      <c r="F424" s="152" t="s">
        <v>1693</v>
      </c>
      <c r="H424" s="151" t="s">
        <v>19</v>
      </c>
      <c r="I424" s="153"/>
      <c r="L424" s="149"/>
      <c r="M424" s="154"/>
      <c r="T424" s="155"/>
      <c r="AT424" s="151" t="s">
        <v>156</v>
      </c>
      <c r="AU424" s="151" t="s">
        <v>84</v>
      </c>
      <c r="AV424" s="12" t="s">
        <v>82</v>
      </c>
      <c r="AW424" s="12" t="s">
        <v>35</v>
      </c>
      <c r="AX424" s="12" t="s">
        <v>75</v>
      </c>
      <c r="AY424" s="151" t="s">
        <v>144</v>
      </c>
    </row>
    <row r="425" spans="2:65" s="12" customFormat="1">
      <c r="B425" s="149"/>
      <c r="D425" s="150" t="s">
        <v>156</v>
      </c>
      <c r="E425" s="151" t="s">
        <v>19</v>
      </c>
      <c r="F425" s="152" t="s">
        <v>1448</v>
      </c>
      <c r="H425" s="151" t="s">
        <v>19</v>
      </c>
      <c r="I425" s="153"/>
      <c r="L425" s="149"/>
      <c r="M425" s="154"/>
      <c r="T425" s="155"/>
      <c r="AT425" s="151" t="s">
        <v>156</v>
      </c>
      <c r="AU425" s="151" t="s">
        <v>84</v>
      </c>
      <c r="AV425" s="12" t="s">
        <v>82</v>
      </c>
      <c r="AW425" s="12" t="s">
        <v>35</v>
      </c>
      <c r="AX425" s="12" t="s">
        <v>75</v>
      </c>
      <c r="AY425" s="151" t="s">
        <v>144</v>
      </c>
    </row>
    <row r="426" spans="2:65" s="13" customFormat="1">
      <c r="B426" s="156"/>
      <c r="D426" s="150" t="s">
        <v>156</v>
      </c>
      <c r="E426" s="157" t="s">
        <v>19</v>
      </c>
      <c r="F426" s="158" t="s">
        <v>1492</v>
      </c>
      <c r="H426" s="159">
        <v>57.96</v>
      </c>
      <c r="I426" s="160"/>
      <c r="L426" s="156"/>
      <c r="M426" s="161"/>
      <c r="T426" s="162"/>
      <c r="AT426" s="157" t="s">
        <v>156</v>
      </c>
      <c r="AU426" s="157" t="s">
        <v>84</v>
      </c>
      <c r="AV426" s="13" t="s">
        <v>84</v>
      </c>
      <c r="AW426" s="13" t="s">
        <v>35</v>
      </c>
      <c r="AX426" s="13" t="s">
        <v>75</v>
      </c>
      <c r="AY426" s="157" t="s">
        <v>144</v>
      </c>
    </row>
    <row r="427" spans="2:65" s="13" customFormat="1">
      <c r="B427" s="156"/>
      <c r="D427" s="150" t="s">
        <v>156</v>
      </c>
      <c r="E427" s="157" t="s">
        <v>19</v>
      </c>
      <c r="F427" s="158" t="s">
        <v>1493</v>
      </c>
      <c r="H427" s="159">
        <v>2.72</v>
      </c>
      <c r="I427" s="160"/>
      <c r="L427" s="156"/>
      <c r="M427" s="161"/>
      <c r="T427" s="162"/>
      <c r="AT427" s="157" t="s">
        <v>156</v>
      </c>
      <c r="AU427" s="157" t="s">
        <v>84</v>
      </c>
      <c r="AV427" s="13" t="s">
        <v>84</v>
      </c>
      <c r="AW427" s="13" t="s">
        <v>35</v>
      </c>
      <c r="AX427" s="13" t="s">
        <v>75</v>
      </c>
      <c r="AY427" s="157" t="s">
        <v>144</v>
      </c>
    </row>
    <row r="428" spans="2:65" s="13" customFormat="1">
      <c r="B428" s="156"/>
      <c r="D428" s="150" t="s">
        <v>156</v>
      </c>
      <c r="E428" s="157" t="s">
        <v>19</v>
      </c>
      <c r="F428" s="158" t="s">
        <v>1494</v>
      </c>
      <c r="H428" s="159">
        <v>2.484</v>
      </c>
      <c r="I428" s="160"/>
      <c r="L428" s="156"/>
      <c r="M428" s="161"/>
      <c r="T428" s="162"/>
      <c r="AT428" s="157" t="s">
        <v>156</v>
      </c>
      <c r="AU428" s="157" t="s">
        <v>84</v>
      </c>
      <c r="AV428" s="13" t="s">
        <v>84</v>
      </c>
      <c r="AW428" s="13" t="s">
        <v>35</v>
      </c>
      <c r="AX428" s="13" t="s">
        <v>75</v>
      </c>
      <c r="AY428" s="157" t="s">
        <v>144</v>
      </c>
    </row>
    <row r="429" spans="2:65" s="12" customFormat="1">
      <c r="B429" s="149"/>
      <c r="D429" s="150" t="s">
        <v>156</v>
      </c>
      <c r="E429" s="151" t="s">
        <v>19</v>
      </c>
      <c r="F429" s="152" t="s">
        <v>1450</v>
      </c>
      <c r="H429" s="151" t="s">
        <v>19</v>
      </c>
      <c r="I429" s="153"/>
      <c r="L429" s="149"/>
      <c r="M429" s="154"/>
      <c r="T429" s="155"/>
      <c r="AT429" s="151" t="s">
        <v>156</v>
      </c>
      <c r="AU429" s="151" t="s">
        <v>84</v>
      </c>
      <c r="AV429" s="12" t="s">
        <v>82</v>
      </c>
      <c r="AW429" s="12" t="s">
        <v>35</v>
      </c>
      <c r="AX429" s="12" t="s">
        <v>75</v>
      </c>
      <c r="AY429" s="151" t="s">
        <v>144</v>
      </c>
    </row>
    <row r="430" spans="2:65" s="13" customFormat="1">
      <c r="B430" s="156"/>
      <c r="D430" s="150" t="s">
        <v>156</v>
      </c>
      <c r="E430" s="157" t="s">
        <v>19</v>
      </c>
      <c r="F430" s="158" t="s">
        <v>1495</v>
      </c>
      <c r="H430" s="159">
        <v>31.35</v>
      </c>
      <c r="I430" s="160"/>
      <c r="L430" s="156"/>
      <c r="M430" s="161"/>
      <c r="T430" s="162"/>
      <c r="AT430" s="157" t="s">
        <v>156</v>
      </c>
      <c r="AU430" s="157" t="s">
        <v>84</v>
      </c>
      <c r="AV430" s="13" t="s">
        <v>84</v>
      </c>
      <c r="AW430" s="13" t="s">
        <v>35</v>
      </c>
      <c r="AX430" s="13" t="s">
        <v>75</v>
      </c>
      <c r="AY430" s="157" t="s">
        <v>144</v>
      </c>
    </row>
    <row r="431" spans="2:65" s="13" customFormat="1">
      <c r="B431" s="156"/>
      <c r="D431" s="150" t="s">
        <v>156</v>
      </c>
      <c r="E431" s="157" t="s">
        <v>19</v>
      </c>
      <c r="F431" s="158" t="s">
        <v>1496</v>
      </c>
      <c r="H431" s="159">
        <v>3.4380000000000002</v>
      </c>
      <c r="I431" s="160"/>
      <c r="L431" s="156"/>
      <c r="M431" s="161"/>
      <c r="T431" s="162"/>
      <c r="AT431" s="157" t="s">
        <v>156</v>
      </c>
      <c r="AU431" s="157" t="s">
        <v>84</v>
      </c>
      <c r="AV431" s="13" t="s">
        <v>84</v>
      </c>
      <c r="AW431" s="13" t="s">
        <v>35</v>
      </c>
      <c r="AX431" s="13" t="s">
        <v>75</v>
      </c>
      <c r="AY431" s="157" t="s">
        <v>144</v>
      </c>
    </row>
    <row r="432" spans="2:65" s="13" customFormat="1">
      <c r="B432" s="156"/>
      <c r="D432" s="150" t="s">
        <v>156</v>
      </c>
      <c r="E432" s="157" t="s">
        <v>19</v>
      </c>
      <c r="F432" s="158" t="s">
        <v>1497</v>
      </c>
      <c r="H432" s="159">
        <v>4.8000000000000001E-2</v>
      </c>
      <c r="I432" s="160"/>
      <c r="L432" s="156"/>
      <c r="M432" s="161"/>
      <c r="T432" s="162"/>
      <c r="AT432" s="157" t="s">
        <v>156</v>
      </c>
      <c r="AU432" s="157" t="s">
        <v>84</v>
      </c>
      <c r="AV432" s="13" t="s">
        <v>84</v>
      </c>
      <c r="AW432" s="13" t="s">
        <v>35</v>
      </c>
      <c r="AX432" s="13" t="s">
        <v>75</v>
      </c>
      <c r="AY432" s="157" t="s">
        <v>144</v>
      </c>
    </row>
    <row r="433" spans="2:51" s="15" customFormat="1">
      <c r="B433" s="170"/>
      <c r="D433" s="150" t="s">
        <v>156</v>
      </c>
      <c r="E433" s="171" t="s">
        <v>19</v>
      </c>
      <c r="F433" s="172" t="s">
        <v>278</v>
      </c>
      <c r="H433" s="173">
        <v>98.000000000000014</v>
      </c>
      <c r="I433" s="174"/>
      <c r="L433" s="170"/>
      <c r="M433" s="175"/>
      <c r="T433" s="176"/>
      <c r="AT433" s="171" t="s">
        <v>156</v>
      </c>
      <c r="AU433" s="171" t="s">
        <v>84</v>
      </c>
      <c r="AV433" s="15" t="s">
        <v>174</v>
      </c>
      <c r="AW433" s="15" t="s">
        <v>35</v>
      </c>
      <c r="AX433" s="15" t="s">
        <v>75</v>
      </c>
      <c r="AY433" s="171" t="s">
        <v>144</v>
      </c>
    </row>
    <row r="434" spans="2:51" s="12" customFormat="1">
      <c r="B434" s="149"/>
      <c r="D434" s="150" t="s">
        <v>156</v>
      </c>
      <c r="E434" s="151" t="s">
        <v>19</v>
      </c>
      <c r="F434" s="152" t="s">
        <v>1694</v>
      </c>
      <c r="H434" s="151" t="s">
        <v>19</v>
      </c>
      <c r="I434" s="153"/>
      <c r="L434" s="149"/>
      <c r="M434" s="154"/>
      <c r="T434" s="155"/>
      <c r="AT434" s="151" t="s">
        <v>156</v>
      </c>
      <c r="AU434" s="151" t="s">
        <v>84</v>
      </c>
      <c r="AV434" s="12" t="s">
        <v>82</v>
      </c>
      <c r="AW434" s="12" t="s">
        <v>35</v>
      </c>
      <c r="AX434" s="12" t="s">
        <v>75</v>
      </c>
      <c r="AY434" s="151" t="s">
        <v>144</v>
      </c>
    </row>
    <row r="435" spans="2:51" s="12" customFormat="1">
      <c r="B435" s="149"/>
      <c r="D435" s="150" t="s">
        <v>156</v>
      </c>
      <c r="E435" s="151" t="s">
        <v>19</v>
      </c>
      <c r="F435" s="152" t="s">
        <v>1448</v>
      </c>
      <c r="H435" s="151" t="s">
        <v>19</v>
      </c>
      <c r="I435" s="153"/>
      <c r="L435" s="149"/>
      <c r="M435" s="154"/>
      <c r="T435" s="155"/>
      <c r="AT435" s="151" t="s">
        <v>156</v>
      </c>
      <c r="AU435" s="151" t="s">
        <v>84</v>
      </c>
      <c r="AV435" s="12" t="s">
        <v>82</v>
      </c>
      <c r="AW435" s="12" t="s">
        <v>35</v>
      </c>
      <c r="AX435" s="12" t="s">
        <v>75</v>
      </c>
      <c r="AY435" s="151" t="s">
        <v>144</v>
      </c>
    </row>
    <row r="436" spans="2:51" s="13" customFormat="1">
      <c r="B436" s="156"/>
      <c r="D436" s="150" t="s">
        <v>156</v>
      </c>
      <c r="E436" s="157" t="s">
        <v>19</v>
      </c>
      <c r="F436" s="158" t="s">
        <v>1522</v>
      </c>
      <c r="H436" s="159">
        <v>18.399999999999999</v>
      </c>
      <c r="I436" s="160"/>
      <c r="L436" s="156"/>
      <c r="M436" s="161"/>
      <c r="T436" s="162"/>
      <c r="AT436" s="157" t="s">
        <v>156</v>
      </c>
      <c r="AU436" s="157" t="s">
        <v>84</v>
      </c>
      <c r="AV436" s="13" t="s">
        <v>84</v>
      </c>
      <c r="AW436" s="13" t="s">
        <v>35</v>
      </c>
      <c r="AX436" s="13" t="s">
        <v>75</v>
      </c>
      <c r="AY436" s="157" t="s">
        <v>144</v>
      </c>
    </row>
    <row r="437" spans="2:51" s="12" customFormat="1">
      <c r="B437" s="149"/>
      <c r="D437" s="150" t="s">
        <v>156</v>
      </c>
      <c r="E437" s="151" t="s">
        <v>19</v>
      </c>
      <c r="F437" s="152" t="s">
        <v>1450</v>
      </c>
      <c r="H437" s="151" t="s">
        <v>19</v>
      </c>
      <c r="I437" s="153"/>
      <c r="L437" s="149"/>
      <c r="M437" s="154"/>
      <c r="T437" s="155"/>
      <c r="AT437" s="151" t="s">
        <v>156</v>
      </c>
      <c r="AU437" s="151" t="s">
        <v>84</v>
      </c>
      <c r="AV437" s="12" t="s">
        <v>82</v>
      </c>
      <c r="AW437" s="12" t="s">
        <v>35</v>
      </c>
      <c r="AX437" s="12" t="s">
        <v>75</v>
      </c>
      <c r="AY437" s="151" t="s">
        <v>144</v>
      </c>
    </row>
    <row r="438" spans="2:51" s="13" customFormat="1">
      <c r="B438" s="156"/>
      <c r="D438" s="150" t="s">
        <v>156</v>
      </c>
      <c r="E438" s="157" t="s">
        <v>19</v>
      </c>
      <c r="F438" s="158" t="s">
        <v>1523</v>
      </c>
      <c r="H438" s="159">
        <v>3.75</v>
      </c>
      <c r="I438" s="160"/>
      <c r="L438" s="156"/>
      <c r="M438" s="161"/>
      <c r="T438" s="162"/>
      <c r="AT438" s="157" t="s">
        <v>156</v>
      </c>
      <c r="AU438" s="157" t="s">
        <v>84</v>
      </c>
      <c r="AV438" s="13" t="s">
        <v>84</v>
      </c>
      <c r="AW438" s="13" t="s">
        <v>35</v>
      </c>
      <c r="AX438" s="13" t="s">
        <v>75</v>
      </c>
      <c r="AY438" s="157" t="s">
        <v>144</v>
      </c>
    </row>
    <row r="439" spans="2:51" s="15" customFormat="1">
      <c r="B439" s="170"/>
      <c r="D439" s="150" t="s">
        <v>156</v>
      </c>
      <c r="E439" s="171" t="s">
        <v>19</v>
      </c>
      <c r="F439" s="172" t="s">
        <v>278</v>
      </c>
      <c r="H439" s="173">
        <v>22.15</v>
      </c>
      <c r="I439" s="174"/>
      <c r="L439" s="170"/>
      <c r="M439" s="175"/>
      <c r="T439" s="176"/>
      <c r="AT439" s="171" t="s">
        <v>156</v>
      </c>
      <c r="AU439" s="171" t="s">
        <v>84</v>
      </c>
      <c r="AV439" s="15" t="s">
        <v>174</v>
      </c>
      <c r="AW439" s="15" t="s">
        <v>35</v>
      </c>
      <c r="AX439" s="15" t="s">
        <v>75</v>
      </c>
      <c r="AY439" s="171" t="s">
        <v>144</v>
      </c>
    </row>
    <row r="440" spans="2:51" s="12" customFormat="1">
      <c r="B440" s="149"/>
      <c r="D440" s="150" t="s">
        <v>156</v>
      </c>
      <c r="E440" s="151" t="s">
        <v>19</v>
      </c>
      <c r="F440" s="152" t="s">
        <v>1437</v>
      </c>
      <c r="H440" s="151" t="s">
        <v>19</v>
      </c>
      <c r="I440" s="153"/>
      <c r="L440" s="149"/>
      <c r="M440" s="154"/>
      <c r="T440" s="155"/>
      <c r="AT440" s="151" t="s">
        <v>156</v>
      </c>
      <c r="AU440" s="151" t="s">
        <v>84</v>
      </c>
      <c r="AV440" s="12" t="s">
        <v>82</v>
      </c>
      <c r="AW440" s="12" t="s">
        <v>35</v>
      </c>
      <c r="AX440" s="12" t="s">
        <v>75</v>
      </c>
      <c r="AY440" s="151" t="s">
        <v>144</v>
      </c>
    </row>
    <row r="441" spans="2:51" s="12" customFormat="1">
      <c r="B441" s="149"/>
      <c r="D441" s="150" t="s">
        <v>156</v>
      </c>
      <c r="E441" s="151" t="s">
        <v>19</v>
      </c>
      <c r="F441" s="152" t="s">
        <v>1438</v>
      </c>
      <c r="H441" s="151" t="s">
        <v>19</v>
      </c>
      <c r="I441" s="153"/>
      <c r="L441" s="149"/>
      <c r="M441" s="154"/>
      <c r="T441" s="155"/>
      <c r="AT441" s="151" t="s">
        <v>156</v>
      </c>
      <c r="AU441" s="151" t="s">
        <v>84</v>
      </c>
      <c r="AV441" s="12" t="s">
        <v>82</v>
      </c>
      <c r="AW441" s="12" t="s">
        <v>35</v>
      </c>
      <c r="AX441" s="12" t="s">
        <v>75</v>
      </c>
      <c r="AY441" s="151" t="s">
        <v>144</v>
      </c>
    </row>
    <row r="442" spans="2:51" s="12" customFormat="1">
      <c r="B442" s="149"/>
      <c r="D442" s="150" t="s">
        <v>156</v>
      </c>
      <c r="E442" s="151" t="s">
        <v>19</v>
      </c>
      <c r="F442" s="152" t="s">
        <v>1448</v>
      </c>
      <c r="H442" s="151" t="s">
        <v>19</v>
      </c>
      <c r="I442" s="153"/>
      <c r="L442" s="149"/>
      <c r="M442" s="154"/>
      <c r="T442" s="155"/>
      <c r="AT442" s="151" t="s">
        <v>156</v>
      </c>
      <c r="AU442" s="151" t="s">
        <v>84</v>
      </c>
      <c r="AV442" s="12" t="s">
        <v>82</v>
      </c>
      <c r="AW442" s="12" t="s">
        <v>35</v>
      </c>
      <c r="AX442" s="12" t="s">
        <v>75</v>
      </c>
      <c r="AY442" s="151" t="s">
        <v>144</v>
      </c>
    </row>
    <row r="443" spans="2:51" s="13" customFormat="1">
      <c r="B443" s="156"/>
      <c r="D443" s="150" t="s">
        <v>156</v>
      </c>
      <c r="E443" s="157" t="s">
        <v>19</v>
      </c>
      <c r="F443" s="158" t="s">
        <v>1449</v>
      </c>
      <c r="H443" s="159">
        <v>37.561999999999998</v>
      </c>
      <c r="I443" s="160"/>
      <c r="L443" s="156"/>
      <c r="M443" s="161"/>
      <c r="T443" s="162"/>
      <c r="AT443" s="157" t="s">
        <v>156</v>
      </c>
      <c r="AU443" s="157" t="s">
        <v>84</v>
      </c>
      <c r="AV443" s="13" t="s">
        <v>84</v>
      </c>
      <c r="AW443" s="13" t="s">
        <v>35</v>
      </c>
      <c r="AX443" s="13" t="s">
        <v>75</v>
      </c>
      <c r="AY443" s="157" t="s">
        <v>144</v>
      </c>
    </row>
    <row r="444" spans="2:51" s="12" customFormat="1">
      <c r="B444" s="149"/>
      <c r="D444" s="150" t="s">
        <v>156</v>
      </c>
      <c r="E444" s="151" t="s">
        <v>19</v>
      </c>
      <c r="F444" s="152" t="s">
        <v>1450</v>
      </c>
      <c r="H444" s="151" t="s">
        <v>19</v>
      </c>
      <c r="I444" s="153"/>
      <c r="L444" s="149"/>
      <c r="M444" s="154"/>
      <c r="T444" s="155"/>
      <c r="AT444" s="151" t="s">
        <v>156</v>
      </c>
      <c r="AU444" s="151" t="s">
        <v>84</v>
      </c>
      <c r="AV444" s="12" t="s">
        <v>82</v>
      </c>
      <c r="AW444" s="12" t="s">
        <v>35</v>
      </c>
      <c r="AX444" s="12" t="s">
        <v>75</v>
      </c>
      <c r="AY444" s="151" t="s">
        <v>144</v>
      </c>
    </row>
    <row r="445" spans="2:51" s="13" customFormat="1">
      <c r="B445" s="156"/>
      <c r="D445" s="150" t="s">
        <v>156</v>
      </c>
      <c r="E445" s="157" t="s">
        <v>19</v>
      </c>
      <c r="F445" s="158" t="s">
        <v>1451</v>
      </c>
      <c r="H445" s="159">
        <v>6.9720000000000004</v>
      </c>
      <c r="I445" s="160"/>
      <c r="L445" s="156"/>
      <c r="M445" s="161"/>
      <c r="T445" s="162"/>
      <c r="AT445" s="157" t="s">
        <v>156</v>
      </c>
      <c r="AU445" s="157" t="s">
        <v>84</v>
      </c>
      <c r="AV445" s="13" t="s">
        <v>84</v>
      </c>
      <c r="AW445" s="13" t="s">
        <v>35</v>
      </c>
      <c r="AX445" s="13" t="s">
        <v>75</v>
      </c>
      <c r="AY445" s="157" t="s">
        <v>144</v>
      </c>
    </row>
    <row r="446" spans="2:51" s="13" customFormat="1">
      <c r="B446" s="156"/>
      <c r="D446" s="150" t="s">
        <v>156</v>
      </c>
      <c r="E446" s="157" t="s">
        <v>19</v>
      </c>
      <c r="F446" s="158" t="s">
        <v>1452</v>
      </c>
      <c r="H446" s="159">
        <v>0.46600000000000003</v>
      </c>
      <c r="I446" s="160"/>
      <c r="L446" s="156"/>
      <c r="M446" s="161"/>
      <c r="T446" s="162"/>
      <c r="AT446" s="157" t="s">
        <v>156</v>
      </c>
      <c r="AU446" s="157" t="s">
        <v>84</v>
      </c>
      <c r="AV446" s="13" t="s">
        <v>84</v>
      </c>
      <c r="AW446" s="13" t="s">
        <v>35</v>
      </c>
      <c r="AX446" s="13" t="s">
        <v>75</v>
      </c>
      <c r="AY446" s="157" t="s">
        <v>144</v>
      </c>
    </row>
    <row r="447" spans="2:51" s="15" customFormat="1">
      <c r="B447" s="170"/>
      <c r="D447" s="150" t="s">
        <v>156</v>
      </c>
      <c r="E447" s="171" t="s">
        <v>19</v>
      </c>
      <c r="F447" s="172" t="s">
        <v>278</v>
      </c>
      <c r="H447" s="173">
        <v>45</v>
      </c>
      <c r="I447" s="174"/>
      <c r="L447" s="170"/>
      <c r="M447" s="175"/>
      <c r="T447" s="176"/>
      <c r="AT447" s="171" t="s">
        <v>156</v>
      </c>
      <c r="AU447" s="171" t="s">
        <v>84</v>
      </c>
      <c r="AV447" s="15" t="s">
        <v>174</v>
      </c>
      <c r="AW447" s="15" t="s">
        <v>35</v>
      </c>
      <c r="AX447" s="15" t="s">
        <v>75</v>
      </c>
      <c r="AY447" s="171" t="s">
        <v>144</v>
      </c>
    </row>
    <row r="448" spans="2:51" s="14" customFormat="1">
      <c r="B448" s="163"/>
      <c r="D448" s="150" t="s">
        <v>156</v>
      </c>
      <c r="E448" s="164" t="s">
        <v>19</v>
      </c>
      <c r="F448" s="165" t="s">
        <v>204</v>
      </c>
      <c r="H448" s="166">
        <v>165.15</v>
      </c>
      <c r="I448" s="167"/>
      <c r="L448" s="163"/>
      <c r="M448" s="168"/>
      <c r="T448" s="169"/>
      <c r="AT448" s="164" t="s">
        <v>156</v>
      </c>
      <c r="AU448" s="164" t="s">
        <v>84</v>
      </c>
      <c r="AV448" s="14" t="s">
        <v>152</v>
      </c>
      <c r="AW448" s="14" t="s">
        <v>35</v>
      </c>
      <c r="AX448" s="14" t="s">
        <v>82</v>
      </c>
      <c r="AY448" s="164" t="s">
        <v>144</v>
      </c>
    </row>
    <row r="449" spans="2:65" s="1" customFormat="1" ht="16.5" customHeight="1">
      <c r="B449" s="33"/>
      <c r="C449" s="132" t="s">
        <v>660</v>
      </c>
      <c r="D449" s="132" t="s">
        <v>147</v>
      </c>
      <c r="E449" s="133" t="s">
        <v>1695</v>
      </c>
      <c r="F449" s="134" t="s">
        <v>1696</v>
      </c>
      <c r="G449" s="135" t="s">
        <v>150</v>
      </c>
      <c r="H449" s="136">
        <v>165.15</v>
      </c>
      <c r="I449" s="137"/>
      <c r="J449" s="138">
        <f>ROUND(I449*H449,2)</f>
        <v>0</v>
      </c>
      <c r="K449" s="134" t="s">
        <v>19</v>
      </c>
      <c r="L449" s="33"/>
      <c r="M449" s="139" t="s">
        <v>19</v>
      </c>
      <c r="N449" s="140" t="s">
        <v>46</v>
      </c>
      <c r="P449" s="141">
        <f>O449*H449</f>
        <v>0</v>
      </c>
      <c r="Q449" s="141">
        <v>1.2E-4</v>
      </c>
      <c r="R449" s="141">
        <f>Q449*H449</f>
        <v>1.9818000000000002E-2</v>
      </c>
      <c r="S449" s="141">
        <v>0</v>
      </c>
      <c r="T449" s="142">
        <f>S449*H449</f>
        <v>0</v>
      </c>
      <c r="AR449" s="143" t="s">
        <v>229</v>
      </c>
      <c r="AT449" s="143" t="s">
        <v>147</v>
      </c>
      <c r="AU449" s="143" t="s">
        <v>84</v>
      </c>
      <c r="AY449" s="18" t="s">
        <v>144</v>
      </c>
      <c r="BE449" s="144">
        <f>IF(N449="základní",J449,0)</f>
        <v>0</v>
      </c>
      <c r="BF449" s="144">
        <f>IF(N449="snížená",J449,0)</f>
        <v>0</v>
      </c>
      <c r="BG449" s="144">
        <f>IF(N449="zákl. přenesená",J449,0)</f>
        <v>0</v>
      </c>
      <c r="BH449" s="144">
        <f>IF(N449="sníž. přenesená",J449,0)</f>
        <v>0</v>
      </c>
      <c r="BI449" s="144">
        <f>IF(N449="nulová",J449,0)</f>
        <v>0</v>
      </c>
      <c r="BJ449" s="18" t="s">
        <v>82</v>
      </c>
      <c r="BK449" s="144">
        <f>ROUND(I449*H449,2)</f>
        <v>0</v>
      </c>
      <c r="BL449" s="18" t="s">
        <v>229</v>
      </c>
      <c r="BM449" s="143" t="s">
        <v>1697</v>
      </c>
    </row>
    <row r="450" spans="2:65" s="1" customFormat="1" ht="16.5" customHeight="1">
      <c r="B450" s="33"/>
      <c r="C450" s="132" t="s">
        <v>669</v>
      </c>
      <c r="D450" s="132" t="s">
        <v>147</v>
      </c>
      <c r="E450" s="133" t="s">
        <v>1698</v>
      </c>
      <c r="F450" s="134" t="s">
        <v>1699</v>
      </c>
      <c r="G450" s="135" t="s">
        <v>150</v>
      </c>
      <c r="H450" s="136">
        <v>165.15</v>
      </c>
      <c r="I450" s="137"/>
      <c r="J450" s="138">
        <f>ROUND(I450*H450,2)</f>
        <v>0</v>
      </c>
      <c r="K450" s="134" t="s">
        <v>151</v>
      </c>
      <c r="L450" s="33"/>
      <c r="M450" s="139" t="s">
        <v>19</v>
      </c>
      <c r="N450" s="140" t="s">
        <v>46</v>
      </c>
      <c r="P450" s="141">
        <f>O450*H450</f>
        <v>0</v>
      </c>
      <c r="Q450" s="141">
        <v>4.0000000000000002E-4</v>
      </c>
      <c r="R450" s="141">
        <f>Q450*H450</f>
        <v>6.6060000000000008E-2</v>
      </c>
      <c r="S450" s="141">
        <v>0</v>
      </c>
      <c r="T450" s="142">
        <f>S450*H450</f>
        <v>0</v>
      </c>
      <c r="AR450" s="143" t="s">
        <v>229</v>
      </c>
      <c r="AT450" s="143" t="s">
        <v>147</v>
      </c>
      <c r="AU450" s="143" t="s">
        <v>84</v>
      </c>
      <c r="AY450" s="18" t="s">
        <v>144</v>
      </c>
      <c r="BE450" s="144">
        <f>IF(N450="základní",J450,0)</f>
        <v>0</v>
      </c>
      <c r="BF450" s="144">
        <f>IF(N450="snížená",J450,0)</f>
        <v>0</v>
      </c>
      <c r="BG450" s="144">
        <f>IF(N450="zákl. přenesená",J450,0)</f>
        <v>0</v>
      </c>
      <c r="BH450" s="144">
        <f>IF(N450="sníž. přenesená",J450,0)</f>
        <v>0</v>
      </c>
      <c r="BI450" s="144">
        <f>IF(N450="nulová",J450,0)</f>
        <v>0</v>
      </c>
      <c r="BJ450" s="18" t="s">
        <v>82</v>
      </c>
      <c r="BK450" s="144">
        <f>ROUND(I450*H450,2)</f>
        <v>0</v>
      </c>
      <c r="BL450" s="18" t="s">
        <v>229</v>
      </c>
      <c r="BM450" s="143" t="s">
        <v>1700</v>
      </c>
    </row>
    <row r="451" spans="2:65" s="1" customFormat="1">
      <c r="B451" s="33"/>
      <c r="D451" s="145" t="s">
        <v>154</v>
      </c>
      <c r="F451" s="146" t="s">
        <v>1701</v>
      </c>
      <c r="I451" s="147"/>
      <c r="L451" s="33"/>
      <c r="M451" s="148"/>
      <c r="T451" s="54"/>
      <c r="AT451" s="18" t="s">
        <v>154</v>
      </c>
      <c r="AU451" s="18" t="s">
        <v>84</v>
      </c>
    </row>
    <row r="452" spans="2:65" s="1" customFormat="1" ht="16.5" customHeight="1">
      <c r="B452" s="33"/>
      <c r="C452" s="132" t="s">
        <v>683</v>
      </c>
      <c r="D452" s="132" t="s">
        <v>147</v>
      </c>
      <c r="E452" s="133" t="s">
        <v>1702</v>
      </c>
      <c r="F452" s="134" t="s">
        <v>1703</v>
      </c>
      <c r="G452" s="135" t="s">
        <v>150</v>
      </c>
      <c r="H452" s="136">
        <v>165.15</v>
      </c>
      <c r="I452" s="137"/>
      <c r="J452" s="138">
        <f>ROUND(I452*H452,2)</f>
        <v>0</v>
      </c>
      <c r="K452" s="134" t="s">
        <v>19</v>
      </c>
      <c r="L452" s="33"/>
      <c r="M452" s="139" t="s">
        <v>19</v>
      </c>
      <c r="N452" s="140" t="s">
        <v>46</v>
      </c>
      <c r="P452" s="141">
        <f>O452*H452</f>
        <v>0</v>
      </c>
      <c r="Q452" s="141">
        <v>5.8500000000000002E-3</v>
      </c>
      <c r="R452" s="141">
        <f>Q452*H452</f>
        <v>0.96612750000000003</v>
      </c>
      <c r="S452" s="141">
        <v>0</v>
      </c>
      <c r="T452" s="142">
        <f>S452*H452</f>
        <v>0</v>
      </c>
      <c r="AR452" s="143" t="s">
        <v>229</v>
      </c>
      <c r="AT452" s="143" t="s">
        <v>147</v>
      </c>
      <c r="AU452" s="143" t="s">
        <v>84</v>
      </c>
      <c r="AY452" s="18" t="s">
        <v>144</v>
      </c>
      <c r="BE452" s="144">
        <f>IF(N452="základní",J452,0)</f>
        <v>0</v>
      </c>
      <c r="BF452" s="144">
        <f>IF(N452="snížená",J452,0)</f>
        <v>0</v>
      </c>
      <c r="BG452" s="144">
        <f>IF(N452="zákl. přenesená",J452,0)</f>
        <v>0</v>
      </c>
      <c r="BH452" s="144">
        <f>IF(N452="sníž. přenesená",J452,0)</f>
        <v>0</v>
      </c>
      <c r="BI452" s="144">
        <f>IF(N452="nulová",J452,0)</f>
        <v>0</v>
      </c>
      <c r="BJ452" s="18" t="s">
        <v>82</v>
      </c>
      <c r="BK452" s="144">
        <f>ROUND(I452*H452,2)</f>
        <v>0</v>
      </c>
      <c r="BL452" s="18" t="s">
        <v>229</v>
      </c>
      <c r="BM452" s="143" t="s">
        <v>1704</v>
      </c>
    </row>
    <row r="453" spans="2:65" s="11" customFormat="1" ht="22.9" customHeight="1">
      <c r="B453" s="120"/>
      <c r="D453" s="121" t="s">
        <v>74</v>
      </c>
      <c r="E453" s="130" t="s">
        <v>1705</v>
      </c>
      <c r="F453" s="130" t="s">
        <v>1706</v>
      </c>
      <c r="I453" s="123"/>
      <c r="J453" s="131">
        <f>BK453</f>
        <v>0</v>
      </c>
      <c r="L453" s="120"/>
      <c r="M453" s="125"/>
      <c r="P453" s="126">
        <f>SUM(P454:P467)</f>
        <v>0</v>
      </c>
      <c r="R453" s="126">
        <f>SUM(R454:R467)</f>
        <v>0.96199999999999997</v>
      </c>
      <c r="T453" s="127">
        <f>SUM(T454:T467)</f>
        <v>0</v>
      </c>
      <c r="AR453" s="121" t="s">
        <v>82</v>
      </c>
      <c r="AT453" s="128" t="s">
        <v>74</v>
      </c>
      <c r="AU453" s="128" t="s">
        <v>82</v>
      </c>
      <c r="AY453" s="121" t="s">
        <v>144</v>
      </c>
      <c r="BK453" s="129">
        <f>SUM(BK454:BK467)</f>
        <v>0</v>
      </c>
    </row>
    <row r="454" spans="2:65" s="1" customFormat="1" ht="24.2" customHeight="1">
      <c r="B454" s="33"/>
      <c r="C454" s="132" t="s">
        <v>688</v>
      </c>
      <c r="D454" s="132" t="s">
        <v>147</v>
      </c>
      <c r="E454" s="133" t="s">
        <v>1707</v>
      </c>
      <c r="F454" s="134" t="s">
        <v>1708</v>
      </c>
      <c r="G454" s="135" t="s">
        <v>354</v>
      </c>
      <c r="H454" s="136">
        <v>1</v>
      </c>
      <c r="I454" s="137"/>
      <c r="J454" s="138">
        <f>ROUND(I454*H454,2)</f>
        <v>0</v>
      </c>
      <c r="K454" s="134" t="s">
        <v>19</v>
      </c>
      <c r="L454" s="33"/>
      <c r="M454" s="139" t="s">
        <v>19</v>
      </c>
      <c r="N454" s="140" t="s">
        <v>46</v>
      </c>
      <c r="P454" s="141">
        <f>O454*H454</f>
        <v>0</v>
      </c>
      <c r="Q454" s="141">
        <v>0.3</v>
      </c>
      <c r="R454" s="141">
        <f>Q454*H454</f>
        <v>0.3</v>
      </c>
      <c r="S454" s="141">
        <v>0</v>
      </c>
      <c r="T454" s="142">
        <f>S454*H454</f>
        <v>0</v>
      </c>
      <c r="AR454" s="143" t="s">
        <v>229</v>
      </c>
      <c r="AT454" s="143" t="s">
        <v>147</v>
      </c>
      <c r="AU454" s="143" t="s">
        <v>84</v>
      </c>
      <c r="AY454" s="18" t="s">
        <v>144</v>
      </c>
      <c r="BE454" s="144">
        <f>IF(N454="základní",J454,0)</f>
        <v>0</v>
      </c>
      <c r="BF454" s="144">
        <f>IF(N454="snížená",J454,0)</f>
        <v>0</v>
      </c>
      <c r="BG454" s="144">
        <f>IF(N454="zákl. přenesená",J454,0)</f>
        <v>0</v>
      </c>
      <c r="BH454" s="144">
        <f>IF(N454="sníž. přenesená",J454,0)</f>
        <v>0</v>
      </c>
      <c r="BI454" s="144">
        <f>IF(N454="nulová",J454,0)</f>
        <v>0</v>
      </c>
      <c r="BJ454" s="18" t="s">
        <v>82</v>
      </c>
      <c r="BK454" s="144">
        <f>ROUND(I454*H454,2)</f>
        <v>0</v>
      </c>
      <c r="BL454" s="18" t="s">
        <v>229</v>
      </c>
      <c r="BM454" s="143" t="s">
        <v>1709</v>
      </c>
    </row>
    <row r="455" spans="2:65" s="1" customFormat="1" ht="175.5">
      <c r="B455" s="33"/>
      <c r="D455" s="150" t="s">
        <v>556</v>
      </c>
      <c r="F455" s="187" t="s">
        <v>1710</v>
      </c>
      <c r="I455" s="147"/>
      <c r="L455" s="33"/>
      <c r="M455" s="148"/>
      <c r="T455" s="54"/>
      <c r="AT455" s="18" t="s">
        <v>556</v>
      </c>
      <c r="AU455" s="18" t="s">
        <v>84</v>
      </c>
    </row>
    <row r="456" spans="2:65" s="1" customFormat="1" ht="16.5" customHeight="1">
      <c r="B456" s="33"/>
      <c r="C456" s="132" t="s">
        <v>695</v>
      </c>
      <c r="D456" s="132" t="s">
        <v>147</v>
      </c>
      <c r="E456" s="133" t="s">
        <v>1711</v>
      </c>
      <c r="F456" s="134" t="s">
        <v>1712</v>
      </c>
      <c r="G456" s="135" t="s">
        <v>354</v>
      </c>
      <c r="H456" s="136">
        <v>1</v>
      </c>
      <c r="I456" s="137"/>
      <c r="J456" s="138">
        <f>ROUND(I456*H456,2)</f>
        <v>0</v>
      </c>
      <c r="K456" s="134" t="s">
        <v>19</v>
      </c>
      <c r="L456" s="33"/>
      <c r="M456" s="139" t="s">
        <v>19</v>
      </c>
      <c r="N456" s="140" t="s">
        <v>46</v>
      </c>
      <c r="P456" s="141">
        <f>O456*H456</f>
        <v>0</v>
      </c>
      <c r="Q456" s="141">
        <v>3.0000000000000001E-3</v>
      </c>
      <c r="R456" s="141">
        <f>Q456*H456</f>
        <v>3.0000000000000001E-3</v>
      </c>
      <c r="S456" s="141">
        <v>0</v>
      </c>
      <c r="T456" s="142">
        <f>S456*H456</f>
        <v>0</v>
      </c>
      <c r="AR456" s="143" t="s">
        <v>229</v>
      </c>
      <c r="AT456" s="143" t="s">
        <v>147</v>
      </c>
      <c r="AU456" s="143" t="s">
        <v>84</v>
      </c>
      <c r="AY456" s="18" t="s">
        <v>144</v>
      </c>
      <c r="BE456" s="144">
        <f>IF(N456="základní",J456,0)</f>
        <v>0</v>
      </c>
      <c r="BF456" s="144">
        <f>IF(N456="snížená",J456,0)</f>
        <v>0</v>
      </c>
      <c r="BG456" s="144">
        <f>IF(N456="zákl. přenesená",J456,0)</f>
        <v>0</v>
      </c>
      <c r="BH456" s="144">
        <f>IF(N456="sníž. přenesená",J456,0)</f>
        <v>0</v>
      </c>
      <c r="BI456" s="144">
        <f>IF(N456="nulová",J456,0)</f>
        <v>0</v>
      </c>
      <c r="BJ456" s="18" t="s">
        <v>82</v>
      </c>
      <c r="BK456" s="144">
        <f>ROUND(I456*H456,2)</f>
        <v>0</v>
      </c>
      <c r="BL456" s="18" t="s">
        <v>229</v>
      </c>
      <c r="BM456" s="143" t="s">
        <v>1713</v>
      </c>
    </row>
    <row r="457" spans="2:65" s="1" customFormat="1" ht="78">
      <c r="B457" s="33"/>
      <c r="D457" s="150" t="s">
        <v>556</v>
      </c>
      <c r="F457" s="187" t="s">
        <v>1714</v>
      </c>
      <c r="I457" s="147"/>
      <c r="L457" s="33"/>
      <c r="M457" s="148"/>
      <c r="T457" s="54"/>
      <c r="AT457" s="18" t="s">
        <v>556</v>
      </c>
      <c r="AU457" s="18" t="s">
        <v>84</v>
      </c>
    </row>
    <row r="458" spans="2:65" s="1" customFormat="1" ht="16.5" customHeight="1">
      <c r="B458" s="33"/>
      <c r="C458" s="132" t="s">
        <v>700</v>
      </c>
      <c r="D458" s="132" t="s">
        <v>147</v>
      </c>
      <c r="E458" s="133" t="s">
        <v>1715</v>
      </c>
      <c r="F458" s="134" t="s">
        <v>1716</v>
      </c>
      <c r="G458" s="135" t="s">
        <v>354</v>
      </c>
      <c r="H458" s="136">
        <v>2</v>
      </c>
      <c r="I458" s="137"/>
      <c r="J458" s="138">
        <f>ROUND(I458*H458,2)</f>
        <v>0</v>
      </c>
      <c r="K458" s="134" t="s">
        <v>19</v>
      </c>
      <c r="L458" s="33"/>
      <c r="M458" s="139" t="s">
        <v>19</v>
      </c>
      <c r="N458" s="140" t="s">
        <v>46</v>
      </c>
      <c r="P458" s="141">
        <f>O458*H458</f>
        <v>0</v>
      </c>
      <c r="Q458" s="141">
        <v>3.0000000000000001E-3</v>
      </c>
      <c r="R458" s="141">
        <f>Q458*H458</f>
        <v>6.0000000000000001E-3</v>
      </c>
      <c r="S458" s="141">
        <v>0</v>
      </c>
      <c r="T458" s="142">
        <f>S458*H458</f>
        <v>0</v>
      </c>
      <c r="AR458" s="143" t="s">
        <v>229</v>
      </c>
      <c r="AT458" s="143" t="s">
        <v>147</v>
      </c>
      <c r="AU458" s="143" t="s">
        <v>84</v>
      </c>
      <c r="AY458" s="18" t="s">
        <v>144</v>
      </c>
      <c r="BE458" s="144">
        <f>IF(N458="základní",J458,0)</f>
        <v>0</v>
      </c>
      <c r="BF458" s="144">
        <f>IF(N458="snížená",J458,0)</f>
        <v>0</v>
      </c>
      <c r="BG458" s="144">
        <f>IF(N458="zákl. přenesená",J458,0)</f>
        <v>0</v>
      </c>
      <c r="BH458" s="144">
        <f>IF(N458="sníž. přenesená",J458,0)</f>
        <v>0</v>
      </c>
      <c r="BI458" s="144">
        <f>IF(N458="nulová",J458,0)</f>
        <v>0</v>
      </c>
      <c r="BJ458" s="18" t="s">
        <v>82</v>
      </c>
      <c r="BK458" s="144">
        <f>ROUND(I458*H458,2)</f>
        <v>0</v>
      </c>
      <c r="BL458" s="18" t="s">
        <v>229</v>
      </c>
      <c r="BM458" s="143" t="s">
        <v>1717</v>
      </c>
    </row>
    <row r="459" spans="2:65" s="1" customFormat="1" ht="78">
      <c r="B459" s="33"/>
      <c r="D459" s="150" t="s">
        <v>556</v>
      </c>
      <c r="F459" s="187" t="s">
        <v>1718</v>
      </c>
      <c r="I459" s="147"/>
      <c r="L459" s="33"/>
      <c r="M459" s="148"/>
      <c r="T459" s="54"/>
      <c r="AT459" s="18" t="s">
        <v>556</v>
      </c>
      <c r="AU459" s="18" t="s">
        <v>84</v>
      </c>
    </row>
    <row r="460" spans="2:65" s="1" customFormat="1" ht="16.5" customHeight="1">
      <c r="B460" s="33"/>
      <c r="C460" s="132" t="s">
        <v>705</v>
      </c>
      <c r="D460" s="132" t="s">
        <v>147</v>
      </c>
      <c r="E460" s="133" t="s">
        <v>1719</v>
      </c>
      <c r="F460" s="134" t="s">
        <v>1720</v>
      </c>
      <c r="G460" s="135" t="s">
        <v>354</v>
      </c>
      <c r="H460" s="136">
        <v>4</v>
      </c>
      <c r="I460" s="137"/>
      <c r="J460" s="138">
        <f>ROUND(I460*H460,2)</f>
        <v>0</v>
      </c>
      <c r="K460" s="134" t="s">
        <v>19</v>
      </c>
      <c r="L460" s="33"/>
      <c r="M460" s="139" t="s">
        <v>19</v>
      </c>
      <c r="N460" s="140" t="s">
        <v>46</v>
      </c>
      <c r="P460" s="141">
        <f>O460*H460</f>
        <v>0</v>
      </c>
      <c r="Q460" s="141">
        <v>0.05</v>
      </c>
      <c r="R460" s="141">
        <f>Q460*H460</f>
        <v>0.2</v>
      </c>
      <c r="S460" s="141">
        <v>0</v>
      </c>
      <c r="T460" s="142">
        <f>S460*H460</f>
        <v>0</v>
      </c>
      <c r="AR460" s="143" t="s">
        <v>229</v>
      </c>
      <c r="AT460" s="143" t="s">
        <v>147</v>
      </c>
      <c r="AU460" s="143" t="s">
        <v>84</v>
      </c>
      <c r="AY460" s="18" t="s">
        <v>144</v>
      </c>
      <c r="BE460" s="144">
        <f>IF(N460="základní",J460,0)</f>
        <v>0</v>
      </c>
      <c r="BF460" s="144">
        <f>IF(N460="snížená",J460,0)</f>
        <v>0</v>
      </c>
      <c r="BG460" s="144">
        <f>IF(N460="zákl. přenesená",J460,0)</f>
        <v>0</v>
      </c>
      <c r="BH460" s="144">
        <f>IF(N460="sníž. přenesená",J460,0)</f>
        <v>0</v>
      </c>
      <c r="BI460" s="144">
        <f>IF(N460="nulová",J460,0)</f>
        <v>0</v>
      </c>
      <c r="BJ460" s="18" t="s">
        <v>82</v>
      </c>
      <c r="BK460" s="144">
        <f>ROUND(I460*H460,2)</f>
        <v>0</v>
      </c>
      <c r="BL460" s="18" t="s">
        <v>229</v>
      </c>
      <c r="BM460" s="143" t="s">
        <v>1721</v>
      </c>
    </row>
    <row r="461" spans="2:65" s="1" customFormat="1" ht="234">
      <c r="B461" s="33"/>
      <c r="D461" s="150" t="s">
        <v>556</v>
      </c>
      <c r="F461" s="187" t="s">
        <v>1722</v>
      </c>
      <c r="I461" s="147"/>
      <c r="L461" s="33"/>
      <c r="M461" s="148"/>
      <c r="T461" s="54"/>
      <c r="AT461" s="18" t="s">
        <v>556</v>
      </c>
      <c r="AU461" s="18" t="s">
        <v>84</v>
      </c>
    </row>
    <row r="462" spans="2:65" s="1" customFormat="1" ht="16.5" customHeight="1">
      <c r="B462" s="33"/>
      <c r="C462" s="132" t="s">
        <v>712</v>
      </c>
      <c r="D462" s="132" t="s">
        <v>147</v>
      </c>
      <c r="E462" s="133" t="s">
        <v>1723</v>
      </c>
      <c r="F462" s="134" t="s">
        <v>1724</v>
      </c>
      <c r="G462" s="135" t="s">
        <v>354</v>
      </c>
      <c r="H462" s="136">
        <v>1</v>
      </c>
      <c r="I462" s="137"/>
      <c r="J462" s="138">
        <f>ROUND(I462*H462,2)</f>
        <v>0</v>
      </c>
      <c r="K462" s="134" t="s">
        <v>19</v>
      </c>
      <c r="L462" s="33"/>
      <c r="M462" s="139" t="s">
        <v>19</v>
      </c>
      <c r="N462" s="140" t="s">
        <v>46</v>
      </c>
      <c r="P462" s="141">
        <f>O462*H462</f>
        <v>0</v>
      </c>
      <c r="Q462" s="141">
        <v>3.0000000000000001E-3</v>
      </c>
      <c r="R462" s="141">
        <f>Q462*H462</f>
        <v>3.0000000000000001E-3</v>
      </c>
      <c r="S462" s="141">
        <v>0</v>
      </c>
      <c r="T462" s="142">
        <f>S462*H462</f>
        <v>0</v>
      </c>
      <c r="AR462" s="143" t="s">
        <v>229</v>
      </c>
      <c r="AT462" s="143" t="s">
        <v>147</v>
      </c>
      <c r="AU462" s="143" t="s">
        <v>84</v>
      </c>
      <c r="AY462" s="18" t="s">
        <v>144</v>
      </c>
      <c r="BE462" s="144">
        <f>IF(N462="základní",J462,0)</f>
        <v>0</v>
      </c>
      <c r="BF462" s="144">
        <f>IF(N462="snížená",J462,0)</f>
        <v>0</v>
      </c>
      <c r="BG462" s="144">
        <f>IF(N462="zákl. přenesená",J462,0)</f>
        <v>0</v>
      </c>
      <c r="BH462" s="144">
        <f>IF(N462="sníž. přenesená",J462,0)</f>
        <v>0</v>
      </c>
      <c r="BI462" s="144">
        <f>IF(N462="nulová",J462,0)</f>
        <v>0</v>
      </c>
      <c r="BJ462" s="18" t="s">
        <v>82</v>
      </c>
      <c r="BK462" s="144">
        <f>ROUND(I462*H462,2)</f>
        <v>0</v>
      </c>
      <c r="BL462" s="18" t="s">
        <v>229</v>
      </c>
      <c r="BM462" s="143" t="s">
        <v>1725</v>
      </c>
    </row>
    <row r="463" spans="2:65" s="1" customFormat="1" ht="87.75">
      <c r="B463" s="33"/>
      <c r="D463" s="150" t="s">
        <v>556</v>
      </c>
      <c r="F463" s="187" t="s">
        <v>1726</v>
      </c>
      <c r="I463" s="147"/>
      <c r="L463" s="33"/>
      <c r="M463" s="148"/>
      <c r="T463" s="54"/>
      <c r="AT463" s="18" t="s">
        <v>556</v>
      </c>
      <c r="AU463" s="18" t="s">
        <v>84</v>
      </c>
    </row>
    <row r="464" spans="2:65" s="1" customFormat="1" ht="16.5" customHeight="1">
      <c r="B464" s="33"/>
      <c r="C464" s="132" t="s">
        <v>730</v>
      </c>
      <c r="D464" s="132" t="s">
        <v>147</v>
      </c>
      <c r="E464" s="133" t="s">
        <v>1727</v>
      </c>
      <c r="F464" s="134" t="s">
        <v>1728</v>
      </c>
      <c r="G464" s="135" t="s">
        <v>354</v>
      </c>
      <c r="H464" s="136">
        <v>14</v>
      </c>
      <c r="I464" s="137"/>
      <c r="J464" s="138">
        <f>ROUND(I464*H464,2)</f>
        <v>0</v>
      </c>
      <c r="K464" s="134" t="s">
        <v>19</v>
      </c>
      <c r="L464" s="33"/>
      <c r="M464" s="139" t="s">
        <v>19</v>
      </c>
      <c r="N464" s="140" t="s">
        <v>46</v>
      </c>
      <c r="P464" s="141">
        <f>O464*H464</f>
        <v>0</v>
      </c>
      <c r="Q464" s="141">
        <v>0.03</v>
      </c>
      <c r="R464" s="141">
        <f>Q464*H464</f>
        <v>0.42</v>
      </c>
      <c r="S464" s="141">
        <v>0</v>
      </c>
      <c r="T464" s="142">
        <f>S464*H464</f>
        <v>0</v>
      </c>
      <c r="AR464" s="143" t="s">
        <v>229</v>
      </c>
      <c r="AT464" s="143" t="s">
        <v>147</v>
      </c>
      <c r="AU464" s="143" t="s">
        <v>84</v>
      </c>
      <c r="AY464" s="18" t="s">
        <v>144</v>
      </c>
      <c r="BE464" s="144">
        <f>IF(N464="základní",J464,0)</f>
        <v>0</v>
      </c>
      <c r="BF464" s="144">
        <f>IF(N464="snížená",J464,0)</f>
        <v>0</v>
      </c>
      <c r="BG464" s="144">
        <f>IF(N464="zákl. přenesená",J464,0)</f>
        <v>0</v>
      </c>
      <c r="BH464" s="144">
        <f>IF(N464="sníž. přenesená",J464,0)</f>
        <v>0</v>
      </c>
      <c r="BI464" s="144">
        <f>IF(N464="nulová",J464,0)</f>
        <v>0</v>
      </c>
      <c r="BJ464" s="18" t="s">
        <v>82</v>
      </c>
      <c r="BK464" s="144">
        <f>ROUND(I464*H464,2)</f>
        <v>0</v>
      </c>
      <c r="BL464" s="18" t="s">
        <v>229</v>
      </c>
      <c r="BM464" s="143" t="s">
        <v>1729</v>
      </c>
    </row>
    <row r="465" spans="2:65" s="1" customFormat="1" ht="87.75">
      <c r="B465" s="33"/>
      <c r="D465" s="150" t="s">
        <v>556</v>
      </c>
      <c r="F465" s="187" t="s">
        <v>1730</v>
      </c>
      <c r="I465" s="147"/>
      <c r="L465" s="33"/>
      <c r="M465" s="148"/>
      <c r="T465" s="54"/>
      <c r="AT465" s="18" t="s">
        <v>556</v>
      </c>
      <c r="AU465" s="18" t="s">
        <v>84</v>
      </c>
    </row>
    <row r="466" spans="2:65" s="1" customFormat="1" ht="24.2" customHeight="1">
      <c r="B466" s="33"/>
      <c r="C466" s="132" t="s">
        <v>735</v>
      </c>
      <c r="D466" s="132" t="s">
        <v>147</v>
      </c>
      <c r="E466" s="133" t="s">
        <v>1731</v>
      </c>
      <c r="F466" s="134" t="s">
        <v>1732</v>
      </c>
      <c r="G466" s="135" t="s">
        <v>354</v>
      </c>
      <c r="H466" s="136">
        <v>1</v>
      </c>
      <c r="I466" s="137"/>
      <c r="J466" s="138">
        <f>ROUND(I466*H466,2)</f>
        <v>0</v>
      </c>
      <c r="K466" s="134" t="s">
        <v>19</v>
      </c>
      <c r="L466" s="33"/>
      <c r="M466" s="139" t="s">
        <v>19</v>
      </c>
      <c r="N466" s="140" t="s">
        <v>46</v>
      </c>
      <c r="P466" s="141">
        <f>O466*H466</f>
        <v>0</v>
      </c>
      <c r="Q466" s="141">
        <v>0.03</v>
      </c>
      <c r="R466" s="141">
        <f>Q466*H466</f>
        <v>0.03</v>
      </c>
      <c r="S466" s="141">
        <v>0</v>
      </c>
      <c r="T466" s="142">
        <f>S466*H466</f>
        <v>0</v>
      </c>
      <c r="AR466" s="143" t="s">
        <v>229</v>
      </c>
      <c r="AT466" s="143" t="s">
        <v>147</v>
      </c>
      <c r="AU466" s="143" t="s">
        <v>84</v>
      </c>
      <c r="AY466" s="18" t="s">
        <v>144</v>
      </c>
      <c r="BE466" s="144">
        <f>IF(N466="základní",J466,0)</f>
        <v>0</v>
      </c>
      <c r="BF466" s="144">
        <f>IF(N466="snížená",J466,0)</f>
        <v>0</v>
      </c>
      <c r="BG466" s="144">
        <f>IF(N466="zákl. přenesená",J466,0)</f>
        <v>0</v>
      </c>
      <c r="BH466" s="144">
        <f>IF(N466="sníž. přenesená",J466,0)</f>
        <v>0</v>
      </c>
      <c r="BI466" s="144">
        <f>IF(N466="nulová",J466,0)</f>
        <v>0</v>
      </c>
      <c r="BJ466" s="18" t="s">
        <v>82</v>
      </c>
      <c r="BK466" s="144">
        <f>ROUND(I466*H466,2)</f>
        <v>0</v>
      </c>
      <c r="BL466" s="18" t="s">
        <v>229</v>
      </c>
      <c r="BM466" s="143" t="s">
        <v>1733</v>
      </c>
    </row>
    <row r="467" spans="2:65" s="1" customFormat="1" ht="58.5">
      <c r="B467" s="33"/>
      <c r="D467" s="150" t="s">
        <v>556</v>
      </c>
      <c r="F467" s="187" t="s">
        <v>1734</v>
      </c>
      <c r="I467" s="147"/>
      <c r="L467" s="33"/>
      <c r="M467" s="148"/>
      <c r="T467" s="54"/>
      <c r="AT467" s="18" t="s">
        <v>556</v>
      </c>
      <c r="AU467" s="18" t="s">
        <v>84</v>
      </c>
    </row>
    <row r="468" spans="2:65" s="11" customFormat="1" ht="25.9" customHeight="1">
      <c r="B468" s="120"/>
      <c r="D468" s="121" t="s">
        <v>74</v>
      </c>
      <c r="E468" s="122" t="s">
        <v>744</v>
      </c>
      <c r="F468" s="122" t="s">
        <v>745</v>
      </c>
      <c r="I468" s="123"/>
      <c r="J468" s="124">
        <f>BK468</f>
        <v>0</v>
      </c>
      <c r="L468" s="120"/>
      <c r="M468" s="125"/>
      <c r="P468" s="126">
        <f>SUM(P469:P472)</f>
        <v>0</v>
      </c>
      <c r="R468" s="126">
        <f>SUM(R469:R472)</f>
        <v>0</v>
      </c>
      <c r="T468" s="127">
        <f>SUM(T469:T472)</f>
        <v>0</v>
      </c>
      <c r="AR468" s="121" t="s">
        <v>152</v>
      </c>
      <c r="AT468" s="128" t="s">
        <v>74</v>
      </c>
      <c r="AU468" s="128" t="s">
        <v>75</v>
      </c>
      <c r="AY468" s="121" t="s">
        <v>144</v>
      </c>
      <c r="BK468" s="129">
        <f>SUM(BK469:BK472)</f>
        <v>0</v>
      </c>
    </row>
    <row r="469" spans="2:65" s="1" customFormat="1" ht="16.5" customHeight="1">
      <c r="B469" s="33"/>
      <c r="C469" s="132" t="s">
        <v>239</v>
      </c>
      <c r="D469" s="132" t="s">
        <v>147</v>
      </c>
      <c r="E469" s="133" t="s">
        <v>1404</v>
      </c>
      <c r="F469" s="134" t="s">
        <v>1405</v>
      </c>
      <c r="G469" s="135" t="s">
        <v>749</v>
      </c>
      <c r="H469" s="136">
        <v>40</v>
      </c>
      <c r="I469" s="137"/>
      <c r="J469" s="138">
        <f>ROUND(I469*H469,2)</f>
        <v>0</v>
      </c>
      <c r="K469" s="134" t="s">
        <v>151</v>
      </c>
      <c r="L469" s="33"/>
      <c r="M469" s="139" t="s">
        <v>19</v>
      </c>
      <c r="N469" s="140" t="s">
        <v>46</v>
      </c>
      <c r="P469" s="141">
        <f>O469*H469</f>
        <v>0</v>
      </c>
      <c r="Q469" s="141">
        <v>0</v>
      </c>
      <c r="R469" s="141">
        <f>Q469*H469</f>
        <v>0</v>
      </c>
      <c r="S469" s="141">
        <v>0</v>
      </c>
      <c r="T469" s="142">
        <f>S469*H469</f>
        <v>0</v>
      </c>
      <c r="AR469" s="143" t="s">
        <v>750</v>
      </c>
      <c r="AT469" s="143" t="s">
        <v>147</v>
      </c>
      <c r="AU469" s="143" t="s">
        <v>82</v>
      </c>
      <c r="AY469" s="18" t="s">
        <v>144</v>
      </c>
      <c r="BE469" s="144">
        <f>IF(N469="základní",J469,0)</f>
        <v>0</v>
      </c>
      <c r="BF469" s="144">
        <f>IF(N469="snížená",J469,0)</f>
        <v>0</v>
      </c>
      <c r="BG469" s="144">
        <f>IF(N469="zákl. přenesená",J469,0)</f>
        <v>0</v>
      </c>
      <c r="BH469" s="144">
        <f>IF(N469="sníž. přenesená",J469,0)</f>
        <v>0</v>
      </c>
      <c r="BI469" s="144">
        <f>IF(N469="nulová",J469,0)</f>
        <v>0</v>
      </c>
      <c r="BJ469" s="18" t="s">
        <v>82</v>
      </c>
      <c r="BK469" s="144">
        <f>ROUND(I469*H469,2)</f>
        <v>0</v>
      </c>
      <c r="BL469" s="18" t="s">
        <v>750</v>
      </c>
      <c r="BM469" s="143" t="s">
        <v>1406</v>
      </c>
    </row>
    <row r="470" spans="2:65" s="1" customFormat="1">
      <c r="B470" s="33"/>
      <c r="D470" s="145" t="s">
        <v>154</v>
      </c>
      <c r="F470" s="146" t="s">
        <v>1407</v>
      </c>
      <c r="I470" s="147"/>
      <c r="L470" s="33"/>
      <c r="M470" s="148"/>
      <c r="T470" s="54"/>
      <c r="AT470" s="18" t="s">
        <v>154</v>
      </c>
      <c r="AU470" s="18" t="s">
        <v>82</v>
      </c>
    </row>
    <row r="471" spans="2:65" s="12" customFormat="1">
      <c r="B471" s="149"/>
      <c r="D471" s="150" t="s">
        <v>156</v>
      </c>
      <c r="E471" s="151" t="s">
        <v>19</v>
      </c>
      <c r="F471" s="152" t="s">
        <v>760</v>
      </c>
      <c r="H471" s="151" t="s">
        <v>19</v>
      </c>
      <c r="I471" s="153"/>
      <c r="L471" s="149"/>
      <c r="M471" s="154"/>
      <c r="T471" s="155"/>
      <c r="AT471" s="151" t="s">
        <v>156</v>
      </c>
      <c r="AU471" s="151" t="s">
        <v>82</v>
      </c>
      <c r="AV471" s="12" t="s">
        <v>82</v>
      </c>
      <c r="AW471" s="12" t="s">
        <v>35</v>
      </c>
      <c r="AX471" s="12" t="s">
        <v>75</v>
      </c>
      <c r="AY471" s="151" t="s">
        <v>144</v>
      </c>
    </row>
    <row r="472" spans="2:65" s="13" customFormat="1">
      <c r="B472" s="156"/>
      <c r="D472" s="150" t="s">
        <v>156</v>
      </c>
      <c r="E472" s="157" t="s">
        <v>19</v>
      </c>
      <c r="F472" s="158" t="s">
        <v>1408</v>
      </c>
      <c r="H472" s="159">
        <v>40</v>
      </c>
      <c r="I472" s="160"/>
      <c r="L472" s="156"/>
      <c r="M472" s="188"/>
      <c r="N472" s="189"/>
      <c r="O472" s="189"/>
      <c r="P472" s="189"/>
      <c r="Q472" s="189"/>
      <c r="R472" s="189"/>
      <c r="S472" s="189"/>
      <c r="T472" s="190"/>
      <c r="AT472" s="157" t="s">
        <v>156</v>
      </c>
      <c r="AU472" s="157" t="s">
        <v>82</v>
      </c>
      <c r="AV472" s="13" t="s">
        <v>84</v>
      </c>
      <c r="AW472" s="13" t="s">
        <v>35</v>
      </c>
      <c r="AX472" s="13" t="s">
        <v>82</v>
      </c>
      <c r="AY472" s="157" t="s">
        <v>144</v>
      </c>
    </row>
    <row r="473" spans="2:65" s="1" customFormat="1" ht="6.95" customHeight="1">
      <c r="B473" s="42"/>
      <c r="C473" s="43"/>
      <c r="D473" s="43"/>
      <c r="E473" s="43"/>
      <c r="F473" s="43"/>
      <c r="G473" s="43"/>
      <c r="H473" s="43"/>
      <c r="I473" s="43"/>
      <c r="J473" s="43"/>
      <c r="K473" s="43"/>
      <c r="L473" s="33"/>
    </row>
  </sheetData>
  <sheetProtection algorithmName="SHA-512" hashValue="TWlK87xX4GfpiwoVT0LnrByB7LO3XCSO0nBlsnyBZqxUnp6DLqNS6iWfO3fYdpHxVbdvp0fbzF1oA8nMdIDBDg==" saltValue="pjNPi+4W3Pvu4fPAJIIFDaAZaIRxz60Qp24P3hBRMw0Naz178mPWvVCFtsug45mz5zWDBAOJw3+6pDD5w77lZw==" spinCount="100000" sheet="1" objects="1" scenarios="1" formatColumns="0" formatRows="0" autoFilter="0"/>
  <autoFilter ref="C97:K472" xr:uid="{00000000-0009-0000-0000-000003000000}"/>
  <mergeCells count="12">
    <mergeCell ref="E90:H90"/>
    <mergeCell ref="L2:V2"/>
    <mergeCell ref="E50:H50"/>
    <mergeCell ref="E52:H52"/>
    <mergeCell ref="E54:H54"/>
    <mergeCell ref="E86:H86"/>
    <mergeCell ref="E88:H88"/>
    <mergeCell ref="E7:H7"/>
    <mergeCell ref="E9:H9"/>
    <mergeCell ref="E11:H11"/>
    <mergeCell ref="E20:H20"/>
    <mergeCell ref="E29:H29"/>
  </mergeCells>
  <hyperlinks>
    <hyperlink ref="F102" r:id="rId1" xr:uid="{00000000-0004-0000-0300-000000000000}"/>
    <hyperlink ref="F104" r:id="rId2" xr:uid="{00000000-0004-0000-0300-000001000000}"/>
    <hyperlink ref="F123" r:id="rId3" xr:uid="{00000000-0004-0000-0300-000002000000}"/>
    <hyperlink ref="F142" r:id="rId4" xr:uid="{00000000-0004-0000-0300-000003000000}"/>
    <hyperlink ref="F161" r:id="rId5" xr:uid="{00000000-0004-0000-0300-000004000000}"/>
    <hyperlink ref="F164" r:id="rId6" xr:uid="{00000000-0004-0000-0300-000005000000}"/>
    <hyperlink ref="F186" r:id="rId7" xr:uid="{00000000-0004-0000-0300-000006000000}"/>
    <hyperlink ref="F188" r:id="rId8" xr:uid="{00000000-0004-0000-0300-000007000000}"/>
    <hyperlink ref="F206" r:id="rId9" xr:uid="{00000000-0004-0000-0300-000008000000}"/>
    <hyperlink ref="F219" r:id="rId10" xr:uid="{00000000-0004-0000-0300-000009000000}"/>
    <hyperlink ref="F232" r:id="rId11" xr:uid="{00000000-0004-0000-0300-00000A000000}"/>
    <hyperlink ref="F235" r:id="rId12" xr:uid="{00000000-0004-0000-0300-00000B000000}"/>
    <hyperlink ref="F258" r:id="rId13" xr:uid="{00000000-0004-0000-0300-00000C000000}"/>
    <hyperlink ref="F260" r:id="rId14" xr:uid="{00000000-0004-0000-0300-00000D000000}"/>
    <hyperlink ref="F267" r:id="rId15" xr:uid="{00000000-0004-0000-0300-00000E000000}"/>
    <hyperlink ref="F269" r:id="rId16" xr:uid="{00000000-0004-0000-0300-00000F000000}"/>
    <hyperlink ref="F276" r:id="rId17" xr:uid="{00000000-0004-0000-0300-000010000000}"/>
    <hyperlink ref="F279" r:id="rId18" xr:uid="{00000000-0004-0000-0300-000011000000}"/>
    <hyperlink ref="F281" r:id="rId19" xr:uid="{00000000-0004-0000-0300-000012000000}"/>
    <hyperlink ref="F288" r:id="rId20" xr:uid="{00000000-0004-0000-0300-000013000000}"/>
    <hyperlink ref="F291" r:id="rId21" xr:uid="{00000000-0004-0000-0300-000014000000}"/>
    <hyperlink ref="F293" r:id="rId22" xr:uid="{00000000-0004-0000-0300-000015000000}"/>
    <hyperlink ref="F300" r:id="rId23" xr:uid="{00000000-0004-0000-0300-000016000000}"/>
    <hyperlink ref="F302" r:id="rId24" xr:uid="{00000000-0004-0000-0300-000017000000}"/>
    <hyperlink ref="F304" r:id="rId25" xr:uid="{00000000-0004-0000-0300-000018000000}"/>
    <hyperlink ref="F319" r:id="rId26" xr:uid="{00000000-0004-0000-0300-000019000000}"/>
    <hyperlink ref="F331" r:id="rId27" xr:uid="{00000000-0004-0000-0300-00001A000000}"/>
    <hyperlink ref="F333" r:id="rId28" xr:uid="{00000000-0004-0000-0300-00001B000000}"/>
    <hyperlink ref="F336" r:id="rId29" xr:uid="{00000000-0004-0000-0300-00001C000000}"/>
    <hyperlink ref="F338" r:id="rId30" xr:uid="{00000000-0004-0000-0300-00001D000000}"/>
    <hyperlink ref="F342" r:id="rId31" xr:uid="{00000000-0004-0000-0300-00001E000000}"/>
    <hyperlink ref="F345" r:id="rId32" xr:uid="{00000000-0004-0000-0300-00001F000000}"/>
    <hyperlink ref="F347" r:id="rId33" xr:uid="{00000000-0004-0000-0300-000020000000}"/>
    <hyperlink ref="F350" r:id="rId34" xr:uid="{00000000-0004-0000-0300-000021000000}"/>
    <hyperlink ref="F353" r:id="rId35" xr:uid="{00000000-0004-0000-0300-000022000000}"/>
    <hyperlink ref="F355" r:id="rId36" xr:uid="{00000000-0004-0000-0300-000023000000}"/>
    <hyperlink ref="F363" r:id="rId37" xr:uid="{00000000-0004-0000-0300-000024000000}"/>
    <hyperlink ref="F365" r:id="rId38" xr:uid="{00000000-0004-0000-0300-000025000000}"/>
    <hyperlink ref="F374" r:id="rId39" xr:uid="{00000000-0004-0000-0300-000026000000}"/>
    <hyperlink ref="F376" r:id="rId40" xr:uid="{00000000-0004-0000-0300-000027000000}"/>
    <hyperlink ref="F391" r:id="rId41" xr:uid="{00000000-0004-0000-0300-000028000000}"/>
    <hyperlink ref="F393" r:id="rId42" xr:uid="{00000000-0004-0000-0300-000029000000}"/>
    <hyperlink ref="F396" r:id="rId43" xr:uid="{00000000-0004-0000-0300-00002A000000}"/>
    <hyperlink ref="F413" r:id="rId44" xr:uid="{00000000-0004-0000-0300-00002B000000}"/>
    <hyperlink ref="F415" r:id="rId45" xr:uid="{00000000-0004-0000-0300-00002C000000}"/>
    <hyperlink ref="F419" r:id="rId46" xr:uid="{00000000-0004-0000-0300-00002D000000}"/>
    <hyperlink ref="F451" r:id="rId47" xr:uid="{00000000-0004-0000-0300-00002E000000}"/>
    <hyperlink ref="F470" r:id="rId48" xr:uid="{00000000-0004-0000-0300-00002F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16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AT2" s="18" t="s">
        <v>98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84</v>
      </c>
    </row>
    <row r="4" spans="2:46" ht="24.95" customHeight="1">
      <c r="B4" s="21"/>
      <c r="D4" s="22" t="s">
        <v>108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26.25" customHeight="1">
      <c r="B7" s="21"/>
      <c r="E7" s="275" t="str">
        <f>'Rekapitulace stavby'!K6</f>
        <v>KAPLE SV. PANNY MARIE EINSIEDELNSKÉ A PŘÍSTUPOVÉ SCHODIŠTĚ, OSTROV,STAVEBNÍ ÚPRAVY</v>
      </c>
      <c r="F7" s="276"/>
      <c r="G7" s="276"/>
      <c r="H7" s="276"/>
      <c r="L7" s="21"/>
    </row>
    <row r="8" spans="2:46" ht="12" customHeight="1">
      <c r="B8" s="21"/>
      <c r="D8" s="28" t="s">
        <v>109</v>
      </c>
      <c r="L8" s="21"/>
    </row>
    <row r="9" spans="2:46" s="1" customFormat="1" ht="16.5" customHeight="1">
      <c r="B9" s="33"/>
      <c r="E9" s="275" t="s">
        <v>110</v>
      </c>
      <c r="F9" s="274"/>
      <c r="G9" s="274"/>
      <c r="H9" s="274"/>
      <c r="L9" s="33"/>
    </row>
    <row r="10" spans="2:46" s="1" customFormat="1" ht="12" customHeight="1">
      <c r="B10" s="33"/>
      <c r="D10" s="28" t="s">
        <v>111</v>
      </c>
      <c r="L10" s="33"/>
    </row>
    <row r="11" spans="2:46" s="1" customFormat="1" ht="16.5" customHeight="1">
      <c r="B11" s="33"/>
      <c r="E11" s="273" t="s">
        <v>1735</v>
      </c>
      <c r="F11" s="274"/>
      <c r="G11" s="274"/>
      <c r="H11" s="274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24. 8. 2024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19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30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277" t="str">
        <f>'Rekapitulace stavby'!E14</f>
        <v>Vyplň údaj</v>
      </c>
      <c r="F20" s="278"/>
      <c r="G20" s="278"/>
      <c r="H20" s="278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32</v>
      </c>
      <c r="I22" s="28" t="s">
        <v>26</v>
      </c>
      <c r="J22" s="26" t="s">
        <v>33</v>
      </c>
      <c r="L22" s="33"/>
    </row>
    <row r="23" spans="2:12" s="1" customFormat="1" ht="18" customHeight="1">
      <c r="B23" s="33"/>
      <c r="E23" s="26" t="s">
        <v>34</v>
      </c>
      <c r="I23" s="28" t="s">
        <v>29</v>
      </c>
      <c r="J23" s="26" t="s">
        <v>19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36</v>
      </c>
      <c r="I25" s="28" t="s">
        <v>26</v>
      </c>
      <c r="J25" s="26" t="s">
        <v>37</v>
      </c>
      <c r="L25" s="33"/>
    </row>
    <row r="26" spans="2:12" s="1" customFormat="1" ht="18" customHeight="1">
      <c r="B26" s="33"/>
      <c r="E26" s="26" t="s">
        <v>38</v>
      </c>
      <c r="I26" s="28" t="s">
        <v>29</v>
      </c>
      <c r="J26" s="26" t="s">
        <v>19</v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39</v>
      </c>
      <c r="L28" s="33"/>
    </row>
    <row r="29" spans="2:12" s="7" customFormat="1" ht="47.25" customHeight="1">
      <c r="B29" s="92"/>
      <c r="E29" s="279" t="s">
        <v>40</v>
      </c>
      <c r="F29" s="279"/>
      <c r="G29" s="279"/>
      <c r="H29" s="279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41</v>
      </c>
      <c r="J32" s="64">
        <f>ROUND(J93,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43</v>
      </c>
      <c r="I34" s="36" t="s">
        <v>42</v>
      </c>
      <c r="J34" s="36" t="s">
        <v>44</v>
      </c>
      <c r="L34" s="33"/>
    </row>
    <row r="35" spans="2:12" s="1" customFormat="1" ht="14.45" customHeight="1">
      <c r="B35" s="33"/>
      <c r="D35" s="53" t="s">
        <v>45</v>
      </c>
      <c r="E35" s="28" t="s">
        <v>46</v>
      </c>
      <c r="F35" s="84">
        <f>ROUND((SUM(BE93:BE215)),  2)</f>
        <v>0</v>
      </c>
      <c r="I35" s="94">
        <v>0.21</v>
      </c>
      <c r="J35" s="84">
        <f>ROUND(((SUM(BE93:BE215))*I35),  2)</f>
        <v>0</v>
      </c>
      <c r="L35" s="33"/>
    </row>
    <row r="36" spans="2:12" s="1" customFormat="1" ht="14.45" customHeight="1">
      <c r="B36" s="33"/>
      <c r="E36" s="28" t="s">
        <v>47</v>
      </c>
      <c r="F36" s="84">
        <f>ROUND((SUM(BF93:BF215)),  2)</f>
        <v>0</v>
      </c>
      <c r="I36" s="94">
        <v>0.12</v>
      </c>
      <c r="J36" s="84">
        <f>ROUND(((SUM(BF93:BF215))*I36),  2)</f>
        <v>0</v>
      </c>
      <c r="L36" s="33"/>
    </row>
    <row r="37" spans="2:12" s="1" customFormat="1" ht="14.45" hidden="1" customHeight="1">
      <c r="B37" s="33"/>
      <c r="E37" s="28" t="s">
        <v>48</v>
      </c>
      <c r="F37" s="84">
        <f>ROUND((SUM(BG93:BG215)),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49</v>
      </c>
      <c r="F38" s="84">
        <f>ROUND((SUM(BH93:BH215)),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50</v>
      </c>
      <c r="F39" s="84">
        <f>ROUND((SUM(BI93:BI215)),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51</v>
      </c>
      <c r="E41" s="55"/>
      <c r="F41" s="55"/>
      <c r="G41" s="97" t="s">
        <v>52</v>
      </c>
      <c r="H41" s="98" t="s">
        <v>53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113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26.25" customHeight="1">
      <c r="B50" s="33"/>
      <c r="E50" s="275" t="str">
        <f>E7</f>
        <v>KAPLE SV. PANNY MARIE EINSIEDELNSKÉ A PŘÍSTUPOVÉ SCHODIŠTĚ, OSTROV,STAVEBNÍ ÚPRAVY</v>
      </c>
      <c r="F50" s="276"/>
      <c r="G50" s="276"/>
      <c r="H50" s="276"/>
      <c r="L50" s="33"/>
    </row>
    <row r="51" spans="2:47" ht="12" customHeight="1">
      <c r="B51" s="21"/>
      <c r="C51" s="28" t="s">
        <v>109</v>
      </c>
      <c r="L51" s="21"/>
    </row>
    <row r="52" spans="2:47" s="1" customFormat="1" ht="16.5" customHeight="1">
      <c r="B52" s="33"/>
      <c r="E52" s="275" t="s">
        <v>110</v>
      </c>
      <c r="F52" s="274"/>
      <c r="G52" s="274"/>
      <c r="H52" s="274"/>
      <c r="L52" s="33"/>
    </row>
    <row r="53" spans="2:47" s="1" customFormat="1" ht="12" customHeight="1">
      <c r="B53" s="33"/>
      <c r="C53" s="28" t="s">
        <v>111</v>
      </c>
      <c r="L53" s="33"/>
    </row>
    <row r="54" spans="2:47" s="1" customFormat="1" ht="16.5" customHeight="1">
      <c r="B54" s="33"/>
      <c r="E54" s="273" t="str">
        <f>E11</f>
        <v>D.1.1_4. - 4. etapa_Oprava schodiště</v>
      </c>
      <c r="F54" s="274"/>
      <c r="G54" s="274"/>
      <c r="H54" s="274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Staroměstská, bez č.p., p.č. st.52 a p.č. 80/1 </v>
      </c>
      <c r="I56" s="28" t="s">
        <v>23</v>
      </c>
      <c r="J56" s="50" t="str">
        <f>IF(J14="","",J14)</f>
        <v>24. 8. 2024</v>
      </c>
      <c r="L56" s="33"/>
    </row>
    <row r="57" spans="2:47" s="1" customFormat="1" ht="6.95" customHeight="1">
      <c r="B57" s="33"/>
      <c r="L57" s="33"/>
    </row>
    <row r="58" spans="2:47" s="1" customFormat="1" ht="25.7" customHeight="1">
      <c r="B58" s="33"/>
      <c r="C58" s="28" t="s">
        <v>25</v>
      </c>
      <c r="F58" s="26" t="str">
        <f>E17</f>
        <v>Město Ostrov, Jáchymovská 1, 36301 Ostrov</v>
      </c>
      <c r="I58" s="28" t="s">
        <v>32</v>
      </c>
      <c r="J58" s="31" t="str">
        <f>E23</f>
        <v>ATELIER SOUKUP OPL ŠVEHLA, s. r. o.</v>
      </c>
      <c r="L58" s="33"/>
    </row>
    <row r="59" spans="2:47" s="1" customFormat="1" ht="15.2" customHeight="1">
      <c r="B59" s="33"/>
      <c r="C59" s="28" t="s">
        <v>30</v>
      </c>
      <c r="F59" s="26" t="str">
        <f>IF(E20="","",E20)</f>
        <v>Vyplň údaj</v>
      </c>
      <c r="I59" s="28" t="s">
        <v>36</v>
      </c>
      <c r="J59" s="31" t="str">
        <f>E26</f>
        <v>Eva Vopalecká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114</v>
      </c>
      <c r="D61" s="95"/>
      <c r="E61" s="95"/>
      <c r="F61" s="95"/>
      <c r="G61" s="95"/>
      <c r="H61" s="95"/>
      <c r="I61" s="95"/>
      <c r="J61" s="102" t="s">
        <v>115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73</v>
      </c>
      <c r="J63" s="64">
        <f>J93</f>
        <v>0</v>
      </c>
      <c r="L63" s="33"/>
      <c r="AU63" s="18" t="s">
        <v>116</v>
      </c>
    </row>
    <row r="64" spans="2:47" s="8" customFormat="1" ht="24.95" customHeight="1">
      <c r="B64" s="104"/>
      <c r="D64" s="105" t="s">
        <v>117</v>
      </c>
      <c r="E64" s="106"/>
      <c r="F64" s="106"/>
      <c r="G64" s="106"/>
      <c r="H64" s="106"/>
      <c r="I64" s="106"/>
      <c r="J64" s="107">
        <f>J94</f>
        <v>0</v>
      </c>
      <c r="L64" s="104"/>
    </row>
    <row r="65" spans="2:12" s="9" customFormat="1" ht="19.899999999999999" customHeight="1">
      <c r="B65" s="108"/>
      <c r="D65" s="109" t="s">
        <v>118</v>
      </c>
      <c r="E65" s="110"/>
      <c r="F65" s="110"/>
      <c r="G65" s="110"/>
      <c r="H65" s="110"/>
      <c r="I65" s="110"/>
      <c r="J65" s="111">
        <f>J95</f>
        <v>0</v>
      </c>
      <c r="L65" s="108"/>
    </row>
    <row r="66" spans="2:12" s="9" customFormat="1" ht="19.899999999999999" customHeight="1">
      <c r="B66" s="108"/>
      <c r="D66" s="109" t="s">
        <v>1736</v>
      </c>
      <c r="E66" s="110"/>
      <c r="F66" s="110"/>
      <c r="G66" s="110"/>
      <c r="H66" s="110"/>
      <c r="I66" s="110"/>
      <c r="J66" s="111">
        <f>J110</f>
        <v>0</v>
      </c>
      <c r="L66" s="108"/>
    </row>
    <row r="67" spans="2:12" s="9" customFormat="1" ht="19.899999999999999" customHeight="1">
      <c r="B67" s="108"/>
      <c r="D67" s="109" t="s">
        <v>119</v>
      </c>
      <c r="E67" s="110"/>
      <c r="F67" s="110"/>
      <c r="G67" s="110"/>
      <c r="H67" s="110"/>
      <c r="I67" s="110"/>
      <c r="J67" s="111">
        <f>J141</f>
        <v>0</v>
      </c>
      <c r="L67" s="108"/>
    </row>
    <row r="68" spans="2:12" s="9" customFormat="1" ht="19.899999999999999" customHeight="1">
      <c r="B68" s="108"/>
      <c r="D68" s="109" t="s">
        <v>120</v>
      </c>
      <c r="E68" s="110"/>
      <c r="F68" s="110"/>
      <c r="G68" s="110"/>
      <c r="H68" s="110"/>
      <c r="I68" s="110"/>
      <c r="J68" s="111">
        <f>J158</f>
        <v>0</v>
      </c>
      <c r="L68" s="108"/>
    </row>
    <row r="69" spans="2:12" s="8" customFormat="1" ht="24.95" customHeight="1">
      <c r="B69" s="104"/>
      <c r="D69" s="105" t="s">
        <v>121</v>
      </c>
      <c r="E69" s="106"/>
      <c r="F69" s="106"/>
      <c r="G69" s="106"/>
      <c r="H69" s="106"/>
      <c r="I69" s="106"/>
      <c r="J69" s="107">
        <f>J163</f>
        <v>0</v>
      </c>
      <c r="L69" s="104"/>
    </row>
    <row r="70" spans="2:12" s="9" customFormat="1" ht="19.899999999999999" customHeight="1">
      <c r="B70" s="108"/>
      <c r="D70" s="109" t="s">
        <v>765</v>
      </c>
      <c r="E70" s="110"/>
      <c r="F70" s="110"/>
      <c r="G70" s="110"/>
      <c r="H70" s="110"/>
      <c r="I70" s="110"/>
      <c r="J70" s="111">
        <f>J164</f>
        <v>0</v>
      </c>
      <c r="L70" s="108"/>
    </row>
    <row r="71" spans="2:12" s="8" customFormat="1" ht="24.95" customHeight="1">
      <c r="B71" s="104"/>
      <c r="D71" s="105" t="s">
        <v>128</v>
      </c>
      <c r="E71" s="106"/>
      <c r="F71" s="106"/>
      <c r="G71" s="106"/>
      <c r="H71" s="106"/>
      <c r="I71" s="106"/>
      <c r="J71" s="107">
        <f>J211</f>
        <v>0</v>
      </c>
      <c r="L71" s="104"/>
    </row>
    <row r="72" spans="2:12" s="1" customFormat="1" ht="21.75" customHeight="1">
      <c r="B72" s="33"/>
      <c r="L72" s="33"/>
    </row>
    <row r="73" spans="2:12" s="1" customFormat="1" ht="6.95" customHeight="1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33"/>
    </row>
    <row r="77" spans="2:12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3"/>
    </row>
    <row r="78" spans="2:12" s="1" customFormat="1" ht="24.95" customHeight="1">
      <c r="B78" s="33"/>
      <c r="C78" s="22" t="s">
        <v>129</v>
      </c>
      <c r="L78" s="33"/>
    </row>
    <row r="79" spans="2:12" s="1" customFormat="1" ht="6.95" customHeight="1">
      <c r="B79" s="33"/>
      <c r="L79" s="33"/>
    </row>
    <row r="80" spans="2:12" s="1" customFormat="1" ht="12" customHeight="1">
      <c r="B80" s="33"/>
      <c r="C80" s="28" t="s">
        <v>16</v>
      </c>
      <c r="L80" s="33"/>
    </row>
    <row r="81" spans="2:65" s="1" customFormat="1" ht="26.25" customHeight="1">
      <c r="B81" s="33"/>
      <c r="E81" s="275" t="str">
        <f>E7</f>
        <v>KAPLE SV. PANNY MARIE EINSIEDELNSKÉ A PŘÍSTUPOVÉ SCHODIŠTĚ, OSTROV,STAVEBNÍ ÚPRAVY</v>
      </c>
      <c r="F81" s="276"/>
      <c r="G81" s="276"/>
      <c r="H81" s="276"/>
      <c r="L81" s="33"/>
    </row>
    <row r="82" spans="2:65" ht="12" customHeight="1">
      <c r="B82" s="21"/>
      <c r="C82" s="28" t="s">
        <v>109</v>
      </c>
      <c r="L82" s="21"/>
    </row>
    <row r="83" spans="2:65" s="1" customFormat="1" ht="16.5" customHeight="1">
      <c r="B83" s="33"/>
      <c r="E83" s="275" t="s">
        <v>110</v>
      </c>
      <c r="F83" s="274"/>
      <c r="G83" s="274"/>
      <c r="H83" s="274"/>
      <c r="L83" s="33"/>
    </row>
    <row r="84" spans="2:65" s="1" customFormat="1" ht="12" customHeight="1">
      <c r="B84" s="33"/>
      <c r="C84" s="28" t="s">
        <v>111</v>
      </c>
      <c r="L84" s="33"/>
    </row>
    <row r="85" spans="2:65" s="1" customFormat="1" ht="16.5" customHeight="1">
      <c r="B85" s="33"/>
      <c r="E85" s="273" t="str">
        <f>E11</f>
        <v>D.1.1_4. - 4. etapa_Oprava schodiště</v>
      </c>
      <c r="F85" s="274"/>
      <c r="G85" s="274"/>
      <c r="H85" s="274"/>
      <c r="L85" s="33"/>
    </row>
    <row r="86" spans="2:65" s="1" customFormat="1" ht="6.95" customHeight="1">
      <c r="B86" s="33"/>
      <c r="L86" s="33"/>
    </row>
    <row r="87" spans="2:65" s="1" customFormat="1" ht="12" customHeight="1">
      <c r="B87" s="33"/>
      <c r="C87" s="28" t="s">
        <v>21</v>
      </c>
      <c r="F87" s="26" t="str">
        <f>F14</f>
        <v xml:space="preserve">Staroměstská, bez č.p., p.č. st.52 a p.č. 80/1 </v>
      </c>
      <c r="I87" s="28" t="s">
        <v>23</v>
      </c>
      <c r="J87" s="50" t="str">
        <f>IF(J14="","",J14)</f>
        <v>24. 8. 2024</v>
      </c>
      <c r="L87" s="33"/>
    </row>
    <row r="88" spans="2:65" s="1" customFormat="1" ht="6.95" customHeight="1">
      <c r="B88" s="33"/>
      <c r="L88" s="33"/>
    </row>
    <row r="89" spans="2:65" s="1" customFormat="1" ht="25.7" customHeight="1">
      <c r="B89" s="33"/>
      <c r="C89" s="28" t="s">
        <v>25</v>
      </c>
      <c r="F89" s="26" t="str">
        <f>E17</f>
        <v>Město Ostrov, Jáchymovská 1, 36301 Ostrov</v>
      </c>
      <c r="I89" s="28" t="s">
        <v>32</v>
      </c>
      <c r="J89" s="31" t="str">
        <f>E23</f>
        <v>ATELIER SOUKUP OPL ŠVEHLA, s. r. o.</v>
      </c>
      <c r="L89" s="33"/>
    </row>
    <row r="90" spans="2:65" s="1" customFormat="1" ht="15.2" customHeight="1">
      <c r="B90" s="33"/>
      <c r="C90" s="28" t="s">
        <v>30</v>
      </c>
      <c r="F90" s="26" t="str">
        <f>IF(E20="","",E20)</f>
        <v>Vyplň údaj</v>
      </c>
      <c r="I90" s="28" t="s">
        <v>36</v>
      </c>
      <c r="J90" s="31" t="str">
        <f>E26</f>
        <v>Eva Vopalecká</v>
      </c>
      <c r="L90" s="33"/>
    </row>
    <row r="91" spans="2:65" s="1" customFormat="1" ht="10.35" customHeight="1">
      <c r="B91" s="33"/>
      <c r="L91" s="33"/>
    </row>
    <row r="92" spans="2:65" s="10" customFormat="1" ht="29.25" customHeight="1">
      <c r="B92" s="112"/>
      <c r="C92" s="113" t="s">
        <v>130</v>
      </c>
      <c r="D92" s="114" t="s">
        <v>60</v>
      </c>
      <c r="E92" s="114" t="s">
        <v>56</v>
      </c>
      <c r="F92" s="114" t="s">
        <v>57</v>
      </c>
      <c r="G92" s="114" t="s">
        <v>131</v>
      </c>
      <c r="H92" s="114" t="s">
        <v>132</v>
      </c>
      <c r="I92" s="114" t="s">
        <v>133</v>
      </c>
      <c r="J92" s="114" t="s">
        <v>115</v>
      </c>
      <c r="K92" s="115" t="s">
        <v>134</v>
      </c>
      <c r="L92" s="112"/>
      <c r="M92" s="57" t="s">
        <v>19</v>
      </c>
      <c r="N92" s="58" t="s">
        <v>45</v>
      </c>
      <c r="O92" s="58" t="s">
        <v>135</v>
      </c>
      <c r="P92" s="58" t="s">
        <v>136</v>
      </c>
      <c r="Q92" s="58" t="s">
        <v>137</v>
      </c>
      <c r="R92" s="58" t="s">
        <v>138</v>
      </c>
      <c r="S92" s="58" t="s">
        <v>139</v>
      </c>
      <c r="T92" s="59" t="s">
        <v>140</v>
      </c>
    </row>
    <row r="93" spans="2:65" s="1" customFormat="1" ht="22.9" customHeight="1">
      <c r="B93" s="33"/>
      <c r="C93" s="62" t="s">
        <v>141</v>
      </c>
      <c r="J93" s="116">
        <f>BK93</f>
        <v>0</v>
      </c>
      <c r="L93" s="33"/>
      <c r="M93" s="60"/>
      <c r="N93" s="51"/>
      <c r="O93" s="51"/>
      <c r="P93" s="117">
        <f>P94+P163+P211</f>
        <v>0</v>
      </c>
      <c r="Q93" s="51"/>
      <c r="R93" s="117">
        <f>R94+R163+R211</f>
        <v>2.7859600000000007</v>
      </c>
      <c r="S93" s="51"/>
      <c r="T93" s="118">
        <f>T94+T163+T211</f>
        <v>0.27194999999999997</v>
      </c>
      <c r="AT93" s="18" t="s">
        <v>74</v>
      </c>
      <c r="AU93" s="18" t="s">
        <v>116</v>
      </c>
      <c r="BK93" s="119">
        <f>BK94+BK163+BK211</f>
        <v>0</v>
      </c>
    </row>
    <row r="94" spans="2:65" s="11" customFormat="1" ht="25.9" customHeight="1">
      <c r="B94" s="120"/>
      <c r="D94" s="121" t="s">
        <v>74</v>
      </c>
      <c r="E94" s="122" t="s">
        <v>142</v>
      </c>
      <c r="F94" s="122" t="s">
        <v>143</v>
      </c>
      <c r="I94" s="123"/>
      <c r="J94" s="124">
        <f>BK94</f>
        <v>0</v>
      </c>
      <c r="L94" s="120"/>
      <c r="M94" s="125"/>
      <c r="P94" s="126">
        <f>P95+P110+P141+P158</f>
        <v>0</v>
      </c>
      <c r="R94" s="126">
        <f>R95+R110+R141+R158</f>
        <v>0.28983500000000001</v>
      </c>
      <c r="T94" s="127">
        <f>T95+T110+T141+T158</f>
        <v>0.27194999999999997</v>
      </c>
      <c r="AR94" s="121" t="s">
        <v>82</v>
      </c>
      <c r="AT94" s="128" t="s">
        <v>74</v>
      </c>
      <c r="AU94" s="128" t="s">
        <v>75</v>
      </c>
      <c r="AY94" s="121" t="s">
        <v>144</v>
      </c>
      <c r="BK94" s="129">
        <f>BK95+BK110+BK141+BK158</f>
        <v>0</v>
      </c>
    </row>
    <row r="95" spans="2:65" s="11" customFormat="1" ht="22.9" customHeight="1">
      <c r="B95" s="120"/>
      <c r="D95" s="121" t="s">
        <v>74</v>
      </c>
      <c r="E95" s="130" t="s">
        <v>145</v>
      </c>
      <c r="F95" s="130" t="s">
        <v>146</v>
      </c>
      <c r="I95" s="123"/>
      <c r="J95" s="131">
        <f>BK95</f>
        <v>0</v>
      </c>
      <c r="L95" s="120"/>
      <c r="M95" s="125"/>
      <c r="P95" s="126">
        <f>SUM(P96:P109)</f>
        <v>0</v>
      </c>
      <c r="R95" s="126">
        <f>SUM(R96:R109)</f>
        <v>5.1450000000000003E-3</v>
      </c>
      <c r="T95" s="127">
        <f>SUM(T96:T109)</f>
        <v>0</v>
      </c>
      <c r="AR95" s="121" t="s">
        <v>82</v>
      </c>
      <c r="AT95" s="128" t="s">
        <v>74</v>
      </c>
      <c r="AU95" s="128" t="s">
        <v>82</v>
      </c>
      <c r="AY95" s="121" t="s">
        <v>144</v>
      </c>
      <c r="BK95" s="129">
        <f>SUM(BK96:BK109)</f>
        <v>0</v>
      </c>
    </row>
    <row r="96" spans="2:65" s="1" customFormat="1" ht="16.5" customHeight="1">
      <c r="B96" s="33"/>
      <c r="C96" s="132" t="s">
        <v>82</v>
      </c>
      <c r="D96" s="132" t="s">
        <v>147</v>
      </c>
      <c r="E96" s="133" t="s">
        <v>1737</v>
      </c>
      <c r="F96" s="134" t="s">
        <v>1738</v>
      </c>
      <c r="G96" s="135" t="s">
        <v>150</v>
      </c>
      <c r="H96" s="136">
        <v>24.5</v>
      </c>
      <c r="I96" s="137"/>
      <c r="J96" s="138">
        <f>ROUND(I96*H96,2)</f>
        <v>0</v>
      </c>
      <c r="K96" s="134" t="s">
        <v>151</v>
      </c>
      <c r="L96" s="33"/>
      <c r="M96" s="139" t="s">
        <v>19</v>
      </c>
      <c r="N96" s="140" t="s">
        <v>46</v>
      </c>
      <c r="P96" s="141">
        <f>O96*H96</f>
        <v>0</v>
      </c>
      <c r="Q96" s="141">
        <v>2.1000000000000001E-4</v>
      </c>
      <c r="R96" s="141">
        <f>Q96*H96</f>
        <v>5.1450000000000003E-3</v>
      </c>
      <c r="S96" s="141">
        <v>0</v>
      </c>
      <c r="T96" s="142">
        <f>S96*H96</f>
        <v>0</v>
      </c>
      <c r="AR96" s="143" t="s">
        <v>152</v>
      </c>
      <c r="AT96" s="143" t="s">
        <v>147</v>
      </c>
      <c r="AU96" s="143" t="s">
        <v>84</v>
      </c>
      <c r="AY96" s="18" t="s">
        <v>144</v>
      </c>
      <c r="BE96" s="144">
        <f>IF(N96="základní",J96,0)</f>
        <v>0</v>
      </c>
      <c r="BF96" s="144">
        <f>IF(N96="snížená",J96,0)</f>
        <v>0</v>
      </c>
      <c r="BG96" s="144">
        <f>IF(N96="zákl. přenesená",J96,0)</f>
        <v>0</v>
      </c>
      <c r="BH96" s="144">
        <f>IF(N96="sníž. přenesená",J96,0)</f>
        <v>0</v>
      </c>
      <c r="BI96" s="144">
        <f>IF(N96="nulová",J96,0)</f>
        <v>0</v>
      </c>
      <c r="BJ96" s="18" t="s">
        <v>82</v>
      </c>
      <c r="BK96" s="144">
        <f>ROUND(I96*H96,2)</f>
        <v>0</v>
      </c>
      <c r="BL96" s="18" t="s">
        <v>152</v>
      </c>
      <c r="BM96" s="143" t="s">
        <v>1739</v>
      </c>
    </row>
    <row r="97" spans="2:65" s="1" customFormat="1">
      <c r="B97" s="33"/>
      <c r="D97" s="145" t="s">
        <v>154</v>
      </c>
      <c r="F97" s="146" t="s">
        <v>1740</v>
      </c>
      <c r="I97" s="147"/>
      <c r="L97" s="33"/>
      <c r="M97" s="148"/>
      <c r="T97" s="54"/>
      <c r="AT97" s="18" t="s">
        <v>154</v>
      </c>
      <c r="AU97" s="18" t="s">
        <v>84</v>
      </c>
    </row>
    <row r="98" spans="2:65" s="12" customFormat="1">
      <c r="B98" s="149"/>
      <c r="D98" s="150" t="s">
        <v>156</v>
      </c>
      <c r="E98" s="151" t="s">
        <v>19</v>
      </c>
      <c r="F98" s="152" t="s">
        <v>1741</v>
      </c>
      <c r="H98" s="151" t="s">
        <v>19</v>
      </c>
      <c r="I98" s="153"/>
      <c r="L98" s="149"/>
      <c r="M98" s="154"/>
      <c r="T98" s="155"/>
      <c r="AT98" s="151" t="s">
        <v>156</v>
      </c>
      <c r="AU98" s="151" t="s">
        <v>84</v>
      </c>
      <c r="AV98" s="12" t="s">
        <v>82</v>
      </c>
      <c r="AW98" s="12" t="s">
        <v>35</v>
      </c>
      <c r="AX98" s="12" t="s">
        <v>75</v>
      </c>
      <c r="AY98" s="151" t="s">
        <v>144</v>
      </c>
    </row>
    <row r="99" spans="2:65" s="12" customFormat="1">
      <c r="B99" s="149"/>
      <c r="D99" s="150" t="s">
        <v>156</v>
      </c>
      <c r="E99" s="151" t="s">
        <v>19</v>
      </c>
      <c r="F99" s="152" t="s">
        <v>1742</v>
      </c>
      <c r="H99" s="151" t="s">
        <v>19</v>
      </c>
      <c r="I99" s="153"/>
      <c r="L99" s="149"/>
      <c r="M99" s="154"/>
      <c r="T99" s="155"/>
      <c r="AT99" s="151" t="s">
        <v>156</v>
      </c>
      <c r="AU99" s="151" t="s">
        <v>84</v>
      </c>
      <c r="AV99" s="12" t="s">
        <v>82</v>
      </c>
      <c r="AW99" s="12" t="s">
        <v>35</v>
      </c>
      <c r="AX99" s="12" t="s">
        <v>75</v>
      </c>
      <c r="AY99" s="151" t="s">
        <v>144</v>
      </c>
    </row>
    <row r="100" spans="2:65" s="12" customFormat="1">
      <c r="B100" s="149"/>
      <c r="D100" s="150" t="s">
        <v>156</v>
      </c>
      <c r="E100" s="151" t="s">
        <v>19</v>
      </c>
      <c r="F100" s="152" t="s">
        <v>1743</v>
      </c>
      <c r="H100" s="151" t="s">
        <v>19</v>
      </c>
      <c r="I100" s="153"/>
      <c r="L100" s="149"/>
      <c r="M100" s="154"/>
      <c r="T100" s="155"/>
      <c r="AT100" s="151" t="s">
        <v>156</v>
      </c>
      <c r="AU100" s="151" t="s">
        <v>84</v>
      </c>
      <c r="AV100" s="12" t="s">
        <v>82</v>
      </c>
      <c r="AW100" s="12" t="s">
        <v>35</v>
      </c>
      <c r="AX100" s="12" t="s">
        <v>75</v>
      </c>
      <c r="AY100" s="151" t="s">
        <v>144</v>
      </c>
    </row>
    <row r="101" spans="2:65" s="12" customFormat="1">
      <c r="B101" s="149"/>
      <c r="D101" s="150" t="s">
        <v>156</v>
      </c>
      <c r="E101" s="151" t="s">
        <v>19</v>
      </c>
      <c r="F101" s="152" t="s">
        <v>1744</v>
      </c>
      <c r="H101" s="151" t="s">
        <v>19</v>
      </c>
      <c r="I101" s="153"/>
      <c r="L101" s="149"/>
      <c r="M101" s="154"/>
      <c r="T101" s="155"/>
      <c r="AT101" s="151" t="s">
        <v>156</v>
      </c>
      <c r="AU101" s="151" t="s">
        <v>84</v>
      </c>
      <c r="AV101" s="12" t="s">
        <v>82</v>
      </c>
      <c r="AW101" s="12" t="s">
        <v>35</v>
      </c>
      <c r="AX101" s="12" t="s">
        <v>75</v>
      </c>
      <c r="AY101" s="151" t="s">
        <v>144</v>
      </c>
    </row>
    <row r="102" spans="2:65" s="13" customFormat="1">
      <c r="B102" s="156"/>
      <c r="D102" s="150" t="s">
        <v>156</v>
      </c>
      <c r="E102" s="157" t="s">
        <v>19</v>
      </c>
      <c r="F102" s="158" t="s">
        <v>251</v>
      </c>
      <c r="H102" s="159">
        <v>14</v>
      </c>
      <c r="I102" s="160"/>
      <c r="L102" s="156"/>
      <c r="M102" s="161"/>
      <c r="T102" s="162"/>
      <c r="AT102" s="157" t="s">
        <v>156</v>
      </c>
      <c r="AU102" s="157" t="s">
        <v>84</v>
      </c>
      <c r="AV102" s="13" t="s">
        <v>84</v>
      </c>
      <c r="AW102" s="13" t="s">
        <v>35</v>
      </c>
      <c r="AX102" s="13" t="s">
        <v>75</v>
      </c>
      <c r="AY102" s="157" t="s">
        <v>144</v>
      </c>
    </row>
    <row r="103" spans="2:65" s="12" customFormat="1">
      <c r="B103" s="149"/>
      <c r="D103" s="150" t="s">
        <v>156</v>
      </c>
      <c r="E103" s="151" t="s">
        <v>19</v>
      </c>
      <c r="F103" s="152" t="s">
        <v>1745</v>
      </c>
      <c r="H103" s="151" t="s">
        <v>19</v>
      </c>
      <c r="I103" s="153"/>
      <c r="L103" s="149"/>
      <c r="M103" s="154"/>
      <c r="T103" s="155"/>
      <c r="AT103" s="151" t="s">
        <v>156</v>
      </c>
      <c r="AU103" s="151" t="s">
        <v>84</v>
      </c>
      <c r="AV103" s="12" t="s">
        <v>82</v>
      </c>
      <c r="AW103" s="12" t="s">
        <v>35</v>
      </c>
      <c r="AX103" s="12" t="s">
        <v>75</v>
      </c>
      <c r="AY103" s="151" t="s">
        <v>144</v>
      </c>
    </row>
    <row r="104" spans="2:65" s="12" customFormat="1">
      <c r="B104" s="149"/>
      <c r="D104" s="150" t="s">
        <v>156</v>
      </c>
      <c r="E104" s="151" t="s">
        <v>19</v>
      </c>
      <c r="F104" s="152" t="s">
        <v>1746</v>
      </c>
      <c r="H104" s="151" t="s">
        <v>19</v>
      </c>
      <c r="I104" s="153"/>
      <c r="L104" s="149"/>
      <c r="M104" s="154"/>
      <c r="T104" s="155"/>
      <c r="AT104" s="151" t="s">
        <v>156</v>
      </c>
      <c r="AU104" s="151" t="s">
        <v>84</v>
      </c>
      <c r="AV104" s="12" t="s">
        <v>82</v>
      </c>
      <c r="AW104" s="12" t="s">
        <v>35</v>
      </c>
      <c r="AX104" s="12" t="s">
        <v>75</v>
      </c>
      <c r="AY104" s="151" t="s">
        <v>144</v>
      </c>
    </row>
    <row r="105" spans="2:65" s="12" customFormat="1">
      <c r="B105" s="149"/>
      <c r="D105" s="150" t="s">
        <v>156</v>
      </c>
      <c r="E105" s="151" t="s">
        <v>19</v>
      </c>
      <c r="F105" s="152" t="s">
        <v>1747</v>
      </c>
      <c r="H105" s="151" t="s">
        <v>19</v>
      </c>
      <c r="I105" s="153"/>
      <c r="L105" s="149"/>
      <c r="M105" s="154"/>
      <c r="T105" s="155"/>
      <c r="AT105" s="151" t="s">
        <v>156</v>
      </c>
      <c r="AU105" s="151" t="s">
        <v>84</v>
      </c>
      <c r="AV105" s="12" t="s">
        <v>82</v>
      </c>
      <c r="AW105" s="12" t="s">
        <v>35</v>
      </c>
      <c r="AX105" s="12" t="s">
        <v>75</v>
      </c>
      <c r="AY105" s="151" t="s">
        <v>144</v>
      </c>
    </row>
    <row r="106" spans="2:65" s="12" customFormat="1">
      <c r="B106" s="149"/>
      <c r="D106" s="150" t="s">
        <v>156</v>
      </c>
      <c r="E106" s="151" t="s">
        <v>19</v>
      </c>
      <c r="F106" s="152" t="s">
        <v>1748</v>
      </c>
      <c r="H106" s="151" t="s">
        <v>19</v>
      </c>
      <c r="I106" s="153"/>
      <c r="L106" s="149"/>
      <c r="M106" s="154"/>
      <c r="T106" s="155"/>
      <c r="AT106" s="151" t="s">
        <v>156</v>
      </c>
      <c r="AU106" s="151" t="s">
        <v>84</v>
      </c>
      <c r="AV106" s="12" t="s">
        <v>82</v>
      </c>
      <c r="AW106" s="12" t="s">
        <v>35</v>
      </c>
      <c r="AX106" s="12" t="s">
        <v>75</v>
      </c>
      <c r="AY106" s="151" t="s">
        <v>144</v>
      </c>
    </row>
    <row r="107" spans="2:65" s="12" customFormat="1">
      <c r="B107" s="149"/>
      <c r="D107" s="150" t="s">
        <v>156</v>
      </c>
      <c r="E107" s="151" t="s">
        <v>19</v>
      </c>
      <c r="F107" s="152" t="s">
        <v>1749</v>
      </c>
      <c r="H107" s="151" t="s">
        <v>19</v>
      </c>
      <c r="I107" s="153"/>
      <c r="L107" s="149"/>
      <c r="M107" s="154"/>
      <c r="T107" s="155"/>
      <c r="AT107" s="151" t="s">
        <v>156</v>
      </c>
      <c r="AU107" s="151" t="s">
        <v>84</v>
      </c>
      <c r="AV107" s="12" t="s">
        <v>82</v>
      </c>
      <c r="AW107" s="12" t="s">
        <v>35</v>
      </c>
      <c r="AX107" s="12" t="s">
        <v>75</v>
      </c>
      <c r="AY107" s="151" t="s">
        <v>144</v>
      </c>
    </row>
    <row r="108" spans="2:65" s="13" customFormat="1">
      <c r="B108" s="156"/>
      <c r="D108" s="150" t="s">
        <v>156</v>
      </c>
      <c r="E108" s="157" t="s">
        <v>19</v>
      </c>
      <c r="F108" s="158" t="s">
        <v>1750</v>
      </c>
      <c r="H108" s="159">
        <v>10.5</v>
      </c>
      <c r="I108" s="160"/>
      <c r="L108" s="156"/>
      <c r="M108" s="161"/>
      <c r="T108" s="162"/>
      <c r="AT108" s="157" t="s">
        <v>156</v>
      </c>
      <c r="AU108" s="157" t="s">
        <v>84</v>
      </c>
      <c r="AV108" s="13" t="s">
        <v>84</v>
      </c>
      <c r="AW108" s="13" t="s">
        <v>35</v>
      </c>
      <c r="AX108" s="13" t="s">
        <v>75</v>
      </c>
      <c r="AY108" s="157" t="s">
        <v>144</v>
      </c>
    </row>
    <row r="109" spans="2:65" s="14" customFormat="1">
      <c r="B109" s="163"/>
      <c r="D109" s="150" t="s">
        <v>156</v>
      </c>
      <c r="E109" s="164" t="s">
        <v>19</v>
      </c>
      <c r="F109" s="165" t="s">
        <v>204</v>
      </c>
      <c r="H109" s="166">
        <v>24.5</v>
      </c>
      <c r="I109" s="167"/>
      <c r="L109" s="163"/>
      <c r="M109" s="168"/>
      <c r="T109" s="169"/>
      <c r="AT109" s="164" t="s">
        <v>156</v>
      </c>
      <c r="AU109" s="164" t="s">
        <v>84</v>
      </c>
      <c r="AV109" s="14" t="s">
        <v>152</v>
      </c>
      <c r="AW109" s="14" t="s">
        <v>35</v>
      </c>
      <c r="AX109" s="14" t="s">
        <v>82</v>
      </c>
      <c r="AY109" s="164" t="s">
        <v>144</v>
      </c>
    </row>
    <row r="110" spans="2:65" s="11" customFormat="1" ht="22.9" customHeight="1">
      <c r="B110" s="120"/>
      <c r="D110" s="121" t="s">
        <v>74</v>
      </c>
      <c r="E110" s="130" t="s">
        <v>212</v>
      </c>
      <c r="F110" s="130" t="s">
        <v>1751</v>
      </c>
      <c r="I110" s="123"/>
      <c r="J110" s="131">
        <f>BK110</f>
        <v>0</v>
      </c>
      <c r="L110" s="120"/>
      <c r="M110" s="125"/>
      <c r="P110" s="126">
        <f>SUM(P111:P140)</f>
        <v>0</v>
      </c>
      <c r="R110" s="126">
        <f>SUM(R111:R140)</f>
        <v>0.28469</v>
      </c>
      <c r="T110" s="127">
        <f>SUM(T111:T140)</f>
        <v>0.27194999999999997</v>
      </c>
      <c r="AR110" s="121" t="s">
        <v>82</v>
      </c>
      <c r="AT110" s="128" t="s">
        <v>74</v>
      </c>
      <c r="AU110" s="128" t="s">
        <v>82</v>
      </c>
      <c r="AY110" s="121" t="s">
        <v>144</v>
      </c>
      <c r="BK110" s="129">
        <f>SUM(BK111:BK140)</f>
        <v>0</v>
      </c>
    </row>
    <row r="111" spans="2:65" s="1" customFormat="1" ht="21.75" customHeight="1">
      <c r="B111" s="33"/>
      <c r="C111" s="132" t="s">
        <v>84</v>
      </c>
      <c r="D111" s="132" t="s">
        <v>147</v>
      </c>
      <c r="E111" s="133" t="s">
        <v>1752</v>
      </c>
      <c r="F111" s="134" t="s">
        <v>1753</v>
      </c>
      <c r="G111" s="135" t="s">
        <v>150</v>
      </c>
      <c r="H111" s="136">
        <v>24.5</v>
      </c>
      <c r="I111" s="137"/>
      <c r="J111" s="138">
        <f>ROUND(I111*H111,2)</f>
        <v>0</v>
      </c>
      <c r="K111" s="134" t="s">
        <v>151</v>
      </c>
      <c r="L111" s="33"/>
      <c r="M111" s="139" t="s">
        <v>19</v>
      </c>
      <c r="N111" s="140" t="s">
        <v>46</v>
      </c>
      <c r="P111" s="141">
        <f>O111*H111</f>
        <v>0</v>
      </c>
      <c r="Q111" s="141">
        <v>0</v>
      </c>
      <c r="R111" s="141">
        <f>Q111*H111</f>
        <v>0</v>
      </c>
      <c r="S111" s="141">
        <v>5.0000000000000001E-4</v>
      </c>
      <c r="T111" s="142">
        <f>S111*H111</f>
        <v>1.225E-2</v>
      </c>
      <c r="AR111" s="143" t="s">
        <v>152</v>
      </c>
      <c r="AT111" s="143" t="s">
        <v>147</v>
      </c>
      <c r="AU111" s="143" t="s">
        <v>84</v>
      </c>
      <c r="AY111" s="18" t="s">
        <v>144</v>
      </c>
      <c r="BE111" s="144">
        <f>IF(N111="základní",J111,0)</f>
        <v>0</v>
      </c>
      <c r="BF111" s="144">
        <f>IF(N111="snížená",J111,0)</f>
        <v>0</v>
      </c>
      <c r="BG111" s="144">
        <f>IF(N111="zákl. přenesená",J111,0)</f>
        <v>0</v>
      </c>
      <c r="BH111" s="144">
        <f>IF(N111="sníž. přenesená",J111,0)</f>
        <v>0</v>
      </c>
      <c r="BI111" s="144">
        <f>IF(N111="nulová",J111,0)</f>
        <v>0</v>
      </c>
      <c r="BJ111" s="18" t="s">
        <v>82</v>
      </c>
      <c r="BK111" s="144">
        <f>ROUND(I111*H111,2)</f>
        <v>0</v>
      </c>
      <c r="BL111" s="18" t="s">
        <v>152</v>
      </c>
      <c r="BM111" s="143" t="s">
        <v>1754</v>
      </c>
    </row>
    <row r="112" spans="2:65" s="1" customFormat="1">
      <c r="B112" s="33"/>
      <c r="D112" s="145" t="s">
        <v>154</v>
      </c>
      <c r="F112" s="146" t="s">
        <v>1755</v>
      </c>
      <c r="I112" s="147"/>
      <c r="L112" s="33"/>
      <c r="M112" s="148"/>
      <c r="T112" s="54"/>
      <c r="AT112" s="18" t="s">
        <v>154</v>
      </c>
      <c r="AU112" s="18" t="s">
        <v>84</v>
      </c>
    </row>
    <row r="113" spans="2:65" s="12" customFormat="1">
      <c r="B113" s="149"/>
      <c r="D113" s="150" t="s">
        <v>156</v>
      </c>
      <c r="E113" s="151" t="s">
        <v>19</v>
      </c>
      <c r="F113" s="152" t="s">
        <v>1741</v>
      </c>
      <c r="H113" s="151" t="s">
        <v>19</v>
      </c>
      <c r="I113" s="153"/>
      <c r="L113" s="149"/>
      <c r="M113" s="154"/>
      <c r="T113" s="155"/>
      <c r="AT113" s="151" t="s">
        <v>156</v>
      </c>
      <c r="AU113" s="151" t="s">
        <v>84</v>
      </c>
      <c r="AV113" s="12" t="s">
        <v>82</v>
      </c>
      <c r="AW113" s="12" t="s">
        <v>35</v>
      </c>
      <c r="AX113" s="12" t="s">
        <v>75</v>
      </c>
      <c r="AY113" s="151" t="s">
        <v>144</v>
      </c>
    </row>
    <row r="114" spans="2:65" s="12" customFormat="1">
      <c r="B114" s="149"/>
      <c r="D114" s="150" t="s">
        <v>156</v>
      </c>
      <c r="E114" s="151" t="s">
        <v>19</v>
      </c>
      <c r="F114" s="152" t="s">
        <v>1742</v>
      </c>
      <c r="H114" s="151" t="s">
        <v>19</v>
      </c>
      <c r="I114" s="153"/>
      <c r="L114" s="149"/>
      <c r="M114" s="154"/>
      <c r="T114" s="155"/>
      <c r="AT114" s="151" t="s">
        <v>156</v>
      </c>
      <c r="AU114" s="151" t="s">
        <v>84</v>
      </c>
      <c r="AV114" s="12" t="s">
        <v>82</v>
      </c>
      <c r="AW114" s="12" t="s">
        <v>35</v>
      </c>
      <c r="AX114" s="12" t="s">
        <v>75</v>
      </c>
      <c r="AY114" s="151" t="s">
        <v>144</v>
      </c>
    </row>
    <row r="115" spans="2:65" s="12" customFormat="1">
      <c r="B115" s="149"/>
      <c r="D115" s="150" t="s">
        <v>156</v>
      </c>
      <c r="E115" s="151" t="s">
        <v>19</v>
      </c>
      <c r="F115" s="152" t="s">
        <v>1743</v>
      </c>
      <c r="H115" s="151" t="s">
        <v>19</v>
      </c>
      <c r="I115" s="153"/>
      <c r="L115" s="149"/>
      <c r="M115" s="154"/>
      <c r="T115" s="155"/>
      <c r="AT115" s="151" t="s">
        <v>156</v>
      </c>
      <c r="AU115" s="151" t="s">
        <v>84</v>
      </c>
      <c r="AV115" s="12" t="s">
        <v>82</v>
      </c>
      <c r="AW115" s="12" t="s">
        <v>35</v>
      </c>
      <c r="AX115" s="12" t="s">
        <v>75</v>
      </c>
      <c r="AY115" s="151" t="s">
        <v>144</v>
      </c>
    </row>
    <row r="116" spans="2:65" s="12" customFormat="1">
      <c r="B116" s="149"/>
      <c r="D116" s="150" t="s">
        <v>156</v>
      </c>
      <c r="E116" s="151" t="s">
        <v>19</v>
      </c>
      <c r="F116" s="152" t="s">
        <v>1744</v>
      </c>
      <c r="H116" s="151" t="s">
        <v>19</v>
      </c>
      <c r="I116" s="153"/>
      <c r="L116" s="149"/>
      <c r="M116" s="154"/>
      <c r="T116" s="155"/>
      <c r="AT116" s="151" t="s">
        <v>156</v>
      </c>
      <c r="AU116" s="151" t="s">
        <v>84</v>
      </c>
      <c r="AV116" s="12" t="s">
        <v>82</v>
      </c>
      <c r="AW116" s="12" t="s">
        <v>35</v>
      </c>
      <c r="AX116" s="12" t="s">
        <v>75</v>
      </c>
      <c r="AY116" s="151" t="s">
        <v>144</v>
      </c>
    </row>
    <row r="117" spans="2:65" s="13" customFormat="1">
      <c r="B117" s="156"/>
      <c r="D117" s="150" t="s">
        <v>156</v>
      </c>
      <c r="E117" s="157" t="s">
        <v>19</v>
      </c>
      <c r="F117" s="158" t="s">
        <v>251</v>
      </c>
      <c r="H117" s="159">
        <v>14</v>
      </c>
      <c r="I117" s="160"/>
      <c r="L117" s="156"/>
      <c r="M117" s="161"/>
      <c r="T117" s="162"/>
      <c r="AT117" s="157" t="s">
        <v>156</v>
      </c>
      <c r="AU117" s="157" t="s">
        <v>84</v>
      </c>
      <c r="AV117" s="13" t="s">
        <v>84</v>
      </c>
      <c r="AW117" s="13" t="s">
        <v>35</v>
      </c>
      <c r="AX117" s="13" t="s">
        <v>75</v>
      </c>
      <c r="AY117" s="157" t="s">
        <v>144</v>
      </c>
    </row>
    <row r="118" spans="2:65" s="12" customFormat="1">
      <c r="B118" s="149"/>
      <c r="D118" s="150" t="s">
        <v>156</v>
      </c>
      <c r="E118" s="151" t="s">
        <v>19</v>
      </c>
      <c r="F118" s="152" t="s">
        <v>1745</v>
      </c>
      <c r="H118" s="151" t="s">
        <v>19</v>
      </c>
      <c r="I118" s="153"/>
      <c r="L118" s="149"/>
      <c r="M118" s="154"/>
      <c r="T118" s="155"/>
      <c r="AT118" s="151" t="s">
        <v>156</v>
      </c>
      <c r="AU118" s="151" t="s">
        <v>84</v>
      </c>
      <c r="AV118" s="12" t="s">
        <v>82</v>
      </c>
      <c r="AW118" s="12" t="s">
        <v>35</v>
      </c>
      <c r="AX118" s="12" t="s">
        <v>75</v>
      </c>
      <c r="AY118" s="151" t="s">
        <v>144</v>
      </c>
    </row>
    <row r="119" spans="2:65" s="12" customFormat="1">
      <c r="B119" s="149"/>
      <c r="D119" s="150" t="s">
        <v>156</v>
      </c>
      <c r="E119" s="151" t="s">
        <v>19</v>
      </c>
      <c r="F119" s="152" t="s">
        <v>1746</v>
      </c>
      <c r="H119" s="151" t="s">
        <v>19</v>
      </c>
      <c r="I119" s="153"/>
      <c r="L119" s="149"/>
      <c r="M119" s="154"/>
      <c r="T119" s="155"/>
      <c r="AT119" s="151" t="s">
        <v>156</v>
      </c>
      <c r="AU119" s="151" t="s">
        <v>84</v>
      </c>
      <c r="AV119" s="12" t="s">
        <v>82</v>
      </c>
      <c r="AW119" s="12" t="s">
        <v>35</v>
      </c>
      <c r="AX119" s="12" t="s">
        <v>75</v>
      </c>
      <c r="AY119" s="151" t="s">
        <v>144</v>
      </c>
    </row>
    <row r="120" spans="2:65" s="12" customFormat="1">
      <c r="B120" s="149"/>
      <c r="D120" s="150" t="s">
        <v>156</v>
      </c>
      <c r="E120" s="151" t="s">
        <v>19</v>
      </c>
      <c r="F120" s="152" t="s">
        <v>1747</v>
      </c>
      <c r="H120" s="151" t="s">
        <v>19</v>
      </c>
      <c r="I120" s="153"/>
      <c r="L120" s="149"/>
      <c r="M120" s="154"/>
      <c r="T120" s="155"/>
      <c r="AT120" s="151" t="s">
        <v>156</v>
      </c>
      <c r="AU120" s="151" t="s">
        <v>84</v>
      </c>
      <c r="AV120" s="12" t="s">
        <v>82</v>
      </c>
      <c r="AW120" s="12" t="s">
        <v>35</v>
      </c>
      <c r="AX120" s="12" t="s">
        <v>75</v>
      </c>
      <c r="AY120" s="151" t="s">
        <v>144</v>
      </c>
    </row>
    <row r="121" spans="2:65" s="12" customFormat="1">
      <c r="B121" s="149"/>
      <c r="D121" s="150" t="s">
        <v>156</v>
      </c>
      <c r="E121" s="151" t="s">
        <v>19</v>
      </c>
      <c r="F121" s="152" t="s">
        <v>1748</v>
      </c>
      <c r="H121" s="151" t="s">
        <v>19</v>
      </c>
      <c r="I121" s="153"/>
      <c r="L121" s="149"/>
      <c r="M121" s="154"/>
      <c r="T121" s="155"/>
      <c r="AT121" s="151" t="s">
        <v>156</v>
      </c>
      <c r="AU121" s="151" t="s">
        <v>84</v>
      </c>
      <c r="AV121" s="12" t="s">
        <v>82</v>
      </c>
      <c r="AW121" s="12" t="s">
        <v>35</v>
      </c>
      <c r="AX121" s="12" t="s">
        <v>75</v>
      </c>
      <c r="AY121" s="151" t="s">
        <v>144</v>
      </c>
    </row>
    <row r="122" spans="2:65" s="12" customFormat="1">
      <c r="B122" s="149"/>
      <c r="D122" s="150" t="s">
        <v>156</v>
      </c>
      <c r="E122" s="151" t="s">
        <v>19</v>
      </c>
      <c r="F122" s="152" t="s">
        <v>1749</v>
      </c>
      <c r="H122" s="151" t="s">
        <v>19</v>
      </c>
      <c r="I122" s="153"/>
      <c r="L122" s="149"/>
      <c r="M122" s="154"/>
      <c r="T122" s="155"/>
      <c r="AT122" s="151" t="s">
        <v>156</v>
      </c>
      <c r="AU122" s="151" t="s">
        <v>84</v>
      </c>
      <c r="AV122" s="12" t="s">
        <v>82</v>
      </c>
      <c r="AW122" s="12" t="s">
        <v>35</v>
      </c>
      <c r="AX122" s="12" t="s">
        <v>75</v>
      </c>
      <c r="AY122" s="151" t="s">
        <v>144</v>
      </c>
    </row>
    <row r="123" spans="2:65" s="13" customFormat="1">
      <c r="B123" s="156"/>
      <c r="D123" s="150" t="s">
        <v>156</v>
      </c>
      <c r="E123" s="157" t="s">
        <v>19</v>
      </c>
      <c r="F123" s="158" t="s">
        <v>1750</v>
      </c>
      <c r="H123" s="159">
        <v>10.5</v>
      </c>
      <c r="I123" s="160"/>
      <c r="L123" s="156"/>
      <c r="M123" s="161"/>
      <c r="T123" s="162"/>
      <c r="AT123" s="157" t="s">
        <v>156</v>
      </c>
      <c r="AU123" s="157" t="s">
        <v>84</v>
      </c>
      <c r="AV123" s="13" t="s">
        <v>84</v>
      </c>
      <c r="AW123" s="13" t="s">
        <v>35</v>
      </c>
      <c r="AX123" s="13" t="s">
        <v>75</v>
      </c>
      <c r="AY123" s="157" t="s">
        <v>144</v>
      </c>
    </row>
    <row r="124" spans="2:65" s="14" customFormat="1">
      <c r="B124" s="163"/>
      <c r="D124" s="150" t="s">
        <v>156</v>
      </c>
      <c r="E124" s="164" t="s">
        <v>19</v>
      </c>
      <c r="F124" s="165" t="s">
        <v>204</v>
      </c>
      <c r="H124" s="166">
        <v>24.5</v>
      </c>
      <c r="I124" s="167"/>
      <c r="L124" s="163"/>
      <c r="M124" s="168"/>
      <c r="T124" s="169"/>
      <c r="AT124" s="164" t="s">
        <v>156</v>
      </c>
      <c r="AU124" s="164" t="s">
        <v>84</v>
      </c>
      <c r="AV124" s="14" t="s">
        <v>152</v>
      </c>
      <c r="AW124" s="14" t="s">
        <v>35</v>
      </c>
      <c r="AX124" s="14" t="s">
        <v>82</v>
      </c>
      <c r="AY124" s="164" t="s">
        <v>144</v>
      </c>
    </row>
    <row r="125" spans="2:65" s="1" customFormat="1" ht="24.2" customHeight="1">
      <c r="B125" s="33"/>
      <c r="C125" s="132" t="s">
        <v>174</v>
      </c>
      <c r="D125" s="132" t="s">
        <v>147</v>
      </c>
      <c r="E125" s="133" t="s">
        <v>996</v>
      </c>
      <c r="F125" s="134" t="s">
        <v>997</v>
      </c>
      <c r="G125" s="135" t="s">
        <v>150</v>
      </c>
      <c r="H125" s="136">
        <v>24.5</v>
      </c>
      <c r="I125" s="137"/>
      <c r="J125" s="138">
        <f>ROUND(I125*H125,2)</f>
        <v>0</v>
      </c>
      <c r="K125" s="134" t="s">
        <v>151</v>
      </c>
      <c r="L125" s="33"/>
      <c r="M125" s="139" t="s">
        <v>19</v>
      </c>
      <c r="N125" s="140" t="s">
        <v>46</v>
      </c>
      <c r="P125" s="141">
        <f>O125*H125</f>
        <v>0</v>
      </c>
      <c r="Q125" s="141">
        <v>0</v>
      </c>
      <c r="R125" s="141">
        <f>Q125*H125</f>
        <v>0</v>
      </c>
      <c r="S125" s="141">
        <v>1.06E-2</v>
      </c>
      <c r="T125" s="142">
        <f>S125*H125</f>
        <v>0.25969999999999999</v>
      </c>
      <c r="AR125" s="143" t="s">
        <v>152</v>
      </c>
      <c r="AT125" s="143" t="s">
        <v>147</v>
      </c>
      <c r="AU125" s="143" t="s">
        <v>84</v>
      </c>
      <c r="AY125" s="18" t="s">
        <v>144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8" t="s">
        <v>82</v>
      </c>
      <c r="BK125" s="144">
        <f>ROUND(I125*H125,2)</f>
        <v>0</v>
      </c>
      <c r="BL125" s="18" t="s">
        <v>152</v>
      </c>
      <c r="BM125" s="143" t="s">
        <v>998</v>
      </c>
    </row>
    <row r="126" spans="2:65" s="1" customFormat="1">
      <c r="B126" s="33"/>
      <c r="D126" s="145" t="s">
        <v>154</v>
      </c>
      <c r="F126" s="146" t="s">
        <v>999</v>
      </c>
      <c r="I126" s="147"/>
      <c r="L126" s="33"/>
      <c r="M126" s="148"/>
      <c r="T126" s="54"/>
      <c r="AT126" s="18" t="s">
        <v>154</v>
      </c>
      <c r="AU126" s="18" t="s">
        <v>84</v>
      </c>
    </row>
    <row r="127" spans="2:65" s="12" customFormat="1">
      <c r="B127" s="149"/>
      <c r="D127" s="150" t="s">
        <v>156</v>
      </c>
      <c r="E127" s="151" t="s">
        <v>19</v>
      </c>
      <c r="F127" s="152" t="s">
        <v>1741</v>
      </c>
      <c r="H127" s="151" t="s">
        <v>19</v>
      </c>
      <c r="I127" s="153"/>
      <c r="L127" s="149"/>
      <c r="M127" s="154"/>
      <c r="T127" s="155"/>
      <c r="AT127" s="151" t="s">
        <v>156</v>
      </c>
      <c r="AU127" s="151" t="s">
        <v>84</v>
      </c>
      <c r="AV127" s="12" t="s">
        <v>82</v>
      </c>
      <c r="AW127" s="12" t="s">
        <v>35</v>
      </c>
      <c r="AX127" s="12" t="s">
        <v>75</v>
      </c>
      <c r="AY127" s="151" t="s">
        <v>144</v>
      </c>
    </row>
    <row r="128" spans="2:65" s="12" customFormat="1">
      <c r="B128" s="149"/>
      <c r="D128" s="150" t="s">
        <v>156</v>
      </c>
      <c r="E128" s="151" t="s">
        <v>19</v>
      </c>
      <c r="F128" s="152" t="s">
        <v>1742</v>
      </c>
      <c r="H128" s="151" t="s">
        <v>19</v>
      </c>
      <c r="I128" s="153"/>
      <c r="L128" s="149"/>
      <c r="M128" s="154"/>
      <c r="T128" s="155"/>
      <c r="AT128" s="151" t="s">
        <v>156</v>
      </c>
      <c r="AU128" s="151" t="s">
        <v>84</v>
      </c>
      <c r="AV128" s="12" t="s">
        <v>82</v>
      </c>
      <c r="AW128" s="12" t="s">
        <v>35</v>
      </c>
      <c r="AX128" s="12" t="s">
        <v>75</v>
      </c>
      <c r="AY128" s="151" t="s">
        <v>144</v>
      </c>
    </row>
    <row r="129" spans="2:65" s="12" customFormat="1">
      <c r="B129" s="149"/>
      <c r="D129" s="150" t="s">
        <v>156</v>
      </c>
      <c r="E129" s="151" t="s">
        <v>19</v>
      </c>
      <c r="F129" s="152" t="s">
        <v>1743</v>
      </c>
      <c r="H129" s="151" t="s">
        <v>19</v>
      </c>
      <c r="I129" s="153"/>
      <c r="L129" s="149"/>
      <c r="M129" s="154"/>
      <c r="T129" s="155"/>
      <c r="AT129" s="151" t="s">
        <v>156</v>
      </c>
      <c r="AU129" s="151" t="s">
        <v>84</v>
      </c>
      <c r="AV129" s="12" t="s">
        <v>82</v>
      </c>
      <c r="AW129" s="12" t="s">
        <v>35</v>
      </c>
      <c r="AX129" s="12" t="s">
        <v>75</v>
      </c>
      <c r="AY129" s="151" t="s">
        <v>144</v>
      </c>
    </row>
    <row r="130" spans="2:65" s="12" customFormat="1">
      <c r="B130" s="149"/>
      <c r="D130" s="150" t="s">
        <v>156</v>
      </c>
      <c r="E130" s="151" t="s">
        <v>19</v>
      </c>
      <c r="F130" s="152" t="s">
        <v>1744</v>
      </c>
      <c r="H130" s="151" t="s">
        <v>19</v>
      </c>
      <c r="I130" s="153"/>
      <c r="L130" s="149"/>
      <c r="M130" s="154"/>
      <c r="T130" s="155"/>
      <c r="AT130" s="151" t="s">
        <v>156</v>
      </c>
      <c r="AU130" s="151" t="s">
        <v>84</v>
      </c>
      <c r="AV130" s="12" t="s">
        <v>82</v>
      </c>
      <c r="AW130" s="12" t="s">
        <v>35</v>
      </c>
      <c r="AX130" s="12" t="s">
        <v>75</v>
      </c>
      <c r="AY130" s="151" t="s">
        <v>144</v>
      </c>
    </row>
    <row r="131" spans="2:65" s="13" customFormat="1">
      <c r="B131" s="156"/>
      <c r="D131" s="150" t="s">
        <v>156</v>
      </c>
      <c r="E131" s="157" t="s">
        <v>19</v>
      </c>
      <c r="F131" s="158" t="s">
        <v>251</v>
      </c>
      <c r="H131" s="159">
        <v>14</v>
      </c>
      <c r="I131" s="160"/>
      <c r="L131" s="156"/>
      <c r="M131" s="161"/>
      <c r="T131" s="162"/>
      <c r="AT131" s="157" t="s">
        <v>156</v>
      </c>
      <c r="AU131" s="157" t="s">
        <v>84</v>
      </c>
      <c r="AV131" s="13" t="s">
        <v>84</v>
      </c>
      <c r="AW131" s="13" t="s">
        <v>35</v>
      </c>
      <c r="AX131" s="13" t="s">
        <v>75</v>
      </c>
      <c r="AY131" s="157" t="s">
        <v>144</v>
      </c>
    </row>
    <row r="132" spans="2:65" s="12" customFormat="1">
      <c r="B132" s="149"/>
      <c r="D132" s="150" t="s">
        <v>156</v>
      </c>
      <c r="E132" s="151" t="s">
        <v>19</v>
      </c>
      <c r="F132" s="152" t="s">
        <v>1745</v>
      </c>
      <c r="H132" s="151" t="s">
        <v>19</v>
      </c>
      <c r="I132" s="153"/>
      <c r="L132" s="149"/>
      <c r="M132" s="154"/>
      <c r="T132" s="155"/>
      <c r="AT132" s="151" t="s">
        <v>156</v>
      </c>
      <c r="AU132" s="151" t="s">
        <v>84</v>
      </c>
      <c r="AV132" s="12" t="s">
        <v>82</v>
      </c>
      <c r="AW132" s="12" t="s">
        <v>35</v>
      </c>
      <c r="AX132" s="12" t="s">
        <v>75</v>
      </c>
      <c r="AY132" s="151" t="s">
        <v>144</v>
      </c>
    </row>
    <row r="133" spans="2:65" s="12" customFormat="1">
      <c r="B133" s="149"/>
      <c r="D133" s="150" t="s">
        <v>156</v>
      </c>
      <c r="E133" s="151" t="s">
        <v>19</v>
      </c>
      <c r="F133" s="152" t="s">
        <v>1746</v>
      </c>
      <c r="H133" s="151" t="s">
        <v>19</v>
      </c>
      <c r="I133" s="153"/>
      <c r="L133" s="149"/>
      <c r="M133" s="154"/>
      <c r="T133" s="155"/>
      <c r="AT133" s="151" t="s">
        <v>156</v>
      </c>
      <c r="AU133" s="151" t="s">
        <v>84</v>
      </c>
      <c r="AV133" s="12" t="s">
        <v>82</v>
      </c>
      <c r="AW133" s="12" t="s">
        <v>35</v>
      </c>
      <c r="AX133" s="12" t="s">
        <v>75</v>
      </c>
      <c r="AY133" s="151" t="s">
        <v>144</v>
      </c>
    </row>
    <row r="134" spans="2:65" s="12" customFormat="1">
      <c r="B134" s="149"/>
      <c r="D134" s="150" t="s">
        <v>156</v>
      </c>
      <c r="E134" s="151" t="s">
        <v>19</v>
      </c>
      <c r="F134" s="152" t="s">
        <v>1747</v>
      </c>
      <c r="H134" s="151" t="s">
        <v>19</v>
      </c>
      <c r="I134" s="153"/>
      <c r="L134" s="149"/>
      <c r="M134" s="154"/>
      <c r="T134" s="155"/>
      <c r="AT134" s="151" t="s">
        <v>156</v>
      </c>
      <c r="AU134" s="151" t="s">
        <v>84</v>
      </c>
      <c r="AV134" s="12" t="s">
        <v>82</v>
      </c>
      <c r="AW134" s="12" t="s">
        <v>35</v>
      </c>
      <c r="AX134" s="12" t="s">
        <v>75</v>
      </c>
      <c r="AY134" s="151" t="s">
        <v>144</v>
      </c>
    </row>
    <row r="135" spans="2:65" s="12" customFormat="1">
      <c r="B135" s="149"/>
      <c r="D135" s="150" t="s">
        <v>156</v>
      </c>
      <c r="E135" s="151" t="s">
        <v>19</v>
      </c>
      <c r="F135" s="152" t="s">
        <v>1748</v>
      </c>
      <c r="H135" s="151" t="s">
        <v>19</v>
      </c>
      <c r="I135" s="153"/>
      <c r="L135" s="149"/>
      <c r="M135" s="154"/>
      <c r="T135" s="155"/>
      <c r="AT135" s="151" t="s">
        <v>156</v>
      </c>
      <c r="AU135" s="151" t="s">
        <v>84</v>
      </c>
      <c r="AV135" s="12" t="s">
        <v>82</v>
      </c>
      <c r="AW135" s="12" t="s">
        <v>35</v>
      </c>
      <c r="AX135" s="12" t="s">
        <v>75</v>
      </c>
      <c r="AY135" s="151" t="s">
        <v>144</v>
      </c>
    </row>
    <row r="136" spans="2:65" s="12" customFormat="1">
      <c r="B136" s="149"/>
      <c r="D136" s="150" t="s">
        <v>156</v>
      </c>
      <c r="E136" s="151" t="s">
        <v>19</v>
      </c>
      <c r="F136" s="152" t="s">
        <v>1749</v>
      </c>
      <c r="H136" s="151" t="s">
        <v>19</v>
      </c>
      <c r="I136" s="153"/>
      <c r="L136" s="149"/>
      <c r="M136" s="154"/>
      <c r="T136" s="155"/>
      <c r="AT136" s="151" t="s">
        <v>156</v>
      </c>
      <c r="AU136" s="151" t="s">
        <v>84</v>
      </c>
      <c r="AV136" s="12" t="s">
        <v>82</v>
      </c>
      <c r="AW136" s="12" t="s">
        <v>35</v>
      </c>
      <c r="AX136" s="12" t="s">
        <v>75</v>
      </c>
      <c r="AY136" s="151" t="s">
        <v>144</v>
      </c>
    </row>
    <row r="137" spans="2:65" s="13" customFormat="1">
      <c r="B137" s="156"/>
      <c r="D137" s="150" t="s">
        <v>156</v>
      </c>
      <c r="E137" s="157" t="s">
        <v>19</v>
      </c>
      <c r="F137" s="158" t="s">
        <v>1750</v>
      </c>
      <c r="H137" s="159">
        <v>10.5</v>
      </c>
      <c r="I137" s="160"/>
      <c r="L137" s="156"/>
      <c r="M137" s="161"/>
      <c r="T137" s="162"/>
      <c r="AT137" s="157" t="s">
        <v>156</v>
      </c>
      <c r="AU137" s="157" t="s">
        <v>84</v>
      </c>
      <c r="AV137" s="13" t="s">
        <v>84</v>
      </c>
      <c r="AW137" s="13" t="s">
        <v>35</v>
      </c>
      <c r="AX137" s="13" t="s">
        <v>75</v>
      </c>
      <c r="AY137" s="157" t="s">
        <v>144</v>
      </c>
    </row>
    <row r="138" spans="2:65" s="14" customFormat="1">
      <c r="B138" s="163"/>
      <c r="D138" s="150" t="s">
        <v>156</v>
      </c>
      <c r="E138" s="164" t="s">
        <v>19</v>
      </c>
      <c r="F138" s="165" t="s">
        <v>204</v>
      </c>
      <c r="H138" s="166">
        <v>24.5</v>
      </c>
      <c r="I138" s="167"/>
      <c r="L138" s="163"/>
      <c r="M138" s="168"/>
      <c r="T138" s="169"/>
      <c r="AT138" s="164" t="s">
        <v>156</v>
      </c>
      <c r="AU138" s="164" t="s">
        <v>84</v>
      </c>
      <c r="AV138" s="14" t="s">
        <v>152</v>
      </c>
      <c r="AW138" s="14" t="s">
        <v>35</v>
      </c>
      <c r="AX138" s="14" t="s">
        <v>82</v>
      </c>
      <c r="AY138" s="164" t="s">
        <v>144</v>
      </c>
    </row>
    <row r="139" spans="2:65" s="1" customFormat="1" ht="21.75" customHeight="1">
      <c r="B139" s="33"/>
      <c r="C139" s="132" t="s">
        <v>152</v>
      </c>
      <c r="D139" s="132" t="s">
        <v>147</v>
      </c>
      <c r="E139" s="133" t="s">
        <v>1008</v>
      </c>
      <c r="F139" s="134" t="s">
        <v>1009</v>
      </c>
      <c r="G139" s="135" t="s">
        <v>150</v>
      </c>
      <c r="H139" s="136">
        <v>24.5</v>
      </c>
      <c r="I139" s="137"/>
      <c r="J139" s="138">
        <f>ROUND(I139*H139,2)</f>
        <v>0</v>
      </c>
      <c r="K139" s="134" t="s">
        <v>151</v>
      </c>
      <c r="L139" s="33"/>
      <c r="M139" s="139" t="s">
        <v>19</v>
      </c>
      <c r="N139" s="140" t="s">
        <v>46</v>
      </c>
      <c r="P139" s="141">
        <f>O139*H139</f>
        <v>0</v>
      </c>
      <c r="Q139" s="141">
        <v>1.162E-2</v>
      </c>
      <c r="R139" s="141">
        <f>Q139*H139</f>
        <v>0.28469</v>
      </c>
      <c r="S139" s="141">
        <v>0</v>
      </c>
      <c r="T139" s="142">
        <f>S139*H139</f>
        <v>0</v>
      </c>
      <c r="AR139" s="143" t="s">
        <v>152</v>
      </c>
      <c r="AT139" s="143" t="s">
        <v>147</v>
      </c>
      <c r="AU139" s="143" t="s">
        <v>84</v>
      </c>
      <c r="AY139" s="18" t="s">
        <v>144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8" t="s">
        <v>82</v>
      </c>
      <c r="BK139" s="144">
        <f>ROUND(I139*H139,2)</f>
        <v>0</v>
      </c>
      <c r="BL139" s="18" t="s">
        <v>152</v>
      </c>
      <c r="BM139" s="143" t="s">
        <v>1010</v>
      </c>
    </row>
    <row r="140" spans="2:65" s="1" customFormat="1">
      <c r="B140" s="33"/>
      <c r="D140" s="145" t="s">
        <v>154</v>
      </c>
      <c r="F140" s="146" t="s">
        <v>1011</v>
      </c>
      <c r="I140" s="147"/>
      <c r="L140" s="33"/>
      <c r="M140" s="148"/>
      <c r="T140" s="54"/>
      <c r="AT140" s="18" t="s">
        <v>154</v>
      </c>
      <c r="AU140" s="18" t="s">
        <v>84</v>
      </c>
    </row>
    <row r="141" spans="2:65" s="11" customFormat="1" ht="22.9" customHeight="1">
      <c r="B141" s="120"/>
      <c r="D141" s="121" t="s">
        <v>74</v>
      </c>
      <c r="E141" s="130" t="s">
        <v>167</v>
      </c>
      <c r="F141" s="130" t="s">
        <v>168</v>
      </c>
      <c r="I141" s="123"/>
      <c r="J141" s="131">
        <f>BK141</f>
        <v>0</v>
      </c>
      <c r="L141" s="120"/>
      <c r="M141" s="125"/>
      <c r="P141" s="126">
        <f>SUM(P142:P157)</f>
        <v>0</v>
      </c>
      <c r="R141" s="126">
        <f>SUM(R142:R157)</f>
        <v>0</v>
      </c>
      <c r="T141" s="127">
        <f>SUM(T142:T157)</f>
        <v>0</v>
      </c>
      <c r="AR141" s="121" t="s">
        <v>82</v>
      </c>
      <c r="AT141" s="128" t="s">
        <v>74</v>
      </c>
      <c r="AU141" s="128" t="s">
        <v>82</v>
      </c>
      <c r="AY141" s="121" t="s">
        <v>144</v>
      </c>
      <c r="BK141" s="129">
        <f>SUM(BK142:BK157)</f>
        <v>0</v>
      </c>
    </row>
    <row r="142" spans="2:65" s="1" customFormat="1" ht="24.2" customHeight="1">
      <c r="B142" s="33"/>
      <c r="C142" s="132" t="s">
        <v>187</v>
      </c>
      <c r="D142" s="132" t="s">
        <v>147</v>
      </c>
      <c r="E142" s="133" t="s">
        <v>1756</v>
      </c>
      <c r="F142" s="134" t="s">
        <v>1757</v>
      </c>
      <c r="G142" s="135" t="s">
        <v>171</v>
      </c>
      <c r="H142" s="136">
        <v>0.27200000000000002</v>
      </c>
      <c r="I142" s="137"/>
      <c r="J142" s="138">
        <f>ROUND(I142*H142,2)</f>
        <v>0</v>
      </c>
      <c r="K142" s="134" t="s">
        <v>151</v>
      </c>
      <c r="L142" s="33"/>
      <c r="M142" s="139" t="s">
        <v>19</v>
      </c>
      <c r="N142" s="140" t="s">
        <v>46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152</v>
      </c>
      <c r="AT142" s="143" t="s">
        <v>147</v>
      </c>
      <c r="AU142" s="143" t="s">
        <v>84</v>
      </c>
      <c r="AY142" s="18" t="s">
        <v>144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8" t="s">
        <v>82</v>
      </c>
      <c r="BK142" s="144">
        <f>ROUND(I142*H142,2)</f>
        <v>0</v>
      </c>
      <c r="BL142" s="18" t="s">
        <v>152</v>
      </c>
      <c r="BM142" s="143" t="s">
        <v>1029</v>
      </c>
    </row>
    <row r="143" spans="2:65" s="1" customFormat="1">
      <c r="B143" s="33"/>
      <c r="D143" s="145" t="s">
        <v>154</v>
      </c>
      <c r="F143" s="146" t="s">
        <v>1758</v>
      </c>
      <c r="I143" s="147"/>
      <c r="L143" s="33"/>
      <c r="M143" s="148"/>
      <c r="T143" s="54"/>
      <c r="AT143" s="18" t="s">
        <v>154</v>
      </c>
      <c r="AU143" s="18" t="s">
        <v>84</v>
      </c>
    </row>
    <row r="144" spans="2:65" s="1" customFormat="1" ht="16.5" customHeight="1">
      <c r="B144" s="33"/>
      <c r="C144" s="132" t="s">
        <v>145</v>
      </c>
      <c r="D144" s="132" t="s">
        <v>147</v>
      </c>
      <c r="E144" s="133" t="s">
        <v>175</v>
      </c>
      <c r="F144" s="134" t="s">
        <v>176</v>
      </c>
      <c r="G144" s="135" t="s">
        <v>177</v>
      </c>
      <c r="H144" s="136">
        <v>25</v>
      </c>
      <c r="I144" s="137"/>
      <c r="J144" s="138">
        <f>ROUND(I144*H144,2)</f>
        <v>0</v>
      </c>
      <c r="K144" s="134" t="s">
        <v>151</v>
      </c>
      <c r="L144" s="33"/>
      <c r="M144" s="139" t="s">
        <v>19</v>
      </c>
      <c r="N144" s="140" t="s">
        <v>46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152</v>
      </c>
      <c r="AT144" s="143" t="s">
        <v>147</v>
      </c>
      <c r="AU144" s="143" t="s">
        <v>84</v>
      </c>
      <c r="AY144" s="18" t="s">
        <v>144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8" t="s">
        <v>82</v>
      </c>
      <c r="BK144" s="144">
        <f>ROUND(I144*H144,2)</f>
        <v>0</v>
      </c>
      <c r="BL144" s="18" t="s">
        <v>152</v>
      </c>
      <c r="BM144" s="143" t="s">
        <v>1759</v>
      </c>
    </row>
    <row r="145" spans="2:65" s="1" customFormat="1">
      <c r="B145" s="33"/>
      <c r="D145" s="145" t="s">
        <v>154</v>
      </c>
      <c r="F145" s="146" t="s">
        <v>179</v>
      </c>
      <c r="I145" s="147"/>
      <c r="L145" s="33"/>
      <c r="M145" s="148"/>
      <c r="T145" s="54"/>
      <c r="AT145" s="18" t="s">
        <v>154</v>
      </c>
      <c r="AU145" s="18" t="s">
        <v>84</v>
      </c>
    </row>
    <row r="146" spans="2:65" s="12" customFormat="1">
      <c r="B146" s="149"/>
      <c r="D146" s="150" t="s">
        <v>156</v>
      </c>
      <c r="E146" s="151" t="s">
        <v>19</v>
      </c>
      <c r="F146" s="152" t="s">
        <v>180</v>
      </c>
      <c r="H146" s="151" t="s">
        <v>19</v>
      </c>
      <c r="I146" s="153"/>
      <c r="L146" s="149"/>
      <c r="M146" s="154"/>
      <c r="T146" s="155"/>
      <c r="AT146" s="151" t="s">
        <v>156</v>
      </c>
      <c r="AU146" s="151" t="s">
        <v>84</v>
      </c>
      <c r="AV146" s="12" t="s">
        <v>82</v>
      </c>
      <c r="AW146" s="12" t="s">
        <v>35</v>
      </c>
      <c r="AX146" s="12" t="s">
        <v>75</v>
      </c>
      <c r="AY146" s="151" t="s">
        <v>144</v>
      </c>
    </row>
    <row r="147" spans="2:65" s="13" customFormat="1">
      <c r="B147" s="156"/>
      <c r="D147" s="150" t="s">
        <v>156</v>
      </c>
      <c r="E147" s="157" t="s">
        <v>19</v>
      </c>
      <c r="F147" s="158" t="s">
        <v>181</v>
      </c>
      <c r="H147" s="159">
        <v>25</v>
      </c>
      <c r="I147" s="160"/>
      <c r="L147" s="156"/>
      <c r="M147" s="161"/>
      <c r="T147" s="162"/>
      <c r="AT147" s="157" t="s">
        <v>156</v>
      </c>
      <c r="AU147" s="157" t="s">
        <v>84</v>
      </c>
      <c r="AV147" s="13" t="s">
        <v>84</v>
      </c>
      <c r="AW147" s="13" t="s">
        <v>35</v>
      </c>
      <c r="AX147" s="13" t="s">
        <v>82</v>
      </c>
      <c r="AY147" s="157" t="s">
        <v>144</v>
      </c>
    </row>
    <row r="148" spans="2:65" s="1" customFormat="1" ht="24.2" customHeight="1">
      <c r="B148" s="33"/>
      <c r="C148" s="132" t="s">
        <v>197</v>
      </c>
      <c r="D148" s="132" t="s">
        <v>147</v>
      </c>
      <c r="E148" s="133" t="s">
        <v>182</v>
      </c>
      <c r="F148" s="134" t="s">
        <v>183</v>
      </c>
      <c r="G148" s="135" t="s">
        <v>177</v>
      </c>
      <c r="H148" s="136">
        <v>750</v>
      </c>
      <c r="I148" s="137"/>
      <c r="J148" s="138">
        <f>ROUND(I148*H148,2)</f>
        <v>0</v>
      </c>
      <c r="K148" s="134" t="s">
        <v>151</v>
      </c>
      <c r="L148" s="33"/>
      <c r="M148" s="139" t="s">
        <v>19</v>
      </c>
      <c r="N148" s="140" t="s">
        <v>46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152</v>
      </c>
      <c r="AT148" s="143" t="s">
        <v>147</v>
      </c>
      <c r="AU148" s="143" t="s">
        <v>84</v>
      </c>
      <c r="AY148" s="18" t="s">
        <v>144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8" t="s">
        <v>82</v>
      </c>
      <c r="BK148" s="144">
        <f>ROUND(I148*H148,2)</f>
        <v>0</v>
      </c>
      <c r="BL148" s="18" t="s">
        <v>152</v>
      </c>
      <c r="BM148" s="143" t="s">
        <v>1760</v>
      </c>
    </row>
    <row r="149" spans="2:65" s="1" customFormat="1">
      <c r="B149" s="33"/>
      <c r="D149" s="145" t="s">
        <v>154</v>
      </c>
      <c r="F149" s="146" t="s">
        <v>185</v>
      </c>
      <c r="I149" s="147"/>
      <c r="L149" s="33"/>
      <c r="M149" s="148"/>
      <c r="T149" s="54"/>
      <c r="AT149" s="18" t="s">
        <v>154</v>
      </c>
      <c r="AU149" s="18" t="s">
        <v>84</v>
      </c>
    </row>
    <row r="150" spans="2:65" s="13" customFormat="1">
      <c r="B150" s="156"/>
      <c r="D150" s="150" t="s">
        <v>156</v>
      </c>
      <c r="F150" s="158" t="s">
        <v>186</v>
      </c>
      <c r="H150" s="159">
        <v>750</v>
      </c>
      <c r="I150" s="160"/>
      <c r="L150" s="156"/>
      <c r="M150" s="161"/>
      <c r="T150" s="162"/>
      <c r="AT150" s="157" t="s">
        <v>156</v>
      </c>
      <c r="AU150" s="157" t="s">
        <v>84</v>
      </c>
      <c r="AV150" s="13" t="s">
        <v>84</v>
      </c>
      <c r="AW150" s="13" t="s">
        <v>4</v>
      </c>
      <c r="AX150" s="13" t="s">
        <v>82</v>
      </c>
      <c r="AY150" s="157" t="s">
        <v>144</v>
      </c>
    </row>
    <row r="151" spans="2:65" s="1" customFormat="1" ht="21.75" customHeight="1">
      <c r="B151" s="33"/>
      <c r="C151" s="132" t="s">
        <v>205</v>
      </c>
      <c r="D151" s="132" t="s">
        <v>147</v>
      </c>
      <c r="E151" s="133" t="s">
        <v>188</v>
      </c>
      <c r="F151" s="134" t="s">
        <v>189</v>
      </c>
      <c r="G151" s="135" t="s">
        <v>171</v>
      </c>
      <c r="H151" s="136">
        <v>0.27200000000000002</v>
      </c>
      <c r="I151" s="137"/>
      <c r="J151" s="138">
        <f>ROUND(I151*H151,2)</f>
        <v>0</v>
      </c>
      <c r="K151" s="134" t="s">
        <v>151</v>
      </c>
      <c r="L151" s="33"/>
      <c r="M151" s="139" t="s">
        <v>19</v>
      </c>
      <c r="N151" s="140" t="s">
        <v>46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152</v>
      </c>
      <c r="AT151" s="143" t="s">
        <v>147</v>
      </c>
      <c r="AU151" s="143" t="s">
        <v>84</v>
      </c>
      <c r="AY151" s="18" t="s">
        <v>144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8" t="s">
        <v>82</v>
      </c>
      <c r="BK151" s="144">
        <f>ROUND(I151*H151,2)</f>
        <v>0</v>
      </c>
      <c r="BL151" s="18" t="s">
        <v>152</v>
      </c>
      <c r="BM151" s="143" t="s">
        <v>190</v>
      </c>
    </row>
    <row r="152" spans="2:65" s="1" customFormat="1">
      <c r="B152" s="33"/>
      <c r="D152" s="145" t="s">
        <v>154</v>
      </c>
      <c r="F152" s="146" t="s">
        <v>191</v>
      </c>
      <c r="I152" s="147"/>
      <c r="L152" s="33"/>
      <c r="M152" s="148"/>
      <c r="T152" s="54"/>
      <c r="AT152" s="18" t="s">
        <v>154</v>
      </c>
      <c r="AU152" s="18" t="s">
        <v>84</v>
      </c>
    </row>
    <row r="153" spans="2:65" s="1" customFormat="1" ht="24.2" customHeight="1">
      <c r="B153" s="33"/>
      <c r="C153" s="132" t="s">
        <v>212</v>
      </c>
      <c r="D153" s="132" t="s">
        <v>147</v>
      </c>
      <c r="E153" s="133" t="s">
        <v>192</v>
      </c>
      <c r="F153" s="134" t="s">
        <v>193</v>
      </c>
      <c r="G153" s="135" t="s">
        <v>171</v>
      </c>
      <c r="H153" s="136">
        <v>8.16</v>
      </c>
      <c r="I153" s="137"/>
      <c r="J153" s="138">
        <f>ROUND(I153*H153,2)</f>
        <v>0</v>
      </c>
      <c r="K153" s="134" t="s">
        <v>151</v>
      </c>
      <c r="L153" s="33"/>
      <c r="M153" s="139" t="s">
        <v>19</v>
      </c>
      <c r="N153" s="140" t="s">
        <v>46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152</v>
      </c>
      <c r="AT153" s="143" t="s">
        <v>147</v>
      </c>
      <c r="AU153" s="143" t="s">
        <v>84</v>
      </c>
      <c r="AY153" s="18" t="s">
        <v>144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8" t="s">
        <v>82</v>
      </c>
      <c r="BK153" s="144">
        <f>ROUND(I153*H153,2)</f>
        <v>0</v>
      </c>
      <c r="BL153" s="18" t="s">
        <v>152</v>
      </c>
      <c r="BM153" s="143" t="s">
        <v>194</v>
      </c>
    </row>
    <row r="154" spans="2:65" s="1" customFormat="1">
      <c r="B154" s="33"/>
      <c r="D154" s="145" t="s">
        <v>154</v>
      </c>
      <c r="F154" s="146" t="s">
        <v>195</v>
      </c>
      <c r="I154" s="147"/>
      <c r="L154" s="33"/>
      <c r="M154" s="148"/>
      <c r="T154" s="54"/>
      <c r="AT154" s="18" t="s">
        <v>154</v>
      </c>
      <c r="AU154" s="18" t="s">
        <v>84</v>
      </c>
    </row>
    <row r="155" spans="2:65" s="13" customFormat="1">
      <c r="B155" s="156"/>
      <c r="D155" s="150" t="s">
        <v>156</v>
      </c>
      <c r="F155" s="158" t="s">
        <v>1761</v>
      </c>
      <c r="H155" s="159">
        <v>8.16</v>
      </c>
      <c r="I155" s="160"/>
      <c r="L155" s="156"/>
      <c r="M155" s="161"/>
      <c r="T155" s="162"/>
      <c r="AT155" s="157" t="s">
        <v>156</v>
      </c>
      <c r="AU155" s="157" t="s">
        <v>84</v>
      </c>
      <c r="AV155" s="13" t="s">
        <v>84</v>
      </c>
      <c r="AW155" s="13" t="s">
        <v>4</v>
      </c>
      <c r="AX155" s="13" t="s">
        <v>82</v>
      </c>
      <c r="AY155" s="157" t="s">
        <v>144</v>
      </c>
    </row>
    <row r="156" spans="2:65" s="1" customFormat="1" ht="24.2" customHeight="1">
      <c r="B156" s="33"/>
      <c r="C156" s="132" t="s">
        <v>217</v>
      </c>
      <c r="D156" s="132" t="s">
        <v>147</v>
      </c>
      <c r="E156" s="133" t="s">
        <v>1603</v>
      </c>
      <c r="F156" s="134" t="s">
        <v>1604</v>
      </c>
      <c r="G156" s="135" t="s">
        <v>171</v>
      </c>
      <c r="H156" s="136">
        <v>0.27200000000000002</v>
      </c>
      <c r="I156" s="137"/>
      <c r="J156" s="138">
        <f>ROUND(I156*H156,2)</f>
        <v>0</v>
      </c>
      <c r="K156" s="134" t="s">
        <v>151</v>
      </c>
      <c r="L156" s="33"/>
      <c r="M156" s="139" t="s">
        <v>19</v>
      </c>
      <c r="N156" s="140" t="s">
        <v>46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152</v>
      </c>
      <c r="AT156" s="143" t="s">
        <v>147</v>
      </c>
      <c r="AU156" s="143" t="s">
        <v>84</v>
      </c>
      <c r="AY156" s="18" t="s">
        <v>144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8" t="s">
        <v>82</v>
      </c>
      <c r="BK156" s="144">
        <f>ROUND(I156*H156,2)</f>
        <v>0</v>
      </c>
      <c r="BL156" s="18" t="s">
        <v>152</v>
      </c>
      <c r="BM156" s="143" t="s">
        <v>1036</v>
      </c>
    </row>
    <row r="157" spans="2:65" s="1" customFormat="1">
      <c r="B157" s="33"/>
      <c r="D157" s="145" t="s">
        <v>154</v>
      </c>
      <c r="F157" s="146" t="s">
        <v>1606</v>
      </c>
      <c r="I157" s="147"/>
      <c r="L157" s="33"/>
      <c r="M157" s="148"/>
      <c r="T157" s="54"/>
      <c r="AT157" s="18" t="s">
        <v>154</v>
      </c>
      <c r="AU157" s="18" t="s">
        <v>84</v>
      </c>
    </row>
    <row r="158" spans="2:65" s="11" customFormat="1" ht="22.9" customHeight="1">
      <c r="B158" s="120"/>
      <c r="D158" s="121" t="s">
        <v>74</v>
      </c>
      <c r="E158" s="130" t="s">
        <v>210</v>
      </c>
      <c r="F158" s="130" t="s">
        <v>211</v>
      </c>
      <c r="I158" s="123"/>
      <c r="J158" s="131">
        <f>BK158</f>
        <v>0</v>
      </c>
      <c r="L158" s="120"/>
      <c r="M158" s="125"/>
      <c r="P158" s="126">
        <f>SUM(P159:P162)</f>
        <v>0</v>
      </c>
      <c r="R158" s="126">
        <f>SUM(R159:R162)</f>
        <v>0</v>
      </c>
      <c r="T158" s="127">
        <f>SUM(T159:T162)</f>
        <v>0</v>
      </c>
      <c r="AR158" s="121" t="s">
        <v>82</v>
      </c>
      <c r="AT158" s="128" t="s">
        <v>74</v>
      </c>
      <c r="AU158" s="128" t="s">
        <v>82</v>
      </c>
      <c r="AY158" s="121" t="s">
        <v>144</v>
      </c>
      <c r="BK158" s="129">
        <f>SUM(BK159:BK162)</f>
        <v>0</v>
      </c>
    </row>
    <row r="159" spans="2:65" s="1" customFormat="1" ht="37.9" customHeight="1">
      <c r="B159" s="33"/>
      <c r="C159" s="132" t="s">
        <v>226</v>
      </c>
      <c r="D159" s="132" t="s">
        <v>147</v>
      </c>
      <c r="E159" s="133" t="s">
        <v>1762</v>
      </c>
      <c r="F159" s="134" t="s">
        <v>1763</v>
      </c>
      <c r="G159" s="135" t="s">
        <v>171</v>
      </c>
      <c r="H159" s="136">
        <v>0.28999999999999998</v>
      </c>
      <c r="I159" s="137"/>
      <c r="J159" s="138">
        <f>ROUND(I159*H159,2)</f>
        <v>0</v>
      </c>
      <c r="K159" s="134" t="s">
        <v>151</v>
      </c>
      <c r="L159" s="33"/>
      <c r="M159" s="139" t="s">
        <v>19</v>
      </c>
      <c r="N159" s="140" t="s">
        <v>46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152</v>
      </c>
      <c r="AT159" s="143" t="s">
        <v>147</v>
      </c>
      <c r="AU159" s="143" t="s">
        <v>84</v>
      </c>
      <c r="AY159" s="18" t="s">
        <v>144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8" t="s">
        <v>82</v>
      </c>
      <c r="BK159" s="144">
        <f>ROUND(I159*H159,2)</f>
        <v>0</v>
      </c>
      <c r="BL159" s="18" t="s">
        <v>152</v>
      </c>
      <c r="BM159" s="143" t="s">
        <v>1040</v>
      </c>
    </row>
    <row r="160" spans="2:65" s="1" customFormat="1">
      <c r="B160" s="33"/>
      <c r="D160" s="145" t="s">
        <v>154</v>
      </c>
      <c r="F160" s="146" t="s">
        <v>1764</v>
      </c>
      <c r="I160" s="147"/>
      <c r="L160" s="33"/>
      <c r="M160" s="148"/>
      <c r="T160" s="54"/>
      <c r="AT160" s="18" t="s">
        <v>154</v>
      </c>
      <c r="AU160" s="18" t="s">
        <v>84</v>
      </c>
    </row>
    <row r="161" spans="2:65" s="1" customFormat="1" ht="37.9" customHeight="1">
      <c r="B161" s="33"/>
      <c r="C161" s="132" t="s">
        <v>8</v>
      </c>
      <c r="D161" s="132" t="s">
        <v>147</v>
      </c>
      <c r="E161" s="133" t="s">
        <v>1042</v>
      </c>
      <c r="F161" s="134" t="s">
        <v>1043</v>
      </c>
      <c r="G161" s="135" t="s">
        <v>171</v>
      </c>
      <c r="H161" s="136">
        <v>0.28999999999999998</v>
      </c>
      <c r="I161" s="137"/>
      <c r="J161" s="138">
        <f>ROUND(I161*H161,2)</f>
        <v>0</v>
      </c>
      <c r="K161" s="134" t="s">
        <v>151</v>
      </c>
      <c r="L161" s="33"/>
      <c r="M161" s="139" t="s">
        <v>19</v>
      </c>
      <c r="N161" s="140" t="s">
        <v>46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152</v>
      </c>
      <c r="AT161" s="143" t="s">
        <v>147</v>
      </c>
      <c r="AU161" s="143" t="s">
        <v>84</v>
      </c>
      <c r="AY161" s="18" t="s">
        <v>144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8" t="s">
        <v>82</v>
      </c>
      <c r="BK161" s="144">
        <f>ROUND(I161*H161,2)</f>
        <v>0</v>
      </c>
      <c r="BL161" s="18" t="s">
        <v>152</v>
      </c>
      <c r="BM161" s="143" t="s">
        <v>1044</v>
      </c>
    </row>
    <row r="162" spans="2:65" s="1" customFormat="1">
      <c r="B162" s="33"/>
      <c r="D162" s="145" t="s">
        <v>154</v>
      </c>
      <c r="F162" s="146" t="s">
        <v>1045</v>
      </c>
      <c r="I162" s="147"/>
      <c r="L162" s="33"/>
      <c r="M162" s="148"/>
      <c r="T162" s="54"/>
      <c r="AT162" s="18" t="s">
        <v>154</v>
      </c>
      <c r="AU162" s="18" t="s">
        <v>84</v>
      </c>
    </row>
    <row r="163" spans="2:65" s="11" customFormat="1" ht="25.9" customHeight="1">
      <c r="B163" s="120"/>
      <c r="D163" s="121" t="s">
        <v>74</v>
      </c>
      <c r="E163" s="122" t="s">
        <v>222</v>
      </c>
      <c r="F163" s="122" t="s">
        <v>223</v>
      </c>
      <c r="I163" s="123"/>
      <c r="J163" s="124">
        <f>BK163</f>
        <v>0</v>
      </c>
      <c r="L163" s="120"/>
      <c r="M163" s="125"/>
      <c r="P163" s="126">
        <f>P164</f>
        <v>0</v>
      </c>
      <c r="R163" s="126">
        <f>R164</f>
        <v>2.4961250000000006</v>
      </c>
      <c r="T163" s="127">
        <f>T164</f>
        <v>0</v>
      </c>
      <c r="AR163" s="121" t="s">
        <v>84</v>
      </c>
      <c r="AT163" s="128" t="s">
        <v>74</v>
      </c>
      <c r="AU163" s="128" t="s">
        <v>75</v>
      </c>
      <c r="AY163" s="121" t="s">
        <v>144</v>
      </c>
      <c r="BK163" s="129">
        <f>BK164</f>
        <v>0</v>
      </c>
    </row>
    <row r="164" spans="2:65" s="11" customFormat="1" ht="22.9" customHeight="1">
      <c r="B164" s="120"/>
      <c r="D164" s="121" t="s">
        <v>74</v>
      </c>
      <c r="E164" s="130" t="s">
        <v>1118</v>
      </c>
      <c r="F164" s="130" t="s">
        <v>1119</v>
      </c>
      <c r="I164" s="123"/>
      <c r="J164" s="131">
        <f>BK164</f>
        <v>0</v>
      </c>
      <c r="L164" s="120"/>
      <c r="M164" s="125"/>
      <c r="P164" s="126">
        <f>SUM(P165:P210)</f>
        <v>0</v>
      </c>
      <c r="R164" s="126">
        <f>SUM(R165:R210)</f>
        <v>2.4961250000000006</v>
      </c>
      <c r="T164" s="127">
        <f>SUM(T165:T210)</f>
        <v>0</v>
      </c>
      <c r="AR164" s="121" t="s">
        <v>84</v>
      </c>
      <c r="AT164" s="128" t="s">
        <v>74</v>
      </c>
      <c r="AU164" s="128" t="s">
        <v>82</v>
      </c>
      <c r="AY164" s="121" t="s">
        <v>144</v>
      </c>
      <c r="BK164" s="129">
        <f>SUM(BK165:BK210)</f>
        <v>0</v>
      </c>
    </row>
    <row r="165" spans="2:65" s="1" customFormat="1" ht="16.5" customHeight="1">
      <c r="B165" s="33"/>
      <c r="C165" s="132" t="s">
        <v>246</v>
      </c>
      <c r="D165" s="132" t="s">
        <v>147</v>
      </c>
      <c r="E165" s="133" t="s">
        <v>1765</v>
      </c>
      <c r="F165" s="134" t="s">
        <v>1766</v>
      </c>
      <c r="G165" s="135" t="s">
        <v>150</v>
      </c>
      <c r="H165" s="136">
        <v>24.5</v>
      </c>
      <c r="I165" s="137"/>
      <c r="J165" s="138">
        <f>ROUND(I165*H165,2)</f>
        <v>0</v>
      </c>
      <c r="K165" s="134" t="s">
        <v>151</v>
      </c>
      <c r="L165" s="33"/>
      <c r="M165" s="139" t="s">
        <v>19</v>
      </c>
      <c r="N165" s="140" t="s">
        <v>46</v>
      </c>
      <c r="P165" s="141">
        <f>O165*H165</f>
        <v>0</v>
      </c>
      <c r="Q165" s="141">
        <v>2.5000000000000001E-4</v>
      </c>
      <c r="R165" s="141">
        <f>Q165*H165</f>
        <v>6.1250000000000002E-3</v>
      </c>
      <c r="S165" s="141">
        <v>0</v>
      </c>
      <c r="T165" s="142">
        <f>S165*H165</f>
        <v>0</v>
      </c>
      <c r="AR165" s="143" t="s">
        <v>229</v>
      </c>
      <c r="AT165" s="143" t="s">
        <v>147</v>
      </c>
      <c r="AU165" s="143" t="s">
        <v>84</v>
      </c>
      <c r="AY165" s="18" t="s">
        <v>144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8" t="s">
        <v>82</v>
      </c>
      <c r="BK165" s="144">
        <f>ROUND(I165*H165,2)</f>
        <v>0</v>
      </c>
      <c r="BL165" s="18" t="s">
        <v>229</v>
      </c>
      <c r="BM165" s="143" t="s">
        <v>1767</v>
      </c>
    </row>
    <row r="166" spans="2:65" s="1" customFormat="1">
      <c r="B166" s="33"/>
      <c r="D166" s="145" t="s">
        <v>154</v>
      </c>
      <c r="F166" s="146" t="s">
        <v>1768</v>
      </c>
      <c r="I166" s="147"/>
      <c r="L166" s="33"/>
      <c r="M166" s="148"/>
      <c r="T166" s="54"/>
      <c r="AT166" s="18" t="s">
        <v>154</v>
      </c>
      <c r="AU166" s="18" t="s">
        <v>84</v>
      </c>
    </row>
    <row r="167" spans="2:65" s="12" customFormat="1">
      <c r="B167" s="149"/>
      <c r="D167" s="150" t="s">
        <v>156</v>
      </c>
      <c r="E167" s="151" t="s">
        <v>19</v>
      </c>
      <c r="F167" s="152" t="s">
        <v>1741</v>
      </c>
      <c r="H167" s="151" t="s">
        <v>19</v>
      </c>
      <c r="I167" s="153"/>
      <c r="L167" s="149"/>
      <c r="M167" s="154"/>
      <c r="T167" s="155"/>
      <c r="AT167" s="151" t="s">
        <v>156</v>
      </c>
      <c r="AU167" s="151" t="s">
        <v>84</v>
      </c>
      <c r="AV167" s="12" t="s">
        <v>82</v>
      </c>
      <c r="AW167" s="12" t="s">
        <v>35</v>
      </c>
      <c r="AX167" s="12" t="s">
        <v>75</v>
      </c>
      <c r="AY167" s="151" t="s">
        <v>144</v>
      </c>
    </row>
    <row r="168" spans="2:65" s="12" customFormat="1">
      <c r="B168" s="149"/>
      <c r="D168" s="150" t="s">
        <v>156</v>
      </c>
      <c r="E168" s="151" t="s">
        <v>19</v>
      </c>
      <c r="F168" s="152" t="s">
        <v>1742</v>
      </c>
      <c r="H168" s="151" t="s">
        <v>19</v>
      </c>
      <c r="I168" s="153"/>
      <c r="L168" s="149"/>
      <c r="M168" s="154"/>
      <c r="T168" s="155"/>
      <c r="AT168" s="151" t="s">
        <v>156</v>
      </c>
      <c r="AU168" s="151" t="s">
        <v>84</v>
      </c>
      <c r="AV168" s="12" t="s">
        <v>82</v>
      </c>
      <c r="AW168" s="12" t="s">
        <v>35</v>
      </c>
      <c r="AX168" s="12" t="s">
        <v>75</v>
      </c>
      <c r="AY168" s="151" t="s">
        <v>144</v>
      </c>
    </row>
    <row r="169" spans="2:65" s="12" customFormat="1">
      <c r="B169" s="149"/>
      <c r="D169" s="150" t="s">
        <v>156</v>
      </c>
      <c r="E169" s="151" t="s">
        <v>19</v>
      </c>
      <c r="F169" s="152" t="s">
        <v>1743</v>
      </c>
      <c r="H169" s="151" t="s">
        <v>19</v>
      </c>
      <c r="I169" s="153"/>
      <c r="L169" s="149"/>
      <c r="M169" s="154"/>
      <c r="T169" s="155"/>
      <c r="AT169" s="151" t="s">
        <v>156</v>
      </c>
      <c r="AU169" s="151" t="s">
        <v>84</v>
      </c>
      <c r="AV169" s="12" t="s">
        <v>82</v>
      </c>
      <c r="AW169" s="12" t="s">
        <v>35</v>
      </c>
      <c r="AX169" s="12" t="s">
        <v>75</v>
      </c>
      <c r="AY169" s="151" t="s">
        <v>144</v>
      </c>
    </row>
    <row r="170" spans="2:65" s="12" customFormat="1">
      <c r="B170" s="149"/>
      <c r="D170" s="150" t="s">
        <v>156</v>
      </c>
      <c r="E170" s="151" t="s">
        <v>19</v>
      </c>
      <c r="F170" s="152" t="s">
        <v>1744</v>
      </c>
      <c r="H170" s="151" t="s">
        <v>19</v>
      </c>
      <c r="I170" s="153"/>
      <c r="L170" s="149"/>
      <c r="M170" s="154"/>
      <c r="T170" s="155"/>
      <c r="AT170" s="151" t="s">
        <v>156</v>
      </c>
      <c r="AU170" s="151" t="s">
        <v>84</v>
      </c>
      <c r="AV170" s="12" t="s">
        <v>82</v>
      </c>
      <c r="AW170" s="12" t="s">
        <v>35</v>
      </c>
      <c r="AX170" s="12" t="s">
        <v>75</v>
      </c>
      <c r="AY170" s="151" t="s">
        <v>144</v>
      </c>
    </row>
    <row r="171" spans="2:65" s="13" customFormat="1">
      <c r="B171" s="156"/>
      <c r="D171" s="150" t="s">
        <v>156</v>
      </c>
      <c r="E171" s="157" t="s">
        <v>19</v>
      </c>
      <c r="F171" s="158" t="s">
        <v>251</v>
      </c>
      <c r="H171" s="159">
        <v>14</v>
      </c>
      <c r="I171" s="160"/>
      <c r="L171" s="156"/>
      <c r="M171" s="161"/>
      <c r="T171" s="162"/>
      <c r="AT171" s="157" t="s">
        <v>156</v>
      </c>
      <c r="AU171" s="157" t="s">
        <v>84</v>
      </c>
      <c r="AV171" s="13" t="s">
        <v>84</v>
      </c>
      <c r="AW171" s="13" t="s">
        <v>35</v>
      </c>
      <c r="AX171" s="13" t="s">
        <v>75</v>
      </c>
      <c r="AY171" s="157" t="s">
        <v>144</v>
      </c>
    </row>
    <row r="172" spans="2:65" s="12" customFormat="1">
      <c r="B172" s="149"/>
      <c r="D172" s="150" t="s">
        <v>156</v>
      </c>
      <c r="E172" s="151" t="s">
        <v>19</v>
      </c>
      <c r="F172" s="152" t="s">
        <v>1745</v>
      </c>
      <c r="H172" s="151" t="s">
        <v>19</v>
      </c>
      <c r="I172" s="153"/>
      <c r="L172" s="149"/>
      <c r="M172" s="154"/>
      <c r="T172" s="155"/>
      <c r="AT172" s="151" t="s">
        <v>156</v>
      </c>
      <c r="AU172" s="151" t="s">
        <v>84</v>
      </c>
      <c r="AV172" s="12" t="s">
        <v>82</v>
      </c>
      <c r="AW172" s="12" t="s">
        <v>35</v>
      </c>
      <c r="AX172" s="12" t="s">
        <v>75</v>
      </c>
      <c r="AY172" s="151" t="s">
        <v>144</v>
      </c>
    </row>
    <row r="173" spans="2:65" s="12" customFormat="1">
      <c r="B173" s="149"/>
      <c r="D173" s="150" t="s">
        <v>156</v>
      </c>
      <c r="E173" s="151" t="s">
        <v>19</v>
      </c>
      <c r="F173" s="152" t="s">
        <v>1746</v>
      </c>
      <c r="H173" s="151" t="s">
        <v>19</v>
      </c>
      <c r="I173" s="153"/>
      <c r="L173" s="149"/>
      <c r="M173" s="154"/>
      <c r="T173" s="155"/>
      <c r="AT173" s="151" t="s">
        <v>156</v>
      </c>
      <c r="AU173" s="151" t="s">
        <v>84</v>
      </c>
      <c r="AV173" s="12" t="s">
        <v>82</v>
      </c>
      <c r="AW173" s="12" t="s">
        <v>35</v>
      </c>
      <c r="AX173" s="12" t="s">
        <v>75</v>
      </c>
      <c r="AY173" s="151" t="s">
        <v>144</v>
      </c>
    </row>
    <row r="174" spans="2:65" s="12" customFormat="1">
      <c r="B174" s="149"/>
      <c r="D174" s="150" t="s">
        <v>156</v>
      </c>
      <c r="E174" s="151" t="s">
        <v>19</v>
      </c>
      <c r="F174" s="152" t="s">
        <v>1747</v>
      </c>
      <c r="H174" s="151" t="s">
        <v>19</v>
      </c>
      <c r="I174" s="153"/>
      <c r="L174" s="149"/>
      <c r="M174" s="154"/>
      <c r="T174" s="155"/>
      <c r="AT174" s="151" t="s">
        <v>156</v>
      </c>
      <c r="AU174" s="151" t="s">
        <v>84</v>
      </c>
      <c r="AV174" s="12" t="s">
        <v>82</v>
      </c>
      <c r="AW174" s="12" t="s">
        <v>35</v>
      </c>
      <c r="AX174" s="12" t="s">
        <v>75</v>
      </c>
      <c r="AY174" s="151" t="s">
        <v>144</v>
      </c>
    </row>
    <row r="175" spans="2:65" s="12" customFormat="1">
      <c r="B175" s="149"/>
      <c r="D175" s="150" t="s">
        <v>156</v>
      </c>
      <c r="E175" s="151" t="s">
        <v>19</v>
      </c>
      <c r="F175" s="152" t="s">
        <v>1748</v>
      </c>
      <c r="H175" s="151" t="s">
        <v>19</v>
      </c>
      <c r="I175" s="153"/>
      <c r="L175" s="149"/>
      <c r="M175" s="154"/>
      <c r="T175" s="155"/>
      <c r="AT175" s="151" t="s">
        <v>156</v>
      </c>
      <c r="AU175" s="151" t="s">
        <v>84</v>
      </c>
      <c r="AV175" s="12" t="s">
        <v>82</v>
      </c>
      <c r="AW175" s="12" t="s">
        <v>35</v>
      </c>
      <c r="AX175" s="12" t="s">
        <v>75</v>
      </c>
      <c r="AY175" s="151" t="s">
        <v>144</v>
      </c>
    </row>
    <row r="176" spans="2:65" s="12" customFormat="1">
      <c r="B176" s="149"/>
      <c r="D176" s="150" t="s">
        <v>156</v>
      </c>
      <c r="E176" s="151" t="s">
        <v>19</v>
      </c>
      <c r="F176" s="152" t="s">
        <v>1749</v>
      </c>
      <c r="H176" s="151" t="s">
        <v>19</v>
      </c>
      <c r="I176" s="153"/>
      <c r="L176" s="149"/>
      <c r="M176" s="154"/>
      <c r="T176" s="155"/>
      <c r="AT176" s="151" t="s">
        <v>156</v>
      </c>
      <c r="AU176" s="151" t="s">
        <v>84</v>
      </c>
      <c r="AV176" s="12" t="s">
        <v>82</v>
      </c>
      <c r="AW176" s="12" t="s">
        <v>35</v>
      </c>
      <c r="AX176" s="12" t="s">
        <v>75</v>
      </c>
      <c r="AY176" s="151" t="s">
        <v>144</v>
      </c>
    </row>
    <row r="177" spans="2:65" s="13" customFormat="1">
      <c r="B177" s="156"/>
      <c r="D177" s="150" t="s">
        <v>156</v>
      </c>
      <c r="E177" s="157" t="s">
        <v>19</v>
      </c>
      <c r="F177" s="158" t="s">
        <v>1750</v>
      </c>
      <c r="H177" s="159">
        <v>10.5</v>
      </c>
      <c r="I177" s="160"/>
      <c r="L177" s="156"/>
      <c r="M177" s="161"/>
      <c r="T177" s="162"/>
      <c r="AT177" s="157" t="s">
        <v>156</v>
      </c>
      <c r="AU177" s="157" t="s">
        <v>84</v>
      </c>
      <c r="AV177" s="13" t="s">
        <v>84</v>
      </c>
      <c r="AW177" s="13" t="s">
        <v>35</v>
      </c>
      <c r="AX177" s="13" t="s">
        <v>75</v>
      </c>
      <c r="AY177" s="157" t="s">
        <v>144</v>
      </c>
    </row>
    <row r="178" spans="2:65" s="14" customFormat="1">
      <c r="B178" s="163"/>
      <c r="D178" s="150" t="s">
        <v>156</v>
      </c>
      <c r="E178" s="164" t="s">
        <v>19</v>
      </c>
      <c r="F178" s="165" t="s">
        <v>204</v>
      </c>
      <c r="H178" s="166">
        <v>24.5</v>
      </c>
      <c r="I178" s="167"/>
      <c r="L178" s="163"/>
      <c r="M178" s="168"/>
      <c r="T178" s="169"/>
      <c r="AT178" s="164" t="s">
        <v>156</v>
      </c>
      <c r="AU178" s="164" t="s">
        <v>84</v>
      </c>
      <c r="AV178" s="14" t="s">
        <v>152</v>
      </c>
      <c r="AW178" s="14" t="s">
        <v>35</v>
      </c>
      <c r="AX178" s="14" t="s">
        <v>82</v>
      </c>
      <c r="AY178" s="164" t="s">
        <v>144</v>
      </c>
    </row>
    <row r="179" spans="2:65" s="1" customFormat="1" ht="37.9" customHeight="1">
      <c r="B179" s="33"/>
      <c r="C179" s="132" t="s">
        <v>251</v>
      </c>
      <c r="D179" s="132" t="s">
        <v>147</v>
      </c>
      <c r="E179" s="133" t="s">
        <v>1769</v>
      </c>
      <c r="F179" s="134" t="s">
        <v>1770</v>
      </c>
      <c r="G179" s="135" t="s">
        <v>244</v>
      </c>
      <c r="H179" s="136">
        <v>1</v>
      </c>
      <c r="I179" s="137"/>
      <c r="J179" s="138">
        <f>ROUND(I179*H179,2)</f>
        <v>0</v>
      </c>
      <c r="K179" s="134" t="s">
        <v>19</v>
      </c>
      <c r="L179" s="33"/>
      <c r="M179" s="139" t="s">
        <v>19</v>
      </c>
      <c r="N179" s="140" t="s">
        <v>46</v>
      </c>
      <c r="P179" s="141">
        <f>O179*H179</f>
        <v>0</v>
      </c>
      <c r="Q179" s="141">
        <v>0.3</v>
      </c>
      <c r="R179" s="141">
        <f>Q179*H179</f>
        <v>0.3</v>
      </c>
      <c r="S179" s="141">
        <v>0</v>
      </c>
      <c r="T179" s="142">
        <f>S179*H179</f>
        <v>0</v>
      </c>
      <c r="AR179" s="143" t="s">
        <v>229</v>
      </c>
      <c r="AT179" s="143" t="s">
        <v>147</v>
      </c>
      <c r="AU179" s="143" t="s">
        <v>84</v>
      </c>
      <c r="AY179" s="18" t="s">
        <v>144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8" t="s">
        <v>82</v>
      </c>
      <c r="BK179" s="144">
        <f>ROUND(I179*H179,2)</f>
        <v>0</v>
      </c>
      <c r="BL179" s="18" t="s">
        <v>229</v>
      </c>
      <c r="BM179" s="143" t="s">
        <v>1771</v>
      </c>
    </row>
    <row r="180" spans="2:65" s="1" customFormat="1" ht="253.5">
      <c r="B180" s="33"/>
      <c r="D180" s="150" t="s">
        <v>556</v>
      </c>
      <c r="F180" s="187" t="s">
        <v>1772</v>
      </c>
      <c r="I180" s="147"/>
      <c r="L180" s="33"/>
      <c r="M180" s="148"/>
      <c r="T180" s="54"/>
      <c r="AT180" s="18" t="s">
        <v>556</v>
      </c>
      <c r="AU180" s="18" t="s">
        <v>84</v>
      </c>
    </row>
    <row r="181" spans="2:65" s="1" customFormat="1" ht="24.2" customHeight="1">
      <c r="B181" s="33"/>
      <c r="C181" s="132" t="s">
        <v>258</v>
      </c>
      <c r="D181" s="132" t="s">
        <v>147</v>
      </c>
      <c r="E181" s="133" t="s">
        <v>1773</v>
      </c>
      <c r="F181" s="134" t="s">
        <v>1774</v>
      </c>
      <c r="G181" s="135" t="s">
        <v>244</v>
      </c>
      <c r="H181" s="136">
        <v>1</v>
      </c>
      <c r="I181" s="137"/>
      <c r="J181" s="138">
        <f>ROUND(I181*H181,2)</f>
        <v>0</v>
      </c>
      <c r="K181" s="134" t="s">
        <v>19</v>
      </c>
      <c r="L181" s="33"/>
      <c r="M181" s="139" t="s">
        <v>19</v>
      </c>
      <c r="N181" s="140" t="s">
        <v>46</v>
      </c>
      <c r="P181" s="141">
        <f>O181*H181</f>
        <v>0</v>
      </c>
      <c r="Q181" s="141">
        <v>0.09</v>
      </c>
      <c r="R181" s="141">
        <f>Q181*H181</f>
        <v>0.09</v>
      </c>
      <c r="S181" s="141">
        <v>0</v>
      </c>
      <c r="T181" s="142">
        <f>S181*H181</f>
        <v>0</v>
      </c>
      <c r="AR181" s="143" t="s">
        <v>229</v>
      </c>
      <c r="AT181" s="143" t="s">
        <v>147</v>
      </c>
      <c r="AU181" s="143" t="s">
        <v>84</v>
      </c>
      <c r="AY181" s="18" t="s">
        <v>144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8" t="s">
        <v>82</v>
      </c>
      <c r="BK181" s="144">
        <f>ROUND(I181*H181,2)</f>
        <v>0</v>
      </c>
      <c r="BL181" s="18" t="s">
        <v>229</v>
      </c>
      <c r="BM181" s="143" t="s">
        <v>1775</v>
      </c>
    </row>
    <row r="182" spans="2:65" s="1" customFormat="1" ht="214.5">
      <c r="B182" s="33"/>
      <c r="D182" s="150" t="s">
        <v>556</v>
      </c>
      <c r="F182" s="187" t="s">
        <v>1776</v>
      </c>
      <c r="I182" s="147"/>
      <c r="L182" s="33"/>
      <c r="M182" s="148"/>
      <c r="T182" s="54"/>
      <c r="AT182" s="18" t="s">
        <v>556</v>
      </c>
      <c r="AU182" s="18" t="s">
        <v>84</v>
      </c>
    </row>
    <row r="183" spans="2:65" s="1" customFormat="1" ht="37.9" customHeight="1">
      <c r="B183" s="33"/>
      <c r="C183" s="132" t="s">
        <v>229</v>
      </c>
      <c r="D183" s="132" t="s">
        <v>147</v>
      </c>
      <c r="E183" s="133" t="s">
        <v>1777</v>
      </c>
      <c r="F183" s="134" t="s">
        <v>1778</v>
      </c>
      <c r="G183" s="135" t="s">
        <v>244</v>
      </c>
      <c r="H183" s="136">
        <v>1</v>
      </c>
      <c r="I183" s="137"/>
      <c r="J183" s="138">
        <f>ROUND(I183*H183,2)</f>
        <v>0</v>
      </c>
      <c r="K183" s="134" t="s">
        <v>19</v>
      </c>
      <c r="L183" s="33"/>
      <c r="M183" s="139" t="s">
        <v>19</v>
      </c>
      <c r="N183" s="140" t="s">
        <v>46</v>
      </c>
      <c r="P183" s="141">
        <f>O183*H183</f>
        <v>0</v>
      </c>
      <c r="Q183" s="141">
        <v>0.3</v>
      </c>
      <c r="R183" s="141">
        <f>Q183*H183</f>
        <v>0.3</v>
      </c>
      <c r="S183" s="141">
        <v>0</v>
      </c>
      <c r="T183" s="142">
        <f>S183*H183</f>
        <v>0</v>
      </c>
      <c r="AR183" s="143" t="s">
        <v>229</v>
      </c>
      <c r="AT183" s="143" t="s">
        <v>147</v>
      </c>
      <c r="AU183" s="143" t="s">
        <v>84</v>
      </c>
      <c r="AY183" s="18" t="s">
        <v>144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8" t="s">
        <v>82</v>
      </c>
      <c r="BK183" s="144">
        <f>ROUND(I183*H183,2)</f>
        <v>0</v>
      </c>
      <c r="BL183" s="18" t="s">
        <v>229</v>
      </c>
      <c r="BM183" s="143" t="s">
        <v>1779</v>
      </c>
    </row>
    <row r="184" spans="2:65" s="1" customFormat="1" ht="282.75">
      <c r="B184" s="33"/>
      <c r="D184" s="150" t="s">
        <v>556</v>
      </c>
      <c r="F184" s="187" t="s">
        <v>1780</v>
      </c>
      <c r="I184" s="147"/>
      <c r="L184" s="33"/>
      <c r="M184" s="148"/>
      <c r="T184" s="54"/>
      <c r="AT184" s="18" t="s">
        <v>556</v>
      </c>
      <c r="AU184" s="18" t="s">
        <v>84</v>
      </c>
    </row>
    <row r="185" spans="2:65" s="1" customFormat="1" ht="24.2" customHeight="1">
      <c r="B185" s="33"/>
      <c r="C185" s="132" t="s">
        <v>281</v>
      </c>
      <c r="D185" s="132" t="s">
        <v>147</v>
      </c>
      <c r="E185" s="133" t="s">
        <v>1781</v>
      </c>
      <c r="F185" s="134" t="s">
        <v>1782</v>
      </c>
      <c r="G185" s="135" t="s">
        <v>244</v>
      </c>
      <c r="H185" s="136">
        <v>1</v>
      </c>
      <c r="I185" s="137"/>
      <c r="J185" s="138">
        <f>ROUND(I185*H185,2)</f>
        <v>0</v>
      </c>
      <c r="K185" s="134" t="s">
        <v>19</v>
      </c>
      <c r="L185" s="33"/>
      <c r="M185" s="139" t="s">
        <v>19</v>
      </c>
      <c r="N185" s="140" t="s">
        <v>46</v>
      </c>
      <c r="P185" s="141">
        <f>O185*H185</f>
        <v>0</v>
      </c>
      <c r="Q185" s="141">
        <v>0.1</v>
      </c>
      <c r="R185" s="141">
        <f>Q185*H185</f>
        <v>0.1</v>
      </c>
      <c r="S185" s="141">
        <v>0</v>
      </c>
      <c r="T185" s="142">
        <f>S185*H185</f>
        <v>0</v>
      </c>
      <c r="AR185" s="143" t="s">
        <v>229</v>
      </c>
      <c r="AT185" s="143" t="s">
        <v>147</v>
      </c>
      <c r="AU185" s="143" t="s">
        <v>84</v>
      </c>
      <c r="AY185" s="18" t="s">
        <v>144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8" t="s">
        <v>82</v>
      </c>
      <c r="BK185" s="144">
        <f>ROUND(I185*H185,2)</f>
        <v>0</v>
      </c>
      <c r="BL185" s="18" t="s">
        <v>229</v>
      </c>
      <c r="BM185" s="143" t="s">
        <v>1783</v>
      </c>
    </row>
    <row r="186" spans="2:65" s="1" customFormat="1" ht="224.25">
      <c r="B186" s="33"/>
      <c r="D186" s="150" t="s">
        <v>556</v>
      </c>
      <c r="F186" s="187" t="s">
        <v>1784</v>
      </c>
      <c r="I186" s="147"/>
      <c r="L186" s="33"/>
      <c r="M186" s="148"/>
      <c r="T186" s="54"/>
      <c r="AT186" s="18" t="s">
        <v>556</v>
      </c>
      <c r="AU186" s="18" t="s">
        <v>84</v>
      </c>
    </row>
    <row r="187" spans="2:65" s="1" customFormat="1" ht="33" customHeight="1">
      <c r="B187" s="33"/>
      <c r="C187" s="132" t="s">
        <v>286</v>
      </c>
      <c r="D187" s="132" t="s">
        <v>147</v>
      </c>
      <c r="E187" s="133" t="s">
        <v>1785</v>
      </c>
      <c r="F187" s="134" t="s">
        <v>1786</v>
      </c>
      <c r="G187" s="135" t="s">
        <v>244</v>
      </c>
      <c r="H187" s="136">
        <v>1</v>
      </c>
      <c r="I187" s="137"/>
      <c r="J187" s="138">
        <f>ROUND(I187*H187,2)</f>
        <v>0</v>
      </c>
      <c r="K187" s="134" t="s">
        <v>19</v>
      </c>
      <c r="L187" s="33"/>
      <c r="M187" s="139" t="s">
        <v>19</v>
      </c>
      <c r="N187" s="140" t="s">
        <v>46</v>
      </c>
      <c r="P187" s="141">
        <f>O187*H187</f>
        <v>0</v>
      </c>
      <c r="Q187" s="141">
        <v>0.3</v>
      </c>
      <c r="R187" s="141">
        <f>Q187*H187</f>
        <v>0.3</v>
      </c>
      <c r="S187" s="141">
        <v>0</v>
      </c>
      <c r="T187" s="142">
        <f>S187*H187</f>
        <v>0</v>
      </c>
      <c r="AR187" s="143" t="s">
        <v>229</v>
      </c>
      <c r="AT187" s="143" t="s">
        <v>147</v>
      </c>
      <c r="AU187" s="143" t="s">
        <v>84</v>
      </c>
      <c r="AY187" s="18" t="s">
        <v>144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8" t="s">
        <v>82</v>
      </c>
      <c r="BK187" s="144">
        <f>ROUND(I187*H187,2)</f>
        <v>0</v>
      </c>
      <c r="BL187" s="18" t="s">
        <v>229</v>
      </c>
      <c r="BM187" s="143" t="s">
        <v>1787</v>
      </c>
    </row>
    <row r="188" spans="2:65" s="1" customFormat="1" ht="282.75">
      <c r="B188" s="33"/>
      <c r="D188" s="150" t="s">
        <v>556</v>
      </c>
      <c r="F188" s="187" t="s">
        <v>1788</v>
      </c>
      <c r="I188" s="147"/>
      <c r="L188" s="33"/>
      <c r="M188" s="148"/>
      <c r="T188" s="54"/>
      <c r="AT188" s="18" t="s">
        <v>556</v>
      </c>
      <c r="AU188" s="18" t="s">
        <v>84</v>
      </c>
    </row>
    <row r="189" spans="2:65" s="1" customFormat="1" ht="24.2" customHeight="1">
      <c r="B189" s="33"/>
      <c r="C189" s="132" t="s">
        <v>293</v>
      </c>
      <c r="D189" s="132" t="s">
        <v>147</v>
      </c>
      <c r="E189" s="133" t="s">
        <v>1789</v>
      </c>
      <c r="F189" s="134" t="s">
        <v>1790</v>
      </c>
      <c r="G189" s="135" t="s">
        <v>244</v>
      </c>
      <c r="H189" s="136">
        <v>1</v>
      </c>
      <c r="I189" s="137"/>
      <c r="J189" s="138">
        <f>ROUND(I189*H189,2)</f>
        <v>0</v>
      </c>
      <c r="K189" s="134" t="s">
        <v>19</v>
      </c>
      <c r="L189" s="33"/>
      <c r="M189" s="139" t="s">
        <v>19</v>
      </c>
      <c r="N189" s="140" t="s">
        <v>46</v>
      </c>
      <c r="P189" s="141">
        <f>O189*H189</f>
        <v>0</v>
      </c>
      <c r="Q189" s="141">
        <v>0.1</v>
      </c>
      <c r="R189" s="141">
        <f>Q189*H189</f>
        <v>0.1</v>
      </c>
      <c r="S189" s="141">
        <v>0</v>
      </c>
      <c r="T189" s="142">
        <f>S189*H189</f>
        <v>0</v>
      </c>
      <c r="AR189" s="143" t="s">
        <v>229</v>
      </c>
      <c r="AT189" s="143" t="s">
        <v>147</v>
      </c>
      <c r="AU189" s="143" t="s">
        <v>84</v>
      </c>
      <c r="AY189" s="18" t="s">
        <v>144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8" t="s">
        <v>82</v>
      </c>
      <c r="BK189" s="144">
        <f>ROUND(I189*H189,2)</f>
        <v>0</v>
      </c>
      <c r="BL189" s="18" t="s">
        <v>229</v>
      </c>
      <c r="BM189" s="143" t="s">
        <v>1791</v>
      </c>
    </row>
    <row r="190" spans="2:65" s="1" customFormat="1" ht="234">
      <c r="B190" s="33"/>
      <c r="D190" s="150" t="s">
        <v>556</v>
      </c>
      <c r="F190" s="187" t="s">
        <v>1792</v>
      </c>
      <c r="I190" s="147"/>
      <c r="L190" s="33"/>
      <c r="M190" s="148"/>
      <c r="T190" s="54"/>
      <c r="AT190" s="18" t="s">
        <v>556</v>
      </c>
      <c r="AU190" s="18" t="s">
        <v>84</v>
      </c>
    </row>
    <row r="191" spans="2:65" s="1" customFormat="1" ht="33" customHeight="1">
      <c r="B191" s="33"/>
      <c r="C191" s="132" t="s">
        <v>298</v>
      </c>
      <c r="D191" s="132" t="s">
        <v>147</v>
      </c>
      <c r="E191" s="133" t="s">
        <v>1793</v>
      </c>
      <c r="F191" s="134" t="s">
        <v>1794</v>
      </c>
      <c r="G191" s="135" t="s">
        <v>244</v>
      </c>
      <c r="H191" s="136">
        <v>1</v>
      </c>
      <c r="I191" s="137"/>
      <c r="J191" s="138">
        <f>ROUND(I191*H191,2)</f>
        <v>0</v>
      </c>
      <c r="K191" s="134" t="s">
        <v>19</v>
      </c>
      <c r="L191" s="33"/>
      <c r="M191" s="139" t="s">
        <v>19</v>
      </c>
      <c r="N191" s="140" t="s">
        <v>46</v>
      </c>
      <c r="P191" s="141">
        <f>O191*H191</f>
        <v>0</v>
      </c>
      <c r="Q191" s="141">
        <v>0.3</v>
      </c>
      <c r="R191" s="141">
        <f>Q191*H191</f>
        <v>0.3</v>
      </c>
      <c r="S191" s="141">
        <v>0</v>
      </c>
      <c r="T191" s="142">
        <f>S191*H191</f>
        <v>0</v>
      </c>
      <c r="AR191" s="143" t="s">
        <v>229</v>
      </c>
      <c r="AT191" s="143" t="s">
        <v>147</v>
      </c>
      <c r="AU191" s="143" t="s">
        <v>84</v>
      </c>
      <c r="AY191" s="18" t="s">
        <v>144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8" t="s">
        <v>82</v>
      </c>
      <c r="BK191" s="144">
        <f>ROUND(I191*H191,2)</f>
        <v>0</v>
      </c>
      <c r="BL191" s="18" t="s">
        <v>229</v>
      </c>
      <c r="BM191" s="143" t="s">
        <v>1795</v>
      </c>
    </row>
    <row r="192" spans="2:65" s="1" customFormat="1" ht="292.5">
      <c r="B192" s="33"/>
      <c r="D192" s="150" t="s">
        <v>556</v>
      </c>
      <c r="F192" s="187" t="s">
        <v>1796</v>
      </c>
      <c r="I192" s="147"/>
      <c r="L192" s="33"/>
      <c r="M192" s="148"/>
      <c r="T192" s="54"/>
      <c r="AT192" s="18" t="s">
        <v>556</v>
      </c>
      <c r="AU192" s="18" t="s">
        <v>84</v>
      </c>
    </row>
    <row r="193" spans="2:65" s="1" customFormat="1" ht="24.2" customHeight="1">
      <c r="B193" s="33"/>
      <c r="C193" s="132" t="s">
        <v>7</v>
      </c>
      <c r="D193" s="132" t="s">
        <v>147</v>
      </c>
      <c r="E193" s="133" t="s">
        <v>1797</v>
      </c>
      <c r="F193" s="134" t="s">
        <v>1798</v>
      </c>
      <c r="G193" s="135" t="s">
        <v>244</v>
      </c>
      <c r="H193" s="136">
        <v>1</v>
      </c>
      <c r="I193" s="137"/>
      <c r="J193" s="138">
        <f>ROUND(I193*H193,2)</f>
        <v>0</v>
      </c>
      <c r="K193" s="134" t="s">
        <v>19</v>
      </c>
      <c r="L193" s="33"/>
      <c r="M193" s="139" t="s">
        <v>19</v>
      </c>
      <c r="N193" s="140" t="s">
        <v>46</v>
      </c>
      <c r="P193" s="141">
        <f>O193*H193</f>
        <v>0</v>
      </c>
      <c r="Q193" s="141">
        <v>0.3</v>
      </c>
      <c r="R193" s="141">
        <f>Q193*H193</f>
        <v>0.3</v>
      </c>
      <c r="S193" s="141">
        <v>0</v>
      </c>
      <c r="T193" s="142">
        <f>S193*H193</f>
        <v>0</v>
      </c>
      <c r="AR193" s="143" t="s">
        <v>229</v>
      </c>
      <c r="AT193" s="143" t="s">
        <v>147</v>
      </c>
      <c r="AU193" s="143" t="s">
        <v>84</v>
      </c>
      <c r="AY193" s="18" t="s">
        <v>144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8" t="s">
        <v>82</v>
      </c>
      <c r="BK193" s="144">
        <f>ROUND(I193*H193,2)</f>
        <v>0</v>
      </c>
      <c r="BL193" s="18" t="s">
        <v>229</v>
      </c>
      <c r="BM193" s="143" t="s">
        <v>1799</v>
      </c>
    </row>
    <row r="194" spans="2:65" s="1" customFormat="1" ht="263.25">
      <c r="B194" s="33"/>
      <c r="D194" s="150" t="s">
        <v>556</v>
      </c>
      <c r="F194" s="187" t="s">
        <v>1800</v>
      </c>
      <c r="I194" s="147"/>
      <c r="L194" s="33"/>
      <c r="M194" s="148"/>
      <c r="T194" s="54"/>
      <c r="AT194" s="18" t="s">
        <v>556</v>
      </c>
      <c r="AU194" s="18" t="s">
        <v>84</v>
      </c>
    </row>
    <row r="195" spans="2:65" s="1" customFormat="1" ht="24.2" customHeight="1">
      <c r="B195" s="33"/>
      <c r="C195" s="132" t="s">
        <v>308</v>
      </c>
      <c r="D195" s="132" t="s">
        <v>147</v>
      </c>
      <c r="E195" s="133" t="s">
        <v>1801</v>
      </c>
      <c r="F195" s="134" t="s">
        <v>1802</v>
      </c>
      <c r="G195" s="135" t="s">
        <v>244</v>
      </c>
      <c r="H195" s="136">
        <v>1</v>
      </c>
      <c r="I195" s="137"/>
      <c r="J195" s="138">
        <f>ROUND(I195*H195,2)</f>
        <v>0</v>
      </c>
      <c r="K195" s="134" t="s">
        <v>19</v>
      </c>
      <c r="L195" s="33"/>
      <c r="M195" s="139" t="s">
        <v>19</v>
      </c>
      <c r="N195" s="140" t="s">
        <v>46</v>
      </c>
      <c r="P195" s="141">
        <f>O195*H195</f>
        <v>0</v>
      </c>
      <c r="Q195" s="141">
        <v>0.1</v>
      </c>
      <c r="R195" s="141">
        <f>Q195*H195</f>
        <v>0.1</v>
      </c>
      <c r="S195" s="141">
        <v>0</v>
      </c>
      <c r="T195" s="142">
        <f>S195*H195</f>
        <v>0</v>
      </c>
      <c r="AR195" s="143" t="s">
        <v>229</v>
      </c>
      <c r="AT195" s="143" t="s">
        <v>147</v>
      </c>
      <c r="AU195" s="143" t="s">
        <v>84</v>
      </c>
      <c r="AY195" s="18" t="s">
        <v>144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8" t="s">
        <v>82</v>
      </c>
      <c r="BK195" s="144">
        <f>ROUND(I195*H195,2)</f>
        <v>0</v>
      </c>
      <c r="BL195" s="18" t="s">
        <v>229</v>
      </c>
      <c r="BM195" s="143" t="s">
        <v>1803</v>
      </c>
    </row>
    <row r="196" spans="2:65" s="1" customFormat="1" ht="224.25">
      <c r="B196" s="33"/>
      <c r="D196" s="150" t="s">
        <v>556</v>
      </c>
      <c r="F196" s="187" t="s">
        <v>1804</v>
      </c>
      <c r="I196" s="147"/>
      <c r="L196" s="33"/>
      <c r="M196" s="148"/>
      <c r="T196" s="54"/>
      <c r="AT196" s="18" t="s">
        <v>556</v>
      </c>
      <c r="AU196" s="18" t="s">
        <v>84</v>
      </c>
    </row>
    <row r="197" spans="2:65" s="1" customFormat="1" ht="24.2" customHeight="1">
      <c r="B197" s="33"/>
      <c r="C197" s="132" t="s">
        <v>314</v>
      </c>
      <c r="D197" s="132" t="s">
        <v>147</v>
      </c>
      <c r="E197" s="133" t="s">
        <v>1805</v>
      </c>
      <c r="F197" s="134" t="s">
        <v>1806</v>
      </c>
      <c r="G197" s="135" t="s">
        <v>244</v>
      </c>
      <c r="H197" s="136">
        <v>1</v>
      </c>
      <c r="I197" s="137"/>
      <c r="J197" s="138">
        <f>ROUND(I197*H197,2)</f>
        <v>0</v>
      </c>
      <c r="K197" s="134" t="s">
        <v>19</v>
      </c>
      <c r="L197" s="33"/>
      <c r="M197" s="139" t="s">
        <v>19</v>
      </c>
      <c r="N197" s="140" t="s">
        <v>46</v>
      </c>
      <c r="P197" s="141">
        <f>O197*H197</f>
        <v>0</v>
      </c>
      <c r="Q197" s="141">
        <v>0.1</v>
      </c>
      <c r="R197" s="141">
        <f>Q197*H197</f>
        <v>0.1</v>
      </c>
      <c r="S197" s="141">
        <v>0</v>
      </c>
      <c r="T197" s="142">
        <f>S197*H197</f>
        <v>0</v>
      </c>
      <c r="AR197" s="143" t="s">
        <v>229</v>
      </c>
      <c r="AT197" s="143" t="s">
        <v>147</v>
      </c>
      <c r="AU197" s="143" t="s">
        <v>84</v>
      </c>
      <c r="AY197" s="18" t="s">
        <v>144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8" t="s">
        <v>82</v>
      </c>
      <c r="BK197" s="144">
        <f>ROUND(I197*H197,2)</f>
        <v>0</v>
      </c>
      <c r="BL197" s="18" t="s">
        <v>229</v>
      </c>
      <c r="BM197" s="143" t="s">
        <v>1807</v>
      </c>
    </row>
    <row r="198" spans="2:65" s="1" customFormat="1" ht="224.25">
      <c r="B198" s="33"/>
      <c r="D198" s="150" t="s">
        <v>556</v>
      </c>
      <c r="F198" s="187" t="s">
        <v>1808</v>
      </c>
      <c r="I198" s="147"/>
      <c r="L198" s="33"/>
      <c r="M198" s="148"/>
      <c r="T198" s="54"/>
      <c r="AT198" s="18" t="s">
        <v>556</v>
      </c>
      <c r="AU198" s="18" t="s">
        <v>84</v>
      </c>
    </row>
    <row r="199" spans="2:65" s="1" customFormat="1" ht="24.2" customHeight="1">
      <c r="B199" s="33"/>
      <c r="C199" s="132" t="s">
        <v>320</v>
      </c>
      <c r="D199" s="132" t="s">
        <v>147</v>
      </c>
      <c r="E199" s="133" t="s">
        <v>1809</v>
      </c>
      <c r="F199" s="134" t="s">
        <v>1810</v>
      </c>
      <c r="G199" s="135" t="s">
        <v>244</v>
      </c>
      <c r="H199" s="136">
        <v>1</v>
      </c>
      <c r="I199" s="137"/>
      <c r="J199" s="138">
        <f>ROUND(I199*H199,2)</f>
        <v>0</v>
      </c>
      <c r="K199" s="134" t="s">
        <v>19</v>
      </c>
      <c r="L199" s="33"/>
      <c r="M199" s="139" t="s">
        <v>19</v>
      </c>
      <c r="N199" s="140" t="s">
        <v>46</v>
      </c>
      <c r="P199" s="141">
        <f>O199*H199</f>
        <v>0</v>
      </c>
      <c r="Q199" s="141">
        <v>0.1</v>
      </c>
      <c r="R199" s="141">
        <f>Q199*H199</f>
        <v>0.1</v>
      </c>
      <c r="S199" s="141">
        <v>0</v>
      </c>
      <c r="T199" s="142">
        <f>S199*H199</f>
        <v>0</v>
      </c>
      <c r="AR199" s="143" t="s">
        <v>229</v>
      </c>
      <c r="AT199" s="143" t="s">
        <v>147</v>
      </c>
      <c r="AU199" s="143" t="s">
        <v>84</v>
      </c>
      <c r="AY199" s="18" t="s">
        <v>144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8" t="s">
        <v>82</v>
      </c>
      <c r="BK199" s="144">
        <f>ROUND(I199*H199,2)</f>
        <v>0</v>
      </c>
      <c r="BL199" s="18" t="s">
        <v>229</v>
      </c>
      <c r="BM199" s="143" t="s">
        <v>1811</v>
      </c>
    </row>
    <row r="200" spans="2:65" s="1" customFormat="1" ht="224.25">
      <c r="B200" s="33"/>
      <c r="D200" s="150" t="s">
        <v>556</v>
      </c>
      <c r="F200" s="187" t="s">
        <v>1812</v>
      </c>
      <c r="I200" s="147"/>
      <c r="L200" s="33"/>
      <c r="M200" s="148"/>
      <c r="T200" s="54"/>
      <c r="AT200" s="18" t="s">
        <v>556</v>
      </c>
      <c r="AU200" s="18" t="s">
        <v>84</v>
      </c>
    </row>
    <row r="201" spans="2:65" s="1" customFormat="1" ht="24.2" customHeight="1">
      <c r="B201" s="33"/>
      <c r="C201" s="132" t="s">
        <v>181</v>
      </c>
      <c r="D201" s="132" t="s">
        <v>147</v>
      </c>
      <c r="E201" s="133" t="s">
        <v>1813</v>
      </c>
      <c r="F201" s="134" t="s">
        <v>1814</v>
      </c>
      <c r="G201" s="135" t="s">
        <v>244</v>
      </c>
      <c r="H201" s="136">
        <v>1</v>
      </c>
      <c r="I201" s="137"/>
      <c r="J201" s="138">
        <f>ROUND(I201*H201,2)</f>
        <v>0</v>
      </c>
      <c r="K201" s="134" t="s">
        <v>19</v>
      </c>
      <c r="L201" s="33"/>
      <c r="M201" s="139" t="s">
        <v>19</v>
      </c>
      <c r="N201" s="140" t="s">
        <v>46</v>
      </c>
      <c r="P201" s="141">
        <f>O201*H201</f>
        <v>0</v>
      </c>
      <c r="Q201" s="141">
        <v>0.1</v>
      </c>
      <c r="R201" s="141">
        <f>Q201*H201</f>
        <v>0.1</v>
      </c>
      <c r="S201" s="141">
        <v>0</v>
      </c>
      <c r="T201" s="142">
        <f>S201*H201</f>
        <v>0</v>
      </c>
      <c r="AR201" s="143" t="s">
        <v>229</v>
      </c>
      <c r="AT201" s="143" t="s">
        <v>147</v>
      </c>
      <c r="AU201" s="143" t="s">
        <v>84</v>
      </c>
      <c r="AY201" s="18" t="s">
        <v>144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8" t="s">
        <v>82</v>
      </c>
      <c r="BK201" s="144">
        <f>ROUND(I201*H201,2)</f>
        <v>0</v>
      </c>
      <c r="BL201" s="18" t="s">
        <v>229</v>
      </c>
      <c r="BM201" s="143" t="s">
        <v>1815</v>
      </c>
    </row>
    <row r="202" spans="2:65" s="1" customFormat="1" ht="224.25">
      <c r="B202" s="33"/>
      <c r="D202" s="150" t="s">
        <v>556</v>
      </c>
      <c r="F202" s="187" t="s">
        <v>1816</v>
      </c>
      <c r="I202" s="147"/>
      <c r="L202" s="33"/>
      <c r="M202" s="148"/>
      <c r="T202" s="54"/>
      <c r="AT202" s="18" t="s">
        <v>556</v>
      </c>
      <c r="AU202" s="18" t="s">
        <v>84</v>
      </c>
    </row>
    <row r="203" spans="2:65" s="1" customFormat="1" ht="21.75" customHeight="1">
      <c r="B203" s="33"/>
      <c r="C203" s="132" t="s">
        <v>329</v>
      </c>
      <c r="D203" s="132" t="s">
        <v>147</v>
      </c>
      <c r="E203" s="133" t="s">
        <v>1817</v>
      </c>
      <c r="F203" s="134" t="s">
        <v>1818</v>
      </c>
      <c r="G203" s="135" t="s">
        <v>354</v>
      </c>
      <c r="H203" s="136">
        <v>4</v>
      </c>
      <c r="I203" s="137"/>
      <c r="J203" s="138">
        <f>ROUND(I203*H203,2)</f>
        <v>0</v>
      </c>
      <c r="K203" s="134" t="s">
        <v>19</v>
      </c>
      <c r="L203" s="33"/>
      <c r="M203" s="139" t="s">
        <v>19</v>
      </c>
      <c r="N203" s="140" t="s">
        <v>46</v>
      </c>
      <c r="P203" s="141">
        <f>O203*H203</f>
        <v>0</v>
      </c>
      <c r="Q203" s="141">
        <v>0.05</v>
      </c>
      <c r="R203" s="141">
        <f>Q203*H203</f>
        <v>0.2</v>
      </c>
      <c r="S203" s="141">
        <v>0</v>
      </c>
      <c r="T203" s="142">
        <f>S203*H203</f>
        <v>0</v>
      </c>
      <c r="AR203" s="143" t="s">
        <v>229</v>
      </c>
      <c r="AT203" s="143" t="s">
        <v>147</v>
      </c>
      <c r="AU203" s="143" t="s">
        <v>84</v>
      </c>
      <c r="AY203" s="18" t="s">
        <v>144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8" t="s">
        <v>82</v>
      </c>
      <c r="BK203" s="144">
        <f>ROUND(I203*H203,2)</f>
        <v>0</v>
      </c>
      <c r="BL203" s="18" t="s">
        <v>229</v>
      </c>
      <c r="BM203" s="143" t="s">
        <v>1819</v>
      </c>
    </row>
    <row r="204" spans="2:65" s="1" customFormat="1" ht="195">
      <c r="B204" s="33"/>
      <c r="D204" s="150" t="s">
        <v>556</v>
      </c>
      <c r="F204" s="187" t="s">
        <v>1820</v>
      </c>
      <c r="I204" s="147"/>
      <c r="L204" s="33"/>
      <c r="M204" s="148"/>
      <c r="T204" s="54"/>
      <c r="AT204" s="18" t="s">
        <v>556</v>
      </c>
      <c r="AU204" s="18" t="s">
        <v>84</v>
      </c>
    </row>
    <row r="205" spans="2:65" s="1" customFormat="1" ht="16.5" customHeight="1">
      <c r="B205" s="33"/>
      <c r="C205" s="132" t="s">
        <v>336</v>
      </c>
      <c r="D205" s="132" t="s">
        <v>147</v>
      </c>
      <c r="E205" s="133" t="s">
        <v>1821</v>
      </c>
      <c r="F205" s="134" t="s">
        <v>1822</v>
      </c>
      <c r="G205" s="135" t="s">
        <v>354</v>
      </c>
      <c r="H205" s="136">
        <v>2</v>
      </c>
      <c r="I205" s="137"/>
      <c r="J205" s="138">
        <f>ROUND(I205*H205,2)</f>
        <v>0</v>
      </c>
      <c r="K205" s="134" t="s">
        <v>19</v>
      </c>
      <c r="L205" s="33"/>
      <c r="M205" s="139" t="s">
        <v>19</v>
      </c>
      <c r="N205" s="140" t="s">
        <v>46</v>
      </c>
      <c r="P205" s="141">
        <f>O205*H205</f>
        <v>0</v>
      </c>
      <c r="Q205" s="141">
        <v>0.05</v>
      </c>
      <c r="R205" s="141">
        <f>Q205*H205</f>
        <v>0.1</v>
      </c>
      <c r="S205" s="141">
        <v>0</v>
      </c>
      <c r="T205" s="142">
        <f>S205*H205</f>
        <v>0</v>
      </c>
      <c r="AR205" s="143" t="s">
        <v>229</v>
      </c>
      <c r="AT205" s="143" t="s">
        <v>147</v>
      </c>
      <c r="AU205" s="143" t="s">
        <v>84</v>
      </c>
      <c r="AY205" s="18" t="s">
        <v>144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8" t="s">
        <v>82</v>
      </c>
      <c r="BK205" s="144">
        <f>ROUND(I205*H205,2)</f>
        <v>0</v>
      </c>
      <c r="BL205" s="18" t="s">
        <v>229</v>
      </c>
      <c r="BM205" s="143" t="s">
        <v>1823</v>
      </c>
    </row>
    <row r="206" spans="2:65" s="1" customFormat="1" ht="58.5">
      <c r="B206" s="33"/>
      <c r="D206" s="150" t="s">
        <v>556</v>
      </c>
      <c r="F206" s="187" t="s">
        <v>1824</v>
      </c>
      <c r="I206" s="147"/>
      <c r="L206" s="33"/>
      <c r="M206" s="148"/>
      <c r="T206" s="54"/>
      <c r="AT206" s="18" t="s">
        <v>556</v>
      </c>
      <c r="AU206" s="18" t="s">
        <v>84</v>
      </c>
    </row>
    <row r="207" spans="2:65" s="1" customFormat="1" ht="24.2" customHeight="1">
      <c r="B207" s="33"/>
      <c r="C207" s="132" t="s">
        <v>341</v>
      </c>
      <c r="D207" s="132" t="s">
        <v>147</v>
      </c>
      <c r="E207" s="133" t="s">
        <v>1825</v>
      </c>
      <c r="F207" s="134" t="s">
        <v>1826</v>
      </c>
      <c r="G207" s="135" t="s">
        <v>171</v>
      </c>
      <c r="H207" s="136">
        <v>2.496</v>
      </c>
      <c r="I207" s="137"/>
      <c r="J207" s="138">
        <f>ROUND(I207*H207,2)</f>
        <v>0</v>
      </c>
      <c r="K207" s="134" t="s">
        <v>151</v>
      </c>
      <c r="L207" s="33"/>
      <c r="M207" s="139" t="s">
        <v>19</v>
      </c>
      <c r="N207" s="140" t="s">
        <v>46</v>
      </c>
      <c r="P207" s="141">
        <f>O207*H207</f>
        <v>0</v>
      </c>
      <c r="Q207" s="141">
        <v>0</v>
      </c>
      <c r="R207" s="141">
        <f>Q207*H207</f>
        <v>0</v>
      </c>
      <c r="S207" s="141">
        <v>0</v>
      </c>
      <c r="T207" s="142">
        <f>S207*H207</f>
        <v>0</v>
      </c>
      <c r="AR207" s="143" t="s">
        <v>229</v>
      </c>
      <c r="AT207" s="143" t="s">
        <v>147</v>
      </c>
      <c r="AU207" s="143" t="s">
        <v>84</v>
      </c>
      <c r="AY207" s="18" t="s">
        <v>144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8" t="s">
        <v>82</v>
      </c>
      <c r="BK207" s="144">
        <f>ROUND(I207*H207,2)</f>
        <v>0</v>
      </c>
      <c r="BL207" s="18" t="s">
        <v>229</v>
      </c>
      <c r="BM207" s="143" t="s">
        <v>1827</v>
      </c>
    </row>
    <row r="208" spans="2:65" s="1" customFormat="1">
      <c r="B208" s="33"/>
      <c r="D208" s="145" t="s">
        <v>154</v>
      </c>
      <c r="F208" s="146" t="s">
        <v>1828</v>
      </c>
      <c r="I208" s="147"/>
      <c r="L208" s="33"/>
      <c r="M208" s="148"/>
      <c r="T208" s="54"/>
      <c r="AT208" s="18" t="s">
        <v>154</v>
      </c>
      <c r="AU208" s="18" t="s">
        <v>84</v>
      </c>
    </row>
    <row r="209" spans="2:65" s="1" customFormat="1" ht="37.9" customHeight="1">
      <c r="B209" s="33"/>
      <c r="C209" s="132" t="s">
        <v>346</v>
      </c>
      <c r="D209" s="132" t="s">
        <v>147</v>
      </c>
      <c r="E209" s="133" t="s">
        <v>1302</v>
      </c>
      <c r="F209" s="134" t="s">
        <v>1303</v>
      </c>
      <c r="G209" s="135" t="s">
        <v>171</v>
      </c>
      <c r="H209" s="136">
        <v>2.496</v>
      </c>
      <c r="I209" s="137"/>
      <c r="J209" s="138">
        <f>ROUND(I209*H209,2)</f>
        <v>0</v>
      </c>
      <c r="K209" s="134" t="s">
        <v>151</v>
      </c>
      <c r="L209" s="33"/>
      <c r="M209" s="139" t="s">
        <v>19</v>
      </c>
      <c r="N209" s="140" t="s">
        <v>46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229</v>
      </c>
      <c r="AT209" s="143" t="s">
        <v>147</v>
      </c>
      <c r="AU209" s="143" t="s">
        <v>84</v>
      </c>
      <c r="AY209" s="18" t="s">
        <v>144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8" t="s">
        <v>82</v>
      </c>
      <c r="BK209" s="144">
        <f>ROUND(I209*H209,2)</f>
        <v>0</v>
      </c>
      <c r="BL209" s="18" t="s">
        <v>229</v>
      </c>
      <c r="BM209" s="143" t="s">
        <v>1829</v>
      </c>
    </row>
    <row r="210" spans="2:65" s="1" customFormat="1">
      <c r="B210" s="33"/>
      <c r="D210" s="145" t="s">
        <v>154</v>
      </c>
      <c r="F210" s="146" t="s">
        <v>1305</v>
      </c>
      <c r="I210" s="147"/>
      <c r="L210" s="33"/>
      <c r="M210" s="148"/>
      <c r="T210" s="54"/>
      <c r="AT210" s="18" t="s">
        <v>154</v>
      </c>
      <c r="AU210" s="18" t="s">
        <v>84</v>
      </c>
    </row>
    <row r="211" spans="2:65" s="11" customFormat="1" ht="25.9" customHeight="1">
      <c r="B211" s="120"/>
      <c r="D211" s="121" t="s">
        <v>74</v>
      </c>
      <c r="E211" s="122" t="s">
        <v>744</v>
      </c>
      <c r="F211" s="122" t="s">
        <v>745</v>
      </c>
      <c r="I211" s="123"/>
      <c r="J211" s="124">
        <f>BK211</f>
        <v>0</v>
      </c>
      <c r="L211" s="120"/>
      <c r="M211" s="125"/>
      <c r="P211" s="126">
        <f>SUM(P212:P215)</f>
        <v>0</v>
      </c>
      <c r="R211" s="126">
        <f>SUM(R212:R215)</f>
        <v>0</v>
      </c>
      <c r="T211" s="127">
        <f>SUM(T212:T215)</f>
        <v>0</v>
      </c>
      <c r="AR211" s="121" t="s">
        <v>152</v>
      </c>
      <c r="AT211" s="128" t="s">
        <v>74</v>
      </c>
      <c r="AU211" s="128" t="s">
        <v>75</v>
      </c>
      <c r="AY211" s="121" t="s">
        <v>144</v>
      </c>
      <c r="BK211" s="129">
        <f>SUM(BK212:BK215)</f>
        <v>0</v>
      </c>
    </row>
    <row r="212" spans="2:65" s="1" customFormat="1" ht="16.5" customHeight="1">
      <c r="B212" s="33"/>
      <c r="C212" s="132" t="s">
        <v>351</v>
      </c>
      <c r="D212" s="132" t="s">
        <v>147</v>
      </c>
      <c r="E212" s="133" t="s">
        <v>1404</v>
      </c>
      <c r="F212" s="134" t="s">
        <v>1405</v>
      </c>
      <c r="G212" s="135" t="s">
        <v>749</v>
      </c>
      <c r="H212" s="136">
        <v>24</v>
      </c>
      <c r="I212" s="137"/>
      <c r="J212" s="138">
        <f>ROUND(I212*H212,2)</f>
        <v>0</v>
      </c>
      <c r="K212" s="134" t="s">
        <v>151</v>
      </c>
      <c r="L212" s="33"/>
      <c r="M212" s="139" t="s">
        <v>19</v>
      </c>
      <c r="N212" s="140" t="s">
        <v>46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750</v>
      </c>
      <c r="AT212" s="143" t="s">
        <v>147</v>
      </c>
      <c r="AU212" s="143" t="s">
        <v>82</v>
      </c>
      <c r="AY212" s="18" t="s">
        <v>144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8" t="s">
        <v>82</v>
      </c>
      <c r="BK212" s="144">
        <f>ROUND(I212*H212,2)</f>
        <v>0</v>
      </c>
      <c r="BL212" s="18" t="s">
        <v>750</v>
      </c>
      <c r="BM212" s="143" t="s">
        <v>1406</v>
      </c>
    </row>
    <row r="213" spans="2:65" s="1" customFormat="1">
      <c r="B213" s="33"/>
      <c r="D213" s="145" t="s">
        <v>154</v>
      </c>
      <c r="F213" s="146" t="s">
        <v>1407</v>
      </c>
      <c r="I213" s="147"/>
      <c r="L213" s="33"/>
      <c r="M213" s="148"/>
      <c r="T213" s="54"/>
      <c r="AT213" s="18" t="s">
        <v>154</v>
      </c>
      <c r="AU213" s="18" t="s">
        <v>82</v>
      </c>
    </row>
    <row r="214" spans="2:65" s="12" customFormat="1">
      <c r="B214" s="149"/>
      <c r="D214" s="150" t="s">
        <v>156</v>
      </c>
      <c r="E214" s="151" t="s">
        <v>19</v>
      </c>
      <c r="F214" s="152" t="s">
        <v>760</v>
      </c>
      <c r="H214" s="151" t="s">
        <v>19</v>
      </c>
      <c r="I214" s="153"/>
      <c r="L214" s="149"/>
      <c r="M214" s="154"/>
      <c r="T214" s="155"/>
      <c r="AT214" s="151" t="s">
        <v>156</v>
      </c>
      <c r="AU214" s="151" t="s">
        <v>82</v>
      </c>
      <c r="AV214" s="12" t="s">
        <v>82</v>
      </c>
      <c r="AW214" s="12" t="s">
        <v>35</v>
      </c>
      <c r="AX214" s="12" t="s">
        <v>75</v>
      </c>
      <c r="AY214" s="151" t="s">
        <v>144</v>
      </c>
    </row>
    <row r="215" spans="2:65" s="13" customFormat="1">
      <c r="B215" s="156"/>
      <c r="D215" s="150" t="s">
        <v>156</v>
      </c>
      <c r="E215" s="157" t="s">
        <v>19</v>
      </c>
      <c r="F215" s="158" t="s">
        <v>1830</v>
      </c>
      <c r="H215" s="159">
        <v>24</v>
      </c>
      <c r="I215" s="160"/>
      <c r="L215" s="156"/>
      <c r="M215" s="188"/>
      <c r="N215" s="189"/>
      <c r="O215" s="189"/>
      <c r="P215" s="189"/>
      <c r="Q215" s="189"/>
      <c r="R215" s="189"/>
      <c r="S215" s="189"/>
      <c r="T215" s="190"/>
      <c r="AT215" s="157" t="s">
        <v>156</v>
      </c>
      <c r="AU215" s="157" t="s">
        <v>82</v>
      </c>
      <c r="AV215" s="13" t="s">
        <v>84</v>
      </c>
      <c r="AW215" s="13" t="s">
        <v>35</v>
      </c>
      <c r="AX215" s="13" t="s">
        <v>82</v>
      </c>
      <c r="AY215" s="157" t="s">
        <v>144</v>
      </c>
    </row>
    <row r="216" spans="2:65" s="1" customFormat="1" ht="6.95" customHeight="1">
      <c r="B216" s="42"/>
      <c r="C216" s="43"/>
      <c r="D216" s="43"/>
      <c r="E216" s="43"/>
      <c r="F216" s="43"/>
      <c r="G216" s="43"/>
      <c r="H216" s="43"/>
      <c r="I216" s="43"/>
      <c r="J216" s="43"/>
      <c r="K216" s="43"/>
      <c r="L216" s="33"/>
    </row>
  </sheetData>
  <sheetProtection algorithmName="SHA-512" hashValue="2nwG3U2GmsvfCt56U2GLRFbfK7PMZqTA4hBZAJF0KXqonGobmdPEZBuf5sVLjA2DE4md6QW/f9DrFLirh9t+kQ==" saltValue="/D3UpwhgwgrKCp1IfO4lSnRFf/jvOFL0y7nFEHOISITXDt0Qxy/zfsDjWsL+GSlRLxWMGSjZ8HIc16mazA9h0w==" spinCount="100000" sheet="1" objects="1" scenarios="1" formatColumns="0" formatRows="0" autoFilter="0"/>
  <autoFilter ref="C92:K215" xr:uid="{00000000-0009-0000-0000-000004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hyperlinks>
    <hyperlink ref="F97" r:id="rId1" xr:uid="{00000000-0004-0000-0400-000000000000}"/>
    <hyperlink ref="F112" r:id="rId2" xr:uid="{00000000-0004-0000-0400-000001000000}"/>
    <hyperlink ref="F126" r:id="rId3" xr:uid="{00000000-0004-0000-0400-000002000000}"/>
    <hyperlink ref="F140" r:id="rId4" xr:uid="{00000000-0004-0000-0400-000003000000}"/>
    <hyperlink ref="F143" r:id="rId5" xr:uid="{00000000-0004-0000-0400-000004000000}"/>
    <hyperlink ref="F145" r:id="rId6" xr:uid="{00000000-0004-0000-0400-000005000000}"/>
    <hyperlink ref="F149" r:id="rId7" xr:uid="{00000000-0004-0000-0400-000006000000}"/>
    <hyperlink ref="F152" r:id="rId8" xr:uid="{00000000-0004-0000-0400-000007000000}"/>
    <hyperlink ref="F154" r:id="rId9" xr:uid="{00000000-0004-0000-0400-000008000000}"/>
    <hyperlink ref="F157" r:id="rId10" xr:uid="{00000000-0004-0000-0400-000009000000}"/>
    <hyperlink ref="F160" r:id="rId11" xr:uid="{00000000-0004-0000-0400-00000A000000}"/>
    <hyperlink ref="F162" r:id="rId12" xr:uid="{00000000-0004-0000-0400-00000B000000}"/>
    <hyperlink ref="F166" r:id="rId13" xr:uid="{00000000-0004-0000-0400-00000C000000}"/>
    <hyperlink ref="F208" r:id="rId14" xr:uid="{00000000-0004-0000-0400-00000D000000}"/>
    <hyperlink ref="F210" r:id="rId15" xr:uid="{00000000-0004-0000-0400-00000E000000}"/>
    <hyperlink ref="F213" r:id="rId16" xr:uid="{00000000-0004-0000-0400-00000F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23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AT2" s="18" t="s">
        <v>101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84</v>
      </c>
    </row>
    <row r="4" spans="2:46" ht="24.95" customHeight="1">
      <c r="B4" s="21"/>
      <c r="D4" s="22" t="s">
        <v>108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26.25" customHeight="1">
      <c r="B7" s="21"/>
      <c r="E7" s="275" t="str">
        <f>'Rekapitulace stavby'!K6</f>
        <v>KAPLE SV. PANNY MARIE EINSIEDELNSKÉ A PŘÍSTUPOVÉ SCHODIŠTĚ, OSTROV,STAVEBNÍ ÚPRAVY</v>
      </c>
      <c r="F7" s="276"/>
      <c r="G7" s="276"/>
      <c r="H7" s="276"/>
      <c r="L7" s="21"/>
    </row>
    <row r="8" spans="2:46" ht="12" customHeight="1">
      <c r="B8" s="21"/>
      <c r="D8" s="28" t="s">
        <v>109</v>
      </c>
      <c r="L8" s="21"/>
    </row>
    <row r="9" spans="2:46" s="1" customFormat="1" ht="16.5" customHeight="1">
      <c r="B9" s="33"/>
      <c r="E9" s="275" t="s">
        <v>110</v>
      </c>
      <c r="F9" s="274"/>
      <c r="G9" s="274"/>
      <c r="H9" s="274"/>
      <c r="L9" s="33"/>
    </row>
    <row r="10" spans="2:46" s="1" customFormat="1" ht="12" customHeight="1">
      <c r="B10" s="33"/>
      <c r="D10" s="28" t="s">
        <v>111</v>
      </c>
      <c r="L10" s="33"/>
    </row>
    <row r="11" spans="2:46" s="1" customFormat="1" ht="16.5" customHeight="1">
      <c r="B11" s="33"/>
      <c r="E11" s="273" t="s">
        <v>1831</v>
      </c>
      <c r="F11" s="274"/>
      <c r="G11" s="274"/>
      <c r="H11" s="274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24. 8. 2024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19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30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277" t="str">
        <f>'Rekapitulace stavby'!E14</f>
        <v>Vyplň údaj</v>
      </c>
      <c r="F20" s="278"/>
      <c r="G20" s="278"/>
      <c r="H20" s="278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32</v>
      </c>
      <c r="I22" s="28" t="s">
        <v>26</v>
      </c>
      <c r="J22" s="26" t="s">
        <v>33</v>
      </c>
      <c r="L22" s="33"/>
    </row>
    <row r="23" spans="2:12" s="1" customFormat="1" ht="18" customHeight="1">
      <c r="B23" s="33"/>
      <c r="E23" s="26" t="s">
        <v>34</v>
      </c>
      <c r="I23" s="28" t="s">
        <v>29</v>
      </c>
      <c r="J23" s="26" t="s">
        <v>19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36</v>
      </c>
      <c r="I25" s="28" t="s">
        <v>26</v>
      </c>
      <c r="J25" s="26" t="s">
        <v>37</v>
      </c>
      <c r="L25" s="33"/>
    </row>
    <row r="26" spans="2:12" s="1" customFormat="1" ht="18" customHeight="1">
      <c r="B26" s="33"/>
      <c r="E26" s="26" t="s">
        <v>38</v>
      </c>
      <c r="I26" s="28" t="s">
        <v>29</v>
      </c>
      <c r="J26" s="26" t="s">
        <v>19</v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39</v>
      </c>
      <c r="L28" s="33"/>
    </row>
    <row r="29" spans="2:12" s="7" customFormat="1" ht="47.25" customHeight="1">
      <c r="B29" s="92"/>
      <c r="E29" s="279" t="s">
        <v>40</v>
      </c>
      <c r="F29" s="279"/>
      <c r="G29" s="279"/>
      <c r="H29" s="279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41</v>
      </c>
      <c r="J32" s="64">
        <f>ROUND(J93,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43</v>
      </c>
      <c r="I34" s="36" t="s">
        <v>42</v>
      </c>
      <c r="J34" s="36" t="s">
        <v>44</v>
      </c>
      <c r="L34" s="33"/>
    </row>
    <row r="35" spans="2:12" s="1" customFormat="1" ht="14.45" customHeight="1">
      <c r="B35" s="33"/>
      <c r="D35" s="53" t="s">
        <v>45</v>
      </c>
      <c r="E35" s="28" t="s">
        <v>46</v>
      </c>
      <c r="F35" s="84">
        <f>ROUND((SUM(BE93:BE222)),  2)</f>
        <v>0</v>
      </c>
      <c r="I35" s="94">
        <v>0.21</v>
      </c>
      <c r="J35" s="84">
        <f>ROUND(((SUM(BE93:BE222))*I35),  2)</f>
        <v>0</v>
      </c>
      <c r="L35" s="33"/>
    </row>
    <row r="36" spans="2:12" s="1" customFormat="1" ht="14.45" customHeight="1">
      <c r="B36" s="33"/>
      <c r="E36" s="28" t="s">
        <v>47</v>
      </c>
      <c r="F36" s="84">
        <f>ROUND((SUM(BF93:BF222)),  2)</f>
        <v>0</v>
      </c>
      <c r="I36" s="94">
        <v>0.12</v>
      </c>
      <c r="J36" s="84">
        <f>ROUND(((SUM(BF93:BF222))*I36),  2)</f>
        <v>0</v>
      </c>
      <c r="L36" s="33"/>
    </row>
    <row r="37" spans="2:12" s="1" customFormat="1" ht="14.45" hidden="1" customHeight="1">
      <c r="B37" s="33"/>
      <c r="E37" s="28" t="s">
        <v>48</v>
      </c>
      <c r="F37" s="84">
        <f>ROUND((SUM(BG93:BG222)),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49</v>
      </c>
      <c r="F38" s="84">
        <f>ROUND((SUM(BH93:BH222)),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50</v>
      </c>
      <c r="F39" s="84">
        <f>ROUND((SUM(BI93:BI222)),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51</v>
      </c>
      <c r="E41" s="55"/>
      <c r="F41" s="55"/>
      <c r="G41" s="97" t="s">
        <v>52</v>
      </c>
      <c r="H41" s="98" t="s">
        <v>53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113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26.25" customHeight="1">
      <c r="B50" s="33"/>
      <c r="E50" s="275" t="str">
        <f>E7</f>
        <v>KAPLE SV. PANNY MARIE EINSIEDELNSKÉ A PŘÍSTUPOVÉ SCHODIŠTĚ, OSTROV,STAVEBNÍ ÚPRAVY</v>
      </c>
      <c r="F50" s="276"/>
      <c r="G50" s="276"/>
      <c r="H50" s="276"/>
      <c r="L50" s="33"/>
    </row>
    <row r="51" spans="2:47" ht="12" customHeight="1">
      <c r="B51" s="21"/>
      <c r="C51" s="28" t="s">
        <v>109</v>
      </c>
      <c r="L51" s="21"/>
    </row>
    <row r="52" spans="2:47" s="1" customFormat="1" ht="16.5" customHeight="1">
      <c r="B52" s="33"/>
      <c r="E52" s="275" t="s">
        <v>110</v>
      </c>
      <c r="F52" s="274"/>
      <c r="G52" s="274"/>
      <c r="H52" s="274"/>
      <c r="L52" s="33"/>
    </row>
    <row r="53" spans="2:47" s="1" customFormat="1" ht="12" customHeight="1">
      <c r="B53" s="33"/>
      <c r="C53" s="28" t="s">
        <v>111</v>
      </c>
      <c r="L53" s="33"/>
    </row>
    <row r="54" spans="2:47" s="1" customFormat="1" ht="16.5" customHeight="1">
      <c r="B54" s="33"/>
      <c r="E54" s="273" t="str">
        <f>E11</f>
        <v>D.1.1_5. - 5. etapa_Oprava opěrné stěny</v>
      </c>
      <c r="F54" s="274"/>
      <c r="G54" s="274"/>
      <c r="H54" s="274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Staroměstská, bez č.p., p.č. st.52 a p.č. 80/1 </v>
      </c>
      <c r="I56" s="28" t="s">
        <v>23</v>
      </c>
      <c r="J56" s="50" t="str">
        <f>IF(J14="","",J14)</f>
        <v>24. 8. 2024</v>
      </c>
      <c r="L56" s="33"/>
    </row>
    <row r="57" spans="2:47" s="1" customFormat="1" ht="6.95" customHeight="1">
      <c r="B57" s="33"/>
      <c r="L57" s="33"/>
    </row>
    <row r="58" spans="2:47" s="1" customFormat="1" ht="25.7" customHeight="1">
      <c r="B58" s="33"/>
      <c r="C58" s="28" t="s">
        <v>25</v>
      </c>
      <c r="F58" s="26" t="str">
        <f>E17</f>
        <v>Město Ostrov, Jáchymovská 1, 36301 Ostrov</v>
      </c>
      <c r="I58" s="28" t="s">
        <v>32</v>
      </c>
      <c r="J58" s="31" t="str">
        <f>E23</f>
        <v>ATELIER SOUKUP OPL ŠVEHLA, s. r. o.</v>
      </c>
      <c r="L58" s="33"/>
    </row>
    <row r="59" spans="2:47" s="1" customFormat="1" ht="15.2" customHeight="1">
      <c r="B59" s="33"/>
      <c r="C59" s="28" t="s">
        <v>30</v>
      </c>
      <c r="F59" s="26" t="str">
        <f>IF(E20="","",E20)</f>
        <v>Vyplň údaj</v>
      </c>
      <c r="I59" s="28" t="s">
        <v>36</v>
      </c>
      <c r="J59" s="31" t="str">
        <f>E26</f>
        <v>Eva Vopalecká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114</v>
      </c>
      <c r="D61" s="95"/>
      <c r="E61" s="95"/>
      <c r="F61" s="95"/>
      <c r="G61" s="95"/>
      <c r="H61" s="95"/>
      <c r="I61" s="95"/>
      <c r="J61" s="102" t="s">
        <v>115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73</v>
      </c>
      <c r="J63" s="64">
        <f>J93</f>
        <v>0</v>
      </c>
      <c r="L63" s="33"/>
      <c r="AU63" s="18" t="s">
        <v>116</v>
      </c>
    </row>
    <row r="64" spans="2:47" s="8" customFormat="1" ht="24.95" customHeight="1">
      <c r="B64" s="104"/>
      <c r="D64" s="105" t="s">
        <v>117</v>
      </c>
      <c r="E64" s="106"/>
      <c r="F64" s="106"/>
      <c r="G64" s="106"/>
      <c r="H64" s="106"/>
      <c r="I64" s="106"/>
      <c r="J64" s="107">
        <f>J94</f>
        <v>0</v>
      </c>
      <c r="L64" s="104"/>
    </row>
    <row r="65" spans="2:12" s="9" customFormat="1" ht="19.899999999999999" customHeight="1">
      <c r="B65" s="108"/>
      <c r="D65" s="109" t="s">
        <v>118</v>
      </c>
      <c r="E65" s="110"/>
      <c r="F65" s="110"/>
      <c r="G65" s="110"/>
      <c r="H65" s="110"/>
      <c r="I65" s="110"/>
      <c r="J65" s="111">
        <f>J95</f>
        <v>0</v>
      </c>
      <c r="L65" s="108"/>
    </row>
    <row r="66" spans="2:12" s="9" customFormat="1" ht="19.899999999999999" customHeight="1">
      <c r="B66" s="108"/>
      <c r="D66" s="109" t="s">
        <v>762</v>
      </c>
      <c r="E66" s="110"/>
      <c r="F66" s="110"/>
      <c r="G66" s="110"/>
      <c r="H66" s="110"/>
      <c r="I66" s="110"/>
      <c r="J66" s="111">
        <f>J132</f>
        <v>0</v>
      </c>
      <c r="L66" s="108"/>
    </row>
    <row r="67" spans="2:12" s="9" customFormat="1" ht="19.899999999999999" customHeight="1">
      <c r="B67" s="108"/>
      <c r="D67" s="109" t="s">
        <v>119</v>
      </c>
      <c r="E67" s="110"/>
      <c r="F67" s="110"/>
      <c r="G67" s="110"/>
      <c r="H67" s="110"/>
      <c r="I67" s="110"/>
      <c r="J67" s="111">
        <f>J179</f>
        <v>0</v>
      </c>
      <c r="L67" s="108"/>
    </row>
    <row r="68" spans="2:12" s="9" customFormat="1" ht="19.899999999999999" customHeight="1">
      <c r="B68" s="108"/>
      <c r="D68" s="109" t="s">
        <v>120</v>
      </c>
      <c r="E68" s="110"/>
      <c r="F68" s="110"/>
      <c r="G68" s="110"/>
      <c r="H68" s="110"/>
      <c r="I68" s="110"/>
      <c r="J68" s="111">
        <f>J196</f>
        <v>0</v>
      </c>
      <c r="L68" s="108"/>
    </row>
    <row r="69" spans="2:12" s="8" customFormat="1" ht="24.95" customHeight="1">
      <c r="B69" s="104"/>
      <c r="D69" s="105" t="s">
        <v>121</v>
      </c>
      <c r="E69" s="106"/>
      <c r="F69" s="106"/>
      <c r="G69" s="106"/>
      <c r="H69" s="106"/>
      <c r="I69" s="106"/>
      <c r="J69" s="107">
        <f>J201</f>
        <v>0</v>
      </c>
      <c r="L69" s="104"/>
    </row>
    <row r="70" spans="2:12" s="9" customFormat="1" ht="19.899999999999999" customHeight="1">
      <c r="B70" s="108"/>
      <c r="D70" s="109" t="s">
        <v>127</v>
      </c>
      <c r="E70" s="110"/>
      <c r="F70" s="110"/>
      <c r="G70" s="110"/>
      <c r="H70" s="110"/>
      <c r="I70" s="110"/>
      <c r="J70" s="111">
        <f>J202</f>
        <v>0</v>
      </c>
      <c r="L70" s="108"/>
    </row>
    <row r="71" spans="2:12" s="8" customFormat="1" ht="24.95" customHeight="1">
      <c r="B71" s="104"/>
      <c r="D71" s="105" t="s">
        <v>128</v>
      </c>
      <c r="E71" s="106"/>
      <c r="F71" s="106"/>
      <c r="G71" s="106"/>
      <c r="H71" s="106"/>
      <c r="I71" s="106"/>
      <c r="J71" s="107">
        <f>J218</f>
        <v>0</v>
      </c>
      <c r="L71" s="104"/>
    </row>
    <row r="72" spans="2:12" s="1" customFormat="1" ht="21.75" customHeight="1">
      <c r="B72" s="33"/>
      <c r="L72" s="33"/>
    </row>
    <row r="73" spans="2:12" s="1" customFormat="1" ht="6.95" customHeight="1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33"/>
    </row>
    <row r="77" spans="2:12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3"/>
    </row>
    <row r="78" spans="2:12" s="1" customFormat="1" ht="24.95" customHeight="1">
      <c r="B78" s="33"/>
      <c r="C78" s="22" t="s">
        <v>129</v>
      </c>
      <c r="L78" s="33"/>
    </row>
    <row r="79" spans="2:12" s="1" customFormat="1" ht="6.95" customHeight="1">
      <c r="B79" s="33"/>
      <c r="L79" s="33"/>
    </row>
    <row r="80" spans="2:12" s="1" customFormat="1" ht="12" customHeight="1">
      <c r="B80" s="33"/>
      <c r="C80" s="28" t="s">
        <v>16</v>
      </c>
      <c r="L80" s="33"/>
    </row>
    <row r="81" spans="2:65" s="1" customFormat="1" ht="26.25" customHeight="1">
      <c r="B81" s="33"/>
      <c r="E81" s="275" t="str">
        <f>E7</f>
        <v>KAPLE SV. PANNY MARIE EINSIEDELNSKÉ A PŘÍSTUPOVÉ SCHODIŠTĚ, OSTROV,STAVEBNÍ ÚPRAVY</v>
      </c>
      <c r="F81" s="276"/>
      <c r="G81" s="276"/>
      <c r="H81" s="276"/>
      <c r="L81" s="33"/>
    </row>
    <row r="82" spans="2:65" ht="12" customHeight="1">
      <c r="B82" s="21"/>
      <c r="C82" s="28" t="s">
        <v>109</v>
      </c>
      <c r="L82" s="21"/>
    </row>
    <row r="83" spans="2:65" s="1" customFormat="1" ht="16.5" customHeight="1">
      <c r="B83" s="33"/>
      <c r="E83" s="275" t="s">
        <v>110</v>
      </c>
      <c r="F83" s="274"/>
      <c r="G83" s="274"/>
      <c r="H83" s="274"/>
      <c r="L83" s="33"/>
    </row>
    <row r="84" spans="2:65" s="1" customFormat="1" ht="12" customHeight="1">
      <c r="B84" s="33"/>
      <c r="C84" s="28" t="s">
        <v>111</v>
      </c>
      <c r="L84" s="33"/>
    </row>
    <row r="85" spans="2:65" s="1" customFormat="1" ht="16.5" customHeight="1">
      <c r="B85" s="33"/>
      <c r="E85" s="273" t="str">
        <f>E11</f>
        <v>D.1.1_5. - 5. etapa_Oprava opěrné stěny</v>
      </c>
      <c r="F85" s="274"/>
      <c r="G85" s="274"/>
      <c r="H85" s="274"/>
      <c r="L85" s="33"/>
    </row>
    <row r="86" spans="2:65" s="1" customFormat="1" ht="6.95" customHeight="1">
      <c r="B86" s="33"/>
      <c r="L86" s="33"/>
    </row>
    <row r="87" spans="2:65" s="1" customFormat="1" ht="12" customHeight="1">
      <c r="B87" s="33"/>
      <c r="C87" s="28" t="s">
        <v>21</v>
      </c>
      <c r="F87" s="26" t="str">
        <f>F14</f>
        <v xml:space="preserve">Staroměstská, bez č.p., p.č. st.52 a p.č. 80/1 </v>
      </c>
      <c r="I87" s="28" t="s">
        <v>23</v>
      </c>
      <c r="J87" s="50" t="str">
        <f>IF(J14="","",J14)</f>
        <v>24. 8. 2024</v>
      </c>
      <c r="L87" s="33"/>
    </row>
    <row r="88" spans="2:65" s="1" customFormat="1" ht="6.95" customHeight="1">
      <c r="B88" s="33"/>
      <c r="L88" s="33"/>
    </row>
    <row r="89" spans="2:65" s="1" customFormat="1" ht="25.7" customHeight="1">
      <c r="B89" s="33"/>
      <c r="C89" s="28" t="s">
        <v>25</v>
      </c>
      <c r="F89" s="26" t="str">
        <f>E17</f>
        <v>Město Ostrov, Jáchymovská 1, 36301 Ostrov</v>
      </c>
      <c r="I89" s="28" t="s">
        <v>32</v>
      </c>
      <c r="J89" s="31" t="str">
        <f>E23</f>
        <v>ATELIER SOUKUP OPL ŠVEHLA, s. r. o.</v>
      </c>
      <c r="L89" s="33"/>
    </row>
    <row r="90" spans="2:65" s="1" customFormat="1" ht="15.2" customHeight="1">
      <c r="B90" s="33"/>
      <c r="C90" s="28" t="s">
        <v>30</v>
      </c>
      <c r="F90" s="26" t="str">
        <f>IF(E20="","",E20)</f>
        <v>Vyplň údaj</v>
      </c>
      <c r="I90" s="28" t="s">
        <v>36</v>
      </c>
      <c r="J90" s="31" t="str">
        <f>E26</f>
        <v>Eva Vopalecká</v>
      </c>
      <c r="L90" s="33"/>
    </row>
    <row r="91" spans="2:65" s="1" customFormat="1" ht="10.35" customHeight="1">
      <c r="B91" s="33"/>
      <c r="L91" s="33"/>
    </row>
    <row r="92" spans="2:65" s="10" customFormat="1" ht="29.25" customHeight="1">
      <c r="B92" s="112"/>
      <c r="C92" s="113" t="s">
        <v>130</v>
      </c>
      <c r="D92" s="114" t="s">
        <v>60</v>
      </c>
      <c r="E92" s="114" t="s">
        <v>56</v>
      </c>
      <c r="F92" s="114" t="s">
        <v>57</v>
      </c>
      <c r="G92" s="114" t="s">
        <v>131</v>
      </c>
      <c r="H92" s="114" t="s">
        <v>132</v>
      </c>
      <c r="I92" s="114" t="s">
        <v>133</v>
      </c>
      <c r="J92" s="114" t="s">
        <v>115</v>
      </c>
      <c r="K92" s="115" t="s">
        <v>134</v>
      </c>
      <c r="L92" s="112"/>
      <c r="M92" s="57" t="s">
        <v>19</v>
      </c>
      <c r="N92" s="58" t="s">
        <v>45</v>
      </c>
      <c r="O92" s="58" t="s">
        <v>135</v>
      </c>
      <c r="P92" s="58" t="s">
        <v>136</v>
      </c>
      <c r="Q92" s="58" t="s">
        <v>137</v>
      </c>
      <c r="R92" s="58" t="s">
        <v>138</v>
      </c>
      <c r="S92" s="58" t="s">
        <v>139</v>
      </c>
      <c r="T92" s="59" t="s">
        <v>140</v>
      </c>
    </row>
    <row r="93" spans="2:65" s="1" customFormat="1" ht="22.9" customHeight="1">
      <c r="B93" s="33"/>
      <c r="C93" s="62" t="s">
        <v>141</v>
      </c>
      <c r="J93" s="116">
        <f>BK93</f>
        <v>0</v>
      </c>
      <c r="L93" s="33"/>
      <c r="M93" s="60"/>
      <c r="N93" s="51"/>
      <c r="O93" s="51"/>
      <c r="P93" s="117">
        <f>P94+P201+P218</f>
        <v>0</v>
      </c>
      <c r="Q93" s="51"/>
      <c r="R93" s="117">
        <f>R94+R201+R218</f>
        <v>5.2455699999999998</v>
      </c>
      <c r="S93" s="51"/>
      <c r="T93" s="118">
        <f>T94+T201+T218</f>
        <v>3.2222000000000004</v>
      </c>
      <c r="AT93" s="18" t="s">
        <v>74</v>
      </c>
      <c r="AU93" s="18" t="s">
        <v>116</v>
      </c>
      <c r="BK93" s="119">
        <f>BK94+BK201+BK218</f>
        <v>0</v>
      </c>
    </row>
    <row r="94" spans="2:65" s="11" customFormat="1" ht="25.9" customHeight="1">
      <c r="B94" s="120"/>
      <c r="D94" s="121" t="s">
        <v>74</v>
      </c>
      <c r="E94" s="122" t="s">
        <v>142</v>
      </c>
      <c r="F94" s="122" t="s">
        <v>143</v>
      </c>
      <c r="I94" s="123"/>
      <c r="J94" s="124">
        <f>BK94</f>
        <v>0</v>
      </c>
      <c r="L94" s="120"/>
      <c r="M94" s="125"/>
      <c r="P94" s="126">
        <f>P95+P132+P179+P196</f>
        <v>0</v>
      </c>
      <c r="R94" s="126">
        <f>R95+R132+R179+R196</f>
        <v>5.2032499999999997</v>
      </c>
      <c r="T94" s="127">
        <f>T95+T132+T179+T196</f>
        <v>3.2222000000000004</v>
      </c>
      <c r="AR94" s="121" t="s">
        <v>82</v>
      </c>
      <c r="AT94" s="128" t="s">
        <v>74</v>
      </c>
      <c r="AU94" s="128" t="s">
        <v>75</v>
      </c>
      <c r="AY94" s="121" t="s">
        <v>144</v>
      </c>
      <c r="BK94" s="129">
        <f>BK95+BK132+BK179+BK196</f>
        <v>0</v>
      </c>
    </row>
    <row r="95" spans="2:65" s="11" customFormat="1" ht="22.9" customHeight="1">
      <c r="B95" s="120"/>
      <c r="D95" s="121" t="s">
        <v>74</v>
      </c>
      <c r="E95" s="130" t="s">
        <v>145</v>
      </c>
      <c r="F95" s="130" t="s">
        <v>146</v>
      </c>
      <c r="I95" s="123"/>
      <c r="J95" s="131">
        <f>BK95</f>
        <v>0</v>
      </c>
      <c r="L95" s="120"/>
      <c r="M95" s="125"/>
      <c r="P95" s="126">
        <f>SUM(P96:P131)</f>
        <v>0</v>
      </c>
      <c r="R95" s="126">
        <f>SUM(R96:R131)</f>
        <v>4.19231</v>
      </c>
      <c r="T95" s="127">
        <f>SUM(T96:T131)</f>
        <v>0</v>
      </c>
      <c r="AR95" s="121" t="s">
        <v>82</v>
      </c>
      <c r="AT95" s="128" t="s">
        <v>74</v>
      </c>
      <c r="AU95" s="128" t="s">
        <v>82</v>
      </c>
      <c r="AY95" s="121" t="s">
        <v>144</v>
      </c>
      <c r="BK95" s="129">
        <f>SUM(BK96:BK131)</f>
        <v>0</v>
      </c>
    </row>
    <row r="96" spans="2:65" s="1" customFormat="1" ht="21.75" customHeight="1">
      <c r="B96" s="33"/>
      <c r="C96" s="132" t="s">
        <v>82</v>
      </c>
      <c r="D96" s="132" t="s">
        <v>147</v>
      </c>
      <c r="E96" s="133" t="s">
        <v>769</v>
      </c>
      <c r="F96" s="134" t="s">
        <v>770</v>
      </c>
      <c r="G96" s="135" t="s">
        <v>150</v>
      </c>
      <c r="H96" s="136">
        <v>46</v>
      </c>
      <c r="I96" s="137"/>
      <c r="J96" s="138">
        <f>ROUND(I96*H96,2)</f>
        <v>0</v>
      </c>
      <c r="K96" s="134" t="s">
        <v>151</v>
      </c>
      <c r="L96" s="33"/>
      <c r="M96" s="139" t="s">
        <v>19</v>
      </c>
      <c r="N96" s="140" t="s">
        <v>46</v>
      </c>
      <c r="P96" s="141">
        <f>O96*H96</f>
        <v>0</v>
      </c>
      <c r="Q96" s="141">
        <v>6.4999999999999997E-3</v>
      </c>
      <c r="R96" s="141">
        <f>Q96*H96</f>
        <v>0.29899999999999999</v>
      </c>
      <c r="S96" s="141">
        <v>0</v>
      </c>
      <c r="T96" s="142">
        <f>S96*H96</f>
        <v>0</v>
      </c>
      <c r="AR96" s="143" t="s">
        <v>152</v>
      </c>
      <c r="AT96" s="143" t="s">
        <v>147</v>
      </c>
      <c r="AU96" s="143" t="s">
        <v>84</v>
      </c>
      <c r="AY96" s="18" t="s">
        <v>144</v>
      </c>
      <c r="BE96" s="144">
        <f>IF(N96="základní",J96,0)</f>
        <v>0</v>
      </c>
      <c r="BF96" s="144">
        <f>IF(N96="snížená",J96,0)</f>
        <v>0</v>
      </c>
      <c r="BG96" s="144">
        <f>IF(N96="zákl. přenesená",J96,0)</f>
        <v>0</v>
      </c>
      <c r="BH96" s="144">
        <f>IF(N96="sníž. přenesená",J96,0)</f>
        <v>0</v>
      </c>
      <c r="BI96" s="144">
        <f>IF(N96="nulová",J96,0)</f>
        <v>0</v>
      </c>
      <c r="BJ96" s="18" t="s">
        <v>82</v>
      </c>
      <c r="BK96" s="144">
        <f>ROUND(I96*H96,2)</f>
        <v>0</v>
      </c>
      <c r="BL96" s="18" t="s">
        <v>152</v>
      </c>
      <c r="BM96" s="143" t="s">
        <v>1832</v>
      </c>
    </row>
    <row r="97" spans="2:65" s="1" customFormat="1">
      <c r="B97" s="33"/>
      <c r="D97" s="145" t="s">
        <v>154</v>
      </c>
      <c r="F97" s="146" t="s">
        <v>772</v>
      </c>
      <c r="I97" s="147"/>
      <c r="L97" s="33"/>
      <c r="M97" s="148"/>
      <c r="T97" s="54"/>
      <c r="AT97" s="18" t="s">
        <v>154</v>
      </c>
      <c r="AU97" s="18" t="s">
        <v>84</v>
      </c>
    </row>
    <row r="98" spans="2:65" s="1" customFormat="1" ht="16.5" customHeight="1">
      <c r="B98" s="33"/>
      <c r="C98" s="132" t="s">
        <v>84</v>
      </c>
      <c r="D98" s="132" t="s">
        <v>147</v>
      </c>
      <c r="E98" s="133" t="s">
        <v>789</v>
      </c>
      <c r="F98" s="134" t="s">
        <v>790</v>
      </c>
      <c r="G98" s="135" t="s">
        <v>150</v>
      </c>
      <c r="H98" s="136">
        <v>46</v>
      </c>
      <c r="I98" s="137"/>
      <c r="J98" s="138">
        <f>ROUND(I98*H98,2)</f>
        <v>0</v>
      </c>
      <c r="K98" s="134" t="s">
        <v>151</v>
      </c>
      <c r="L98" s="33"/>
      <c r="M98" s="139" t="s">
        <v>19</v>
      </c>
      <c r="N98" s="140" t="s">
        <v>46</v>
      </c>
      <c r="P98" s="141">
        <f>O98*H98</f>
        <v>0</v>
      </c>
      <c r="Q98" s="141">
        <v>1.67E-2</v>
      </c>
      <c r="R98" s="141">
        <f>Q98*H98</f>
        <v>0.76819999999999999</v>
      </c>
      <c r="S98" s="141">
        <v>0</v>
      </c>
      <c r="T98" s="142">
        <f>S98*H98</f>
        <v>0</v>
      </c>
      <c r="AR98" s="143" t="s">
        <v>152</v>
      </c>
      <c r="AT98" s="143" t="s">
        <v>147</v>
      </c>
      <c r="AU98" s="143" t="s">
        <v>84</v>
      </c>
      <c r="AY98" s="18" t="s">
        <v>144</v>
      </c>
      <c r="BE98" s="144">
        <f>IF(N98="základní",J98,0)</f>
        <v>0</v>
      </c>
      <c r="BF98" s="144">
        <f>IF(N98="snížená",J98,0)</f>
        <v>0</v>
      </c>
      <c r="BG98" s="144">
        <f>IF(N98="zákl. přenesená",J98,0)</f>
        <v>0</v>
      </c>
      <c r="BH98" s="144">
        <f>IF(N98="sníž. přenesená",J98,0)</f>
        <v>0</v>
      </c>
      <c r="BI98" s="144">
        <f>IF(N98="nulová",J98,0)</f>
        <v>0</v>
      </c>
      <c r="BJ98" s="18" t="s">
        <v>82</v>
      </c>
      <c r="BK98" s="144">
        <f>ROUND(I98*H98,2)</f>
        <v>0</v>
      </c>
      <c r="BL98" s="18" t="s">
        <v>152</v>
      </c>
      <c r="BM98" s="143" t="s">
        <v>1833</v>
      </c>
    </row>
    <row r="99" spans="2:65" s="1" customFormat="1">
      <c r="B99" s="33"/>
      <c r="D99" s="145" t="s">
        <v>154</v>
      </c>
      <c r="F99" s="146" t="s">
        <v>792</v>
      </c>
      <c r="I99" s="147"/>
      <c r="L99" s="33"/>
      <c r="M99" s="148"/>
      <c r="T99" s="54"/>
      <c r="AT99" s="18" t="s">
        <v>154</v>
      </c>
      <c r="AU99" s="18" t="s">
        <v>84</v>
      </c>
    </row>
    <row r="100" spans="2:65" s="1" customFormat="1" ht="24.2" customHeight="1">
      <c r="B100" s="33"/>
      <c r="C100" s="132" t="s">
        <v>174</v>
      </c>
      <c r="D100" s="132" t="s">
        <v>147</v>
      </c>
      <c r="E100" s="133" t="s">
        <v>798</v>
      </c>
      <c r="F100" s="134" t="s">
        <v>799</v>
      </c>
      <c r="G100" s="135" t="s">
        <v>150</v>
      </c>
      <c r="H100" s="136">
        <v>92</v>
      </c>
      <c r="I100" s="137"/>
      <c r="J100" s="138">
        <f>ROUND(I100*H100,2)</f>
        <v>0</v>
      </c>
      <c r="K100" s="134" t="s">
        <v>151</v>
      </c>
      <c r="L100" s="33"/>
      <c r="M100" s="139" t="s">
        <v>19</v>
      </c>
      <c r="N100" s="140" t="s">
        <v>46</v>
      </c>
      <c r="P100" s="141">
        <f>O100*H100</f>
        <v>0</v>
      </c>
      <c r="Q100" s="141">
        <v>8.3000000000000001E-3</v>
      </c>
      <c r="R100" s="141">
        <f>Q100*H100</f>
        <v>0.76360000000000006</v>
      </c>
      <c r="S100" s="141">
        <v>0</v>
      </c>
      <c r="T100" s="142">
        <f>S100*H100</f>
        <v>0</v>
      </c>
      <c r="AR100" s="143" t="s">
        <v>152</v>
      </c>
      <c r="AT100" s="143" t="s">
        <v>147</v>
      </c>
      <c r="AU100" s="143" t="s">
        <v>84</v>
      </c>
      <c r="AY100" s="18" t="s">
        <v>144</v>
      </c>
      <c r="BE100" s="144">
        <f>IF(N100="základní",J100,0)</f>
        <v>0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8" t="s">
        <v>82</v>
      </c>
      <c r="BK100" s="144">
        <f>ROUND(I100*H100,2)</f>
        <v>0</v>
      </c>
      <c r="BL100" s="18" t="s">
        <v>152</v>
      </c>
      <c r="BM100" s="143" t="s">
        <v>1834</v>
      </c>
    </row>
    <row r="101" spans="2:65" s="1" customFormat="1">
      <c r="B101" s="33"/>
      <c r="D101" s="145" t="s">
        <v>154</v>
      </c>
      <c r="F101" s="146" t="s">
        <v>801</v>
      </c>
      <c r="I101" s="147"/>
      <c r="L101" s="33"/>
      <c r="M101" s="148"/>
      <c r="T101" s="54"/>
      <c r="AT101" s="18" t="s">
        <v>154</v>
      </c>
      <c r="AU101" s="18" t="s">
        <v>84</v>
      </c>
    </row>
    <row r="102" spans="2:65" s="13" customFormat="1">
      <c r="B102" s="156"/>
      <c r="D102" s="150" t="s">
        <v>156</v>
      </c>
      <c r="F102" s="158" t="s">
        <v>1835</v>
      </c>
      <c r="H102" s="159">
        <v>92</v>
      </c>
      <c r="I102" s="160"/>
      <c r="L102" s="156"/>
      <c r="M102" s="161"/>
      <c r="T102" s="162"/>
      <c r="AT102" s="157" t="s">
        <v>156</v>
      </c>
      <c r="AU102" s="157" t="s">
        <v>84</v>
      </c>
      <c r="AV102" s="13" t="s">
        <v>84</v>
      </c>
      <c r="AW102" s="13" t="s">
        <v>4</v>
      </c>
      <c r="AX102" s="13" t="s">
        <v>82</v>
      </c>
      <c r="AY102" s="157" t="s">
        <v>144</v>
      </c>
    </row>
    <row r="103" spans="2:65" s="1" customFormat="1" ht="24.2" customHeight="1">
      <c r="B103" s="33"/>
      <c r="C103" s="132" t="s">
        <v>152</v>
      </c>
      <c r="D103" s="132" t="s">
        <v>147</v>
      </c>
      <c r="E103" s="133" t="s">
        <v>1836</v>
      </c>
      <c r="F103" s="134" t="s">
        <v>1837</v>
      </c>
      <c r="G103" s="135" t="s">
        <v>150</v>
      </c>
      <c r="H103" s="136">
        <v>46</v>
      </c>
      <c r="I103" s="137"/>
      <c r="J103" s="138">
        <f>ROUND(I103*H103,2)</f>
        <v>0</v>
      </c>
      <c r="K103" s="134" t="s">
        <v>19</v>
      </c>
      <c r="L103" s="33"/>
      <c r="M103" s="139" t="s">
        <v>19</v>
      </c>
      <c r="N103" s="140" t="s">
        <v>46</v>
      </c>
      <c r="P103" s="141">
        <f>O103*H103</f>
        <v>0</v>
      </c>
      <c r="Q103" s="141">
        <v>5.0939999999999999E-2</v>
      </c>
      <c r="R103" s="141">
        <f>Q103*H103</f>
        <v>2.3432399999999998</v>
      </c>
      <c r="S103" s="141">
        <v>0</v>
      </c>
      <c r="T103" s="142">
        <f>S103*H103</f>
        <v>0</v>
      </c>
      <c r="AR103" s="143" t="s">
        <v>152</v>
      </c>
      <c r="AT103" s="143" t="s">
        <v>147</v>
      </c>
      <c r="AU103" s="143" t="s">
        <v>84</v>
      </c>
      <c r="AY103" s="18" t="s">
        <v>144</v>
      </c>
      <c r="BE103" s="144">
        <f>IF(N103="základní",J103,0)</f>
        <v>0</v>
      </c>
      <c r="BF103" s="144">
        <f>IF(N103="snížená",J103,0)</f>
        <v>0</v>
      </c>
      <c r="BG103" s="144">
        <f>IF(N103="zákl. přenesená",J103,0)</f>
        <v>0</v>
      </c>
      <c r="BH103" s="144">
        <f>IF(N103="sníž. přenesená",J103,0)</f>
        <v>0</v>
      </c>
      <c r="BI103" s="144">
        <f>IF(N103="nulová",J103,0)</f>
        <v>0</v>
      </c>
      <c r="BJ103" s="18" t="s">
        <v>82</v>
      </c>
      <c r="BK103" s="144">
        <f>ROUND(I103*H103,2)</f>
        <v>0</v>
      </c>
      <c r="BL103" s="18" t="s">
        <v>152</v>
      </c>
      <c r="BM103" s="143" t="s">
        <v>1838</v>
      </c>
    </row>
    <row r="104" spans="2:65" s="12" customFormat="1">
      <c r="B104" s="149"/>
      <c r="D104" s="150" t="s">
        <v>156</v>
      </c>
      <c r="E104" s="151" t="s">
        <v>19</v>
      </c>
      <c r="F104" s="152" t="s">
        <v>1839</v>
      </c>
      <c r="H104" s="151" t="s">
        <v>19</v>
      </c>
      <c r="I104" s="153"/>
      <c r="L104" s="149"/>
      <c r="M104" s="154"/>
      <c r="T104" s="155"/>
      <c r="AT104" s="151" t="s">
        <v>156</v>
      </c>
      <c r="AU104" s="151" t="s">
        <v>84</v>
      </c>
      <c r="AV104" s="12" t="s">
        <v>82</v>
      </c>
      <c r="AW104" s="12" t="s">
        <v>35</v>
      </c>
      <c r="AX104" s="12" t="s">
        <v>75</v>
      </c>
      <c r="AY104" s="151" t="s">
        <v>144</v>
      </c>
    </row>
    <row r="105" spans="2:65" s="12" customFormat="1">
      <c r="B105" s="149"/>
      <c r="D105" s="150" t="s">
        <v>156</v>
      </c>
      <c r="E105" s="151" t="s">
        <v>19</v>
      </c>
      <c r="F105" s="152" t="s">
        <v>1840</v>
      </c>
      <c r="H105" s="151" t="s">
        <v>19</v>
      </c>
      <c r="I105" s="153"/>
      <c r="L105" s="149"/>
      <c r="M105" s="154"/>
      <c r="T105" s="155"/>
      <c r="AT105" s="151" t="s">
        <v>156</v>
      </c>
      <c r="AU105" s="151" t="s">
        <v>84</v>
      </c>
      <c r="AV105" s="12" t="s">
        <v>82</v>
      </c>
      <c r="AW105" s="12" t="s">
        <v>35</v>
      </c>
      <c r="AX105" s="12" t="s">
        <v>75</v>
      </c>
      <c r="AY105" s="151" t="s">
        <v>144</v>
      </c>
    </row>
    <row r="106" spans="2:65" s="12" customFormat="1">
      <c r="B106" s="149"/>
      <c r="D106" s="150" t="s">
        <v>156</v>
      </c>
      <c r="E106" s="151" t="s">
        <v>19</v>
      </c>
      <c r="F106" s="152" t="s">
        <v>1841</v>
      </c>
      <c r="H106" s="151" t="s">
        <v>19</v>
      </c>
      <c r="I106" s="153"/>
      <c r="L106" s="149"/>
      <c r="M106" s="154"/>
      <c r="T106" s="155"/>
      <c r="AT106" s="151" t="s">
        <v>156</v>
      </c>
      <c r="AU106" s="151" t="s">
        <v>84</v>
      </c>
      <c r="AV106" s="12" t="s">
        <v>82</v>
      </c>
      <c r="AW106" s="12" t="s">
        <v>35</v>
      </c>
      <c r="AX106" s="12" t="s">
        <v>75</v>
      </c>
      <c r="AY106" s="151" t="s">
        <v>144</v>
      </c>
    </row>
    <row r="107" spans="2:65" s="12" customFormat="1">
      <c r="B107" s="149"/>
      <c r="D107" s="150" t="s">
        <v>156</v>
      </c>
      <c r="E107" s="151" t="s">
        <v>19</v>
      </c>
      <c r="F107" s="152" t="s">
        <v>1842</v>
      </c>
      <c r="H107" s="151" t="s">
        <v>19</v>
      </c>
      <c r="I107" s="153"/>
      <c r="L107" s="149"/>
      <c r="M107" s="154"/>
      <c r="T107" s="155"/>
      <c r="AT107" s="151" t="s">
        <v>156</v>
      </c>
      <c r="AU107" s="151" t="s">
        <v>84</v>
      </c>
      <c r="AV107" s="12" t="s">
        <v>82</v>
      </c>
      <c r="AW107" s="12" t="s">
        <v>35</v>
      </c>
      <c r="AX107" s="12" t="s">
        <v>75</v>
      </c>
      <c r="AY107" s="151" t="s">
        <v>144</v>
      </c>
    </row>
    <row r="108" spans="2:65" s="13" customFormat="1">
      <c r="B108" s="156"/>
      <c r="D108" s="150" t="s">
        <v>156</v>
      </c>
      <c r="E108" s="157" t="s">
        <v>19</v>
      </c>
      <c r="F108" s="158" t="s">
        <v>367</v>
      </c>
      <c r="H108" s="159">
        <v>31</v>
      </c>
      <c r="I108" s="160"/>
      <c r="L108" s="156"/>
      <c r="M108" s="161"/>
      <c r="T108" s="162"/>
      <c r="AT108" s="157" t="s">
        <v>156</v>
      </c>
      <c r="AU108" s="157" t="s">
        <v>84</v>
      </c>
      <c r="AV108" s="13" t="s">
        <v>84</v>
      </c>
      <c r="AW108" s="13" t="s">
        <v>35</v>
      </c>
      <c r="AX108" s="13" t="s">
        <v>75</v>
      </c>
      <c r="AY108" s="157" t="s">
        <v>144</v>
      </c>
    </row>
    <row r="109" spans="2:65" s="12" customFormat="1">
      <c r="B109" s="149"/>
      <c r="D109" s="150" t="s">
        <v>156</v>
      </c>
      <c r="E109" s="151" t="s">
        <v>19</v>
      </c>
      <c r="F109" s="152" t="s">
        <v>1843</v>
      </c>
      <c r="H109" s="151" t="s">
        <v>19</v>
      </c>
      <c r="I109" s="153"/>
      <c r="L109" s="149"/>
      <c r="M109" s="154"/>
      <c r="T109" s="155"/>
      <c r="AT109" s="151" t="s">
        <v>156</v>
      </c>
      <c r="AU109" s="151" t="s">
        <v>84</v>
      </c>
      <c r="AV109" s="12" t="s">
        <v>82</v>
      </c>
      <c r="AW109" s="12" t="s">
        <v>35</v>
      </c>
      <c r="AX109" s="12" t="s">
        <v>75</v>
      </c>
      <c r="AY109" s="151" t="s">
        <v>144</v>
      </c>
    </row>
    <row r="110" spans="2:65" s="13" customFormat="1">
      <c r="B110" s="156"/>
      <c r="D110" s="150" t="s">
        <v>156</v>
      </c>
      <c r="E110" s="157" t="s">
        <v>19</v>
      </c>
      <c r="F110" s="158" t="s">
        <v>258</v>
      </c>
      <c r="H110" s="159">
        <v>15</v>
      </c>
      <c r="I110" s="160"/>
      <c r="L110" s="156"/>
      <c r="M110" s="161"/>
      <c r="T110" s="162"/>
      <c r="AT110" s="157" t="s">
        <v>156</v>
      </c>
      <c r="AU110" s="157" t="s">
        <v>84</v>
      </c>
      <c r="AV110" s="13" t="s">
        <v>84</v>
      </c>
      <c r="AW110" s="13" t="s">
        <v>35</v>
      </c>
      <c r="AX110" s="13" t="s">
        <v>75</v>
      </c>
      <c r="AY110" s="157" t="s">
        <v>144</v>
      </c>
    </row>
    <row r="111" spans="2:65" s="15" customFormat="1">
      <c r="B111" s="170"/>
      <c r="D111" s="150" t="s">
        <v>156</v>
      </c>
      <c r="E111" s="171" t="s">
        <v>19</v>
      </c>
      <c r="F111" s="172" t="s">
        <v>278</v>
      </c>
      <c r="H111" s="173">
        <v>46</v>
      </c>
      <c r="I111" s="174"/>
      <c r="L111" s="170"/>
      <c r="M111" s="175"/>
      <c r="T111" s="176"/>
      <c r="AT111" s="171" t="s">
        <v>156</v>
      </c>
      <c r="AU111" s="171" t="s">
        <v>84</v>
      </c>
      <c r="AV111" s="15" t="s">
        <v>174</v>
      </c>
      <c r="AW111" s="15" t="s">
        <v>35</v>
      </c>
      <c r="AX111" s="15" t="s">
        <v>75</v>
      </c>
      <c r="AY111" s="171" t="s">
        <v>144</v>
      </c>
    </row>
    <row r="112" spans="2:65" s="14" customFormat="1">
      <c r="B112" s="163"/>
      <c r="D112" s="150" t="s">
        <v>156</v>
      </c>
      <c r="E112" s="164" t="s">
        <v>19</v>
      </c>
      <c r="F112" s="165" t="s">
        <v>204</v>
      </c>
      <c r="H112" s="166">
        <v>46</v>
      </c>
      <c r="I112" s="167"/>
      <c r="L112" s="163"/>
      <c r="M112" s="168"/>
      <c r="T112" s="169"/>
      <c r="AT112" s="164" t="s">
        <v>156</v>
      </c>
      <c r="AU112" s="164" t="s">
        <v>84</v>
      </c>
      <c r="AV112" s="14" t="s">
        <v>152</v>
      </c>
      <c r="AW112" s="14" t="s">
        <v>35</v>
      </c>
      <c r="AX112" s="14" t="s">
        <v>82</v>
      </c>
      <c r="AY112" s="164" t="s">
        <v>144</v>
      </c>
    </row>
    <row r="113" spans="2:65" s="1" customFormat="1" ht="16.5" customHeight="1">
      <c r="B113" s="33"/>
      <c r="C113" s="132" t="s">
        <v>187</v>
      </c>
      <c r="D113" s="132" t="s">
        <v>147</v>
      </c>
      <c r="E113" s="133" t="s">
        <v>1737</v>
      </c>
      <c r="F113" s="134" t="s">
        <v>1738</v>
      </c>
      <c r="G113" s="135" t="s">
        <v>150</v>
      </c>
      <c r="H113" s="136">
        <v>87</v>
      </c>
      <c r="I113" s="137"/>
      <c r="J113" s="138">
        <f>ROUND(I113*H113,2)</f>
        <v>0</v>
      </c>
      <c r="K113" s="134" t="s">
        <v>151</v>
      </c>
      <c r="L113" s="33"/>
      <c r="M113" s="139" t="s">
        <v>19</v>
      </c>
      <c r="N113" s="140" t="s">
        <v>46</v>
      </c>
      <c r="P113" s="141">
        <f>O113*H113</f>
        <v>0</v>
      </c>
      <c r="Q113" s="141">
        <v>2.1000000000000001E-4</v>
      </c>
      <c r="R113" s="141">
        <f>Q113*H113</f>
        <v>1.8270000000000002E-2</v>
      </c>
      <c r="S113" s="141">
        <v>0</v>
      </c>
      <c r="T113" s="142">
        <f>S113*H113</f>
        <v>0</v>
      </c>
      <c r="AR113" s="143" t="s">
        <v>152</v>
      </c>
      <c r="AT113" s="143" t="s">
        <v>147</v>
      </c>
      <c r="AU113" s="143" t="s">
        <v>84</v>
      </c>
      <c r="AY113" s="18" t="s">
        <v>144</v>
      </c>
      <c r="BE113" s="144">
        <f>IF(N113="základní",J113,0)</f>
        <v>0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8" t="s">
        <v>82</v>
      </c>
      <c r="BK113" s="144">
        <f>ROUND(I113*H113,2)</f>
        <v>0</v>
      </c>
      <c r="BL113" s="18" t="s">
        <v>152</v>
      </c>
      <c r="BM113" s="143" t="s">
        <v>1739</v>
      </c>
    </row>
    <row r="114" spans="2:65" s="1" customFormat="1">
      <c r="B114" s="33"/>
      <c r="D114" s="145" t="s">
        <v>154</v>
      </c>
      <c r="F114" s="146" t="s">
        <v>1740</v>
      </c>
      <c r="I114" s="147"/>
      <c r="L114" s="33"/>
      <c r="M114" s="148"/>
      <c r="T114" s="54"/>
      <c r="AT114" s="18" t="s">
        <v>154</v>
      </c>
      <c r="AU114" s="18" t="s">
        <v>84</v>
      </c>
    </row>
    <row r="115" spans="2:65" s="12" customFormat="1">
      <c r="B115" s="149"/>
      <c r="D115" s="150" t="s">
        <v>156</v>
      </c>
      <c r="E115" s="151" t="s">
        <v>19</v>
      </c>
      <c r="F115" s="152" t="s">
        <v>1839</v>
      </c>
      <c r="H115" s="151" t="s">
        <v>19</v>
      </c>
      <c r="I115" s="153"/>
      <c r="L115" s="149"/>
      <c r="M115" s="154"/>
      <c r="T115" s="155"/>
      <c r="AT115" s="151" t="s">
        <v>156</v>
      </c>
      <c r="AU115" s="151" t="s">
        <v>84</v>
      </c>
      <c r="AV115" s="12" t="s">
        <v>82</v>
      </c>
      <c r="AW115" s="12" t="s">
        <v>35</v>
      </c>
      <c r="AX115" s="12" t="s">
        <v>75</v>
      </c>
      <c r="AY115" s="151" t="s">
        <v>144</v>
      </c>
    </row>
    <row r="116" spans="2:65" s="12" customFormat="1">
      <c r="B116" s="149"/>
      <c r="D116" s="150" t="s">
        <v>156</v>
      </c>
      <c r="E116" s="151" t="s">
        <v>19</v>
      </c>
      <c r="F116" s="152" t="s">
        <v>1840</v>
      </c>
      <c r="H116" s="151" t="s">
        <v>19</v>
      </c>
      <c r="I116" s="153"/>
      <c r="L116" s="149"/>
      <c r="M116" s="154"/>
      <c r="T116" s="155"/>
      <c r="AT116" s="151" t="s">
        <v>156</v>
      </c>
      <c r="AU116" s="151" t="s">
        <v>84</v>
      </c>
      <c r="AV116" s="12" t="s">
        <v>82</v>
      </c>
      <c r="AW116" s="12" t="s">
        <v>35</v>
      </c>
      <c r="AX116" s="12" t="s">
        <v>75</v>
      </c>
      <c r="AY116" s="151" t="s">
        <v>144</v>
      </c>
    </row>
    <row r="117" spans="2:65" s="12" customFormat="1">
      <c r="B117" s="149"/>
      <c r="D117" s="150" t="s">
        <v>156</v>
      </c>
      <c r="E117" s="151" t="s">
        <v>19</v>
      </c>
      <c r="F117" s="152" t="s">
        <v>1841</v>
      </c>
      <c r="H117" s="151" t="s">
        <v>19</v>
      </c>
      <c r="I117" s="153"/>
      <c r="L117" s="149"/>
      <c r="M117" s="154"/>
      <c r="T117" s="155"/>
      <c r="AT117" s="151" t="s">
        <v>156</v>
      </c>
      <c r="AU117" s="151" t="s">
        <v>84</v>
      </c>
      <c r="AV117" s="12" t="s">
        <v>82</v>
      </c>
      <c r="AW117" s="12" t="s">
        <v>35</v>
      </c>
      <c r="AX117" s="12" t="s">
        <v>75</v>
      </c>
      <c r="AY117" s="151" t="s">
        <v>144</v>
      </c>
    </row>
    <row r="118" spans="2:65" s="12" customFormat="1">
      <c r="B118" s="149"/>
      <c r="D118" s="150" t="s">
        <v>156</v>
      </c>
      <c r="E118" s="151" t="s">
        <v>19</v>
      </c>
      <c r="F118" s="152" t="s">
        <v>1842</v>
      </c>
      <c r="H118" s="151" t="s">
        <v>19</v>
      </c>
      <c r="I118" s="153"/>
      <c r="L118" s="149"/>
      <c r="M118" s="154"/>
      <c r="T118" s="155"/>
      <c r="AT118" s="151" t="s">
        <v>156</v>
      </c>
      <c r="AU118" s="151" t="s">
        <v>84</v>
      </c>
      <c r="AV118" s="12" t="s">
        <v>82</v>
      </c>
      <c r="AW118" s="12" t="s">
        <v>35</v>
      </c>
      <c r="AX118" s="12" t="s">
        <v>75</v>
      </c>
      <c r="AY118" s="151" t="s">
        <v>144</v>
      </c>
    </row>
    <row r="119" spans="2:65" s="13" customFormat="1">
      <c r="B119" s="156"/>
      <c r="D119" s="150" t="s">
        <v>156</v>
      </c>
      <c r="E119" s="157" t="s">
        <v>19</v>
      </c>
      <c r="F119" s="158" t="s">
        <v>367</v>
      </c>
      <c r="H119" s="159">
        <v>31</v>
      </c>
      <c r="I119" s="160"/>
      <c r="L119" s="156"/>
      <c r="M119" s="161"/>
      <c r="T119" s="162"/>
      <c r="AT119" s="157" t="s">
        <v>156</v>
      </c>
      <c r="AU119" s="157" t="s">
        <v>84</v>
      </c>
      <c r="AV119" s="13" t="s">
        <v>84</v>
      </c>
      <c r="AW119" s="13" t="s">
        <v>35</v>
      </c>
      <c r="AX119" s="13" t="s">
        <v>75</v>
      </c>
      <c r="AY119" s="157" t="s">
        <v>144</v>
      </c>
    </row>
    <row r="120" spans="2:65" s="12" customFormat="1">
      <c r="B120" s="149"/>
      <c r="D120" s="150" t="s">
        <v>156</v>
      </c>
      <c r="E120" s="151" t="s">
        <v>19</v>
      </c>
      <c r="F120" s="152" t="s">
        <v>1843</v>
      </c>
      <c r="H120" s="151" t="s">
        <v>19</v>
      </c>
      <c r="I120" s="153"/>
      <c r="L120" s="149"/>
      <c r="M120" s="154"/>
      <c r="T120" s="155"/>
      <c r="AT120" s="151" t="s">
        <v>156</v>
      </c>
      <c r="AU120" s="151" t="s">
        <v>84</v>
      </c>
      <c r="AV120" s="12" t="s">
        <v>82</v>
      </c>
      <c r="AW120" s="12" t="s">
        <v>35</v>
      </c>
      <c r="AX120" s="12" t="s">
        <v>75</v>
      </c>
      <c r="AY120" s="151" t="s">
        <v>144</v>
      </c>
    </row>
    <row r="121" spans="2:65" s="13" customFormat="1">
      <c r="B121" s="156"/>
      <c r="D121" s="150" t="s">
        <v>156</v>
      </c>
      <c r="E121" s="157" t="s">
        <v>19</v>
      </c>
      <c r="F121" s="158" t="s">
        <v>258</v>
      </c>
      <c r="H121" s="159">
        <v>15</v>
      </c>
      <c r="I121" s="160"/>
      <c r="L121" s="156"/>
      <c r="M121" s="161"/>
      <c r="T121" s="162"/>
      <c r="AT121" s="157" t="s">
        <v>156</v>
      </c>
      <c r="AU121" s="157" t="s">
        <v>84</v>
      </c>
      <c r="AV121" s="13" t="s">
        <v>84</v>
      </c>
      <c r="AW121" s="13" t="s">
        <v>35</v>
      </c>
      <c r="AX121" s="13" t="s">
        <v>75</v>
      </c>
      <c r="AY121" s="157" t="s">
        <v>144</v>
      </c>
    </row>
    <row r="122" spans="2:65" s="15" customFormat="1">
      <c r="B122" s="170"/>
      <c r="D122" s="150" t="s">
        <v>156</v>
      </c>
      <c r="E122" s="171" t="s">
        <v>19</v>
      </c>
      <c r="F122" s="172" t="s">
        <v>278</v>
      </c>
      <c r="H122" s="173">
        <v>46</v>
      </c>
      <c r="I122" s="174"/>
      <c r="L122" s="170"/>
      <c r="M122" s="175"/>
      <c r="T122" s="176"/>
      <c r="AT122" s="171" t="s">
        <v>156</v>
      </c>
      <c r="AU122" s="171" t="s">
        <v>84</v>
      </c>
      <c r="AV122" s="15" t="s">
        <v>174</v>
      </c>
      <c r="AW122" s="15" t="s">
        <v>35</v>
      </c>
      <c r="AX122" s="15" t="s">
        <v>75</v>
      </c>
      <c r="AY122" s="171" t="s">
        <v>144</v>
      </c>
    </row>
    <row r="123" spans="2:65" s="12" customFormat="1">
      <c r="B123" s="149"/>
      <c r="D123" s="150" t="s">
        <v>156</v>
      </c>
      <c r="E123" s="151" t="s">
        <v>19</v>
      </c>
      <c r="F123" s="152" t="s">
        <v>1844</v>
      </c>
      <c r="H123" s="151" t="s">
        <v>19</v>
      </c>
      <c r="I123" s="153"/>
      <c r="L123" s="149"/>
      <c r="M123" s="154"/>
      <c r="T123" s="155"/>
      <c r="AT123" s="151" t="s">
        <v>156</v>
      </c>
      <c r="AU123" s="151" t="s">
        <v>84</v>
      </c>
      <c r="AV123" s="12" t="s">
        <v>82</v>
      </c>
      <c r="AW123" s="12" t="s">
        <v>35</v>
      </c>
      <c r="AX123" s="12" t="s">
        <v>75</v>
      </c>
      <c r="AY123" s="151" t="s">
        <v>144</v>
      </c>
    </row>
    <row r="124" spans="2:65" s="12" customFormat="1">
      <c r="B124" s="149"/>
      <c r="D124" s="150" t="s">
        <v>156</v>
      </c>
      <c r="E124" s="151" t="s">
        <v>19</v>
      </c>
      <c r="F124" s="152" t="s">
        <v>1845</v>
      </c>
      <c r="H124" s="151" t="s">
        <v>19</v>
      </c>
      <c r="I124" s="153"/>
      <c r="L124" s="149"/>
      <c r="M124" s="154"/>
      <c r="T124" s="155"/>
      <c r="AT124" s="151" t="s">
        <v>156</v>
      </c>
      <c r="AU124" s="151" t="s">
        <v>84</v>
      </c>
      <c r="AV124" s="12" t="s">
        <v>82</v>
      </c>
      <c r="AW124" s="12" t="s">
        <v>35</v>
      </c>
      <c r="AX124" s="12" t="s">
        <v>75</v>
      </c>
      <c r="AY124" s="151" t="s">
        <v>144</v>
      </c>
    </row>
    <row r="125" spans="2:65" s="12" customFormat="1">
      <c r="B125" s="149"/>
      <c r="D125" s="150" t="s">
        <v>156</v>
      </c>
      <c r="E125" s="151" t="s">
        <v>19</v>
      </c>
      <c r="F125" s="152" t="s">
        <v>1846</v>
      </c>
      <c r="H125" s="151" t="s">
        <v>19</v>
      </c>
      <c r="I125" s="153"/>
      <c r="L125" s="149"/>
      <c r="M125" s="154"/>
      <c r="T125" s="155"/>
      <c r="AT125" s="151" t="s">
        <v>156</v>
      </c>
      <c r="AU125" s="151" t="s">
        <v>84</v>
      </c>
      <c r="AV125" s="12" t="s">
        <v>82</v>
      </c>
      <c r="AW125" s="12" t="s">
        <v>35</v>
      </c>
      <c r="AX125" s="12" t="s">
        <v>75</v>
      </c>
      <c r="AY125" s="151" t="s">
        <v>144</v>
      </c>
    </row>
    <row r="126" spans="2:65" s="12" customFormat="1">
      <c r="B126" s="149"/>
      <c r="D126" s="150" t="s">
        <v>156</v>
      </c>
      <c r="E126" s="151" t="s">
        <v>19</v>
      </c>
      <c r="F126" s="152" t="s">
        <v>1847</v>
      </c>
      <c r="H126" s="151" t="s">
        <v>19</v>
      </c>
      <c r="I126" s="153"/>
      <c r="L126" s="149"/>
      <c r="M126" s="154"/>
      <c r="T126" s="155"/>
      <c r="AT126" s="151" t="s">
        <v>156</v>
      </c>
      <c r="AU126" s="151" t="s">
        <v>84</v>
      </c>
      <c r="AV126" s="12" t="s">
        <v>82</v>
      </c>
      <c r="AW126" s="12" t="s">
        <v>35</v>
      </c>
      <c r="AX126" s="12" t="s">
        <v>75</v>
      </c>
      <c r="AY126" s="151" t="s">
        <v>144</v>
      </c>
    </row>
    <row r="127" spans="2:65" s="13" customFormat="1">
      <c r="B127" s="156"/>
      <c r="D127" s="150" t="s">
        <v>156</v>
      </c>
      <c r="E127" s="157" t="s">
        <v>19</v>
      </c>
      <c r="F127" s="158" t="s">
        <v>466</v>
      </c>
      <c r="H127" s="159">
        <v>41</v>
      </c>
      <c r="I127" s="160"/>
      <c r="L127" s="156"/>
      <c r="M127" s="161"/>
      <c r="T127" s="162"/>
      <c r="AT127" s="157" t="s">
        <v>156</v>
      </c>
      <c r="AU127" s="157" t="s">
        <v>84</v>
      </c>
      <c r="AV127" s="13" t="s">
        <v>84</v>
      </c>
      <c r="AW127" s="13" t="s">
        <v>35</v>
      </c>
      <c r="AX127" s="13" t="s">
        <v>75</v>
      </c>
      <c r="AY127" s="157" t="s">
        <v>144</v>
      </c>
    </row>
    <row r="128" spans="2:65" s="15" customFormat="1">
      <c r="B128" s="170"/>
      <c r="D128" s="150" t="s">
        <v>156</v>
      </c>
      <c r="E128" s="171" t="s">
        <v>19</v>
      </c>
      <c r="F128" s="172" t="s">
        <v>278</v>
      </c>
      <c r="H128" s="173">
        <v>41</v>
      </c>
      <c r="I128" s="174"/>
      <c r="L128" s="170"/>
      <c r="M128" s="175"/>
      <c r="T128" s="176"/>
      <c r="AT128" s="171" t="s">
        <v>156</v>
      </c>
      <c r="AU128" s="171" t="s">
        <v>84</v>
      </c>
      <c r="AV128" s="15" t="s">
        <v>174</v>
      </c>
      <c r="AW128" s="15" t="s">
        <v>35</v>
      </c>
      <c r="AX128" s="15" t="s">
        <v>75</v>
      </c>
      <c r="AY128" s="171" t="s">
        <v>144</v>
      </c>
    </row>
    <row r="129" spans="2:65" s="14" customFormat="1">
      <c r="B129" s="163"/>
      <c r="D129" s="150" t="s">
        <v>156</v>
      </c>
      <c r="E129" s="164" t="s">
        <v>19</v>
      </c>
      <c r="F129" s="165" t="s">
        <v>204</v>
      </c>
      <c r="H129" s="166">
        <v>87</v>
      </c>
      <c r="I129" s="167"/>
      <c r="L129" s="163"/>
      <c r="M129" s="168"/>
      <c r="T129" s="169"/>
      <c r="AT129" s="164" t="s">
        <v>156</v>
      </c>
      <c r="AU129" s="164" t="s">
        <v>84</v>
      </c>
      <c r="AV129" s="14" t="s">
        <v>152</v>
      </c>
      <c r="AW129" s="14" t="s">
        <v>35</v>
      </c>
      <c r="AX129" s="14" t="s">
        <v>82</v>
      </c>
      <c r="AY129" s="164" t="s">
        <v>144</v>
      </c>
    </row>
    <row r="130" spans="2:65" s="1" customFormat="1" ht="21.75" customHeight="1">
      <c r="B130" s="33"/>
      <c r="C130" s="132" t="s">
        <v>145</v>
      </c>
      <c r="D130" s="132" t="s">
        <v>147</v>
      </c>
      <c r="E130" s="133" t="s">
        <v>892</v>
      </c>
      <c r="F130" s="134" t="s">
        <v>893</v>
      </c>
      <c r="G130" s="135" t="s">
        <v>150</v>
      </c>
      <c r="H130" s="136">
        <v>46</v>
      </c>
      <c r="I130" s="137"/>
      <c r="J130" s="138">
        <f>ROUND(I130*H130,2)</f>
        <v>0</v>
      </c>
      <c r="K130" s="134" t="s">
        <v>151</v>
      </c>
      <c r="L130" s="33"/>
      <c r="M130" s="139" t="s">
        <v>19</v>
      </c>
      <c r="N130" s="140" t="s">
        <v>46</v>
      </c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AR130" s="143" t="s">
        <v>152</v>
      </c>
      <c r="AT130" s="143" t="s">
        <v>147</v>
      </c>
      <c r="AU130" s="143" t="s">
        <v>84</v>
      </c>
      <c r="AY130" s="18" t="s">
        <v>144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8" t="s">
        <v>82</v>
      </c>
      <c r="BK130" s="144">
        <f>ROUND(I130*H130,2)</f>
        <v>0</v>
      </c>
      <c r="BL130" s="18" t="s">
        <v>152</v>
      </c>
      <c r="BM130" s="143" t="s">
        <v>1848</v>
      </c>
    </row>
    <row r="131" spans="2:65" s="1" customFormat="1">
      <c r="B131" s="33"/>
      <c r="D131" s="145" t="s">
        <v>154</v>
      </c>
      <c r="F131" s="146" t="s">
        <v>895</v>
      </c>
      <c r="I131" s="147"/>
      <c r="L131" s="33"/>
      <c r="M131" s="148"/>
      <c r="T131" s="54"/>
      <c r="AT131" s="18" t="s">
        <v>154</v>
      </c>
      <c r="AU131" s="18" t="s">
        <v>84</v>
      </c>
    </row>
    <row r="132" spans="2:65" s="11" customFormat="1" ht="22.9" customHeight="1">
      <c r="B132" s="120"/>
      <c r="D132" s="121" t="s">
        <v>74</v>
      </c>
      <c r="E132" s="130" t="s">
        <v>212</v>
      </c>
      <c r="F132" s="130" t="s">
        <v>896</v>
      </c>
      <c r="I132" s="123"/>
      <c r="J132" s="131">
        <f>BK132</f>
        <v>0</v>
      </c>
      <c r="L132" s="120"/>
      <c r="M132" s="125"/>
      <c r="P132" s="126">
        <f>SUM(P133:P178)</f>
        <v>0</v>
      </c>
      <c r="R132" s="126">
        <f>SUM(R133:R178)</f>
        <v>1.0109399999999999</v>
      </c>
      <c r="T132" s="127">
        <f>SUM(T133:T178)</f>
        <v>3.2222000000000004</v>
      </c>
      <c r="AR132" s="121" t="s">
        <v>82</v>
      </c>
      <c r="AT132" s="128" t="s">
        <v>74</v>
      </c>
      <c r="AU132" s="128" t="s">
        <v>82</v>
      </c>
      <c r="AY132" s="121" t="s">
        <v>144</v>
      </c>
      <c r="BK132" s="129">
        <f>SUM(BK133:BK178)</f>
        <v>0</v>
      </c>
    </row>
    <row r="133" spans="2:65" s="1" customFormat="1" ht="24.2" customHeight="1">
      <c r="B133" s="33"/>
      <c r="C133" s="132" t="s">
        <v>197</v>
      </c>
      <c r="D133" s="132" t="s">
        <v>147</v>
      </c>
      <c r="E133" s="133" t="s">
        <v>1849</v>
      </c>
      <c r="F133" s="134" t="s">
        <v>1850</v>
      </c>
      <c r="G133" s="135" t="s">
        <v>150</v>
      </c>
      <c r="H133" s="136">
        <v>87</v>
      </c>
      <c r="I133" s="137"/>
      <c r="J133" s="138">
        <f>ROUND(I133*H133,2)</f>
        <v>0</v>
      </c>
      <c r="K133" s="134" t="s">
        <v>151</v>
      </c>
      <c r="L133" s="33"/>
      <c r="M133" s="139" t="s">
        <v>19</v>
      </c>
      <c r="N133" s="140" t="s">
        <v>46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152</v>
      </c>
      <c r="AT133" s="143" t="s">
        <v>147</v>
      </c>
      <c r="AU133" s="143" t="s">
        <v>84</v>
      </c>
      <c r="AY133" s="18" t="s">
        <v>144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8" t="s">
        <v>82</v>
      </c>
      <c r="BK133" s="144">
        <f>ROUND(I133*H133,2)</f>
        <v>0</v>
      </c>
      <c r="BL133" s="18" t="s">
        <v>152</v>
      </c>
      <c r="BM133" s="143" t="s">
        <v>1851</v>
      </c>
    </row>
    <row r="134" spans="2:65" s="1" customFormat="1">
      <c r="B134" s="33"/>
      <c r="D134" s="145" t="s">
        <v>154</v>
      </c>
      <c r="F134" s="146" t="s">
        <v>1852</v>
      </c>
      <c r="I134" s="147"/>
      <c r="L134" s="33"/>
      <c r="M134" s="148"/>
      <c r="T134" s="54"/>
      <c r="AT134" s="18" t="s">
        <v>154</v>
      </c>
      <c r="AU134" s="18" t="s">
        <v>84</v>
      </c>
    </row>
    <row r="135" spans="2:65" s="12" customFormat="1">
      <c r="B135" s="149"/>
      <c r="D135" s="150" t="s">
        <v>156</v>
      </c>
      <c r="E135" s="151" t="s">
        <v>19</v>
      </c>
      <c r="F135" s="152" t="s">
        <v>879</v>
      </c>
      <c r="H135" s="151" t="s">
        <v>19</v>
      </c>
      <c r="I135" s="153"/>
      <c r="L135" s="149"/>
      <c r="M135" s="154"/>
      <c r="T135" s="155"/>
      <c r="AT135" s="151" t="s">
        <v>156</v>
      </c>
      <c r="AU135" s="151" t="s">
        <v>84</v>
      </c>
      <c r="AV135" s="12" t="s">
        <v>82</v>
      </c>
      <c r="AW135" s="12" t="s">
        <v>35</v>
      </c>
      <c r="AX135" s="12" t="s">
        <v>75</v>
      </c>
      <c r="AY135" s="151" t="s">
        <v>144</v>
      </c>
    </row>
    <row r="136" spans="2:65" s="13" customFormat="1">
      <c r="B136" s="156"/>
      <c r="D136" s="150" t="s">
        <v>156</v>
      </c>
      <c r="E136" s="157" t="s">
        <v>19</v>
      </c>
      <c r="F136" s="158" t="s">
        <v>1221</v>
      </c>
      <c r="H136" s="159">
        <v>87</v>
      </c>
      <c r="I136" s="160"/>
      <c r="L136" s="156"/>
      <c r="M136" s="161"/>
      <c r="T136" s="162"/>
      <c r="AT136" s="157" t="s">
        <v>156</v>
      </c>
      <c r="AU136" s="157" t="s">
        <v>84</v>
      </c>
      <c r="AV136" s="13" t="s">
        <v>84</v>
      </c>
      <c r="AW136" s="13" t="s">
        <v>35</v>
      </c>
      <c r="AX136" s="13" t="s">
        <v>82</v>
      </c>
      <c r="AY136" s="157" t="s">
        <v>144</v>
      </c>
    </row>
    <row r="137" spans="2:65" s="1" customFormat="1" ht="24.2" customHeight="1">
      <c r="B137" s="33"/>
      <c r="C137" s="132" t="s">
        <v>205</v>
      </c>
      <c r="D137" s="132" t="s">
        <v>147</v>
      </c>
      <c r="E137" s="133" t="s">
        <v>1853</v>
      </c>
      <c r="F137" s="134" t="s">
        <v>1854</v>
      </c>
      <c r="G137" s="135" t="s">
        <v>150</v>
      </c>
      <c r="H137" s="136">
        <v>5220</v>
      </c>
      <c r="I137" s="137"/>
      <c r="J137" s="138">
        <f>ROUND(I137*H137,2)</f>
        <v>0</v>
      </c>
      <c r="K137" s="134" t="s">
        <v>151</v>
      </c>
      <c r="L137" s="33"/>
      <c r="M137" s="139" t="s">
        <v>19</v>
      </c>
      <c r="N137" s="140" t="s">
        <v>46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152</v>
      </c>
      <c r="AT137" s="143" t="s">
        <v>147</v>
      </c>
      <c r="AU137" s="143" t="s">
        <v>84</v>
      </c>
      <c r="AY137" s="18" t="s">
        <v>144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8" t="s">
        <v>82</v>
      </c>
      <c r="BK137" s="144">
        <f>ROUND(I137*H137,2)</f>
        <v>0</v>
      </c>
      <c r="BL137" s="18" t="s">
        <v>152</v>
      </c>
      <c r="BM137" s="143" t="s">
        <v>1855</v>
      </c>
    </row>
    <row r="138" spans="2:65" s="1" customFormat="1">
      <c r="B138" s="33"/>
      <c r="D138" s="145" t="s">
        <v>154</v>
      </c>
      <c r="F138" s="146" t="s">
        <v>1856</v>
      </c>
      <c r="I138" s="147"/>
      <c r="L138" s="33"/>
      <c r="M138" s="148"/>
      <c r="T138" s="54"/>
      <c r="AT138" s="18" t="s">
        <v>154</v>
      </c>
      <c r="AU138" s="18" t="s">
        <v>84</v>
      </c>
    </row>
    <row r="139" spans="2:65" s="13" customFormat="1">
      <c r="B139" s="156"/>
      <c r="D139" s="150" t="s">
        <v>156</v>
      </c>
      <c r="F139" s="158" t="s">
        <v>1857</v>
      </c>
      <c r="H139" s="159">
        <v>5220</v>
      </c>
      <c r="I139" s="160"/>
      <c r="L139" s="156"/>
      <c r="M139" s="161"/>
      <c r="T139" s="162"/>
      <c r="AT139" s="157" t="s">
        <v>156</v>
      </c>
      <c r="AU139" s="157" t="s">
        <v>84</v>
      </c>
      <c r="AV139" s="13" t="s">
        <v>84</v>
      </c>
      <c r="AW139" s="13" t="s">
        <v>4</v>
      </c>
      <c r="AX139" s="13" t="s">
        <v>82</v>
      </c>
      <c r="AY139" s="157" t="s">
        <v>144</v>
      </c>
    </row>
    <row r="140" spans="2:65" s="1" customFormat="1" ht="33" customHeight="1">
      <c r="B140" s="33"/>
      <c r="C140" s="132" t="s">
        <v>212</v>
      </c>
      <c r="D140" s="132" t="s">
        <v>147</v>
      </c>
      <c r="E140" s="133" t="s">
        <v>1858</v>
      </c>
      <c r="F140" s="134" t="s">
        <v>1859</v>
      </c>
      <c r="G140" s="135" t="s">
        <v>354</v>
      </c>
      <c r="H140" s="136">
        <v>1</v>
      </c>
      <c r="I140" s="137"/>
      <c r="J140" s="138">
        <f>ROUND(I140*H140,2)</f>
        <v>0</v>
      </c>
      <c r="K140" s="134" t="s">
        <v>151</v>
      </c>
      <c r="L140" s="33"/>
      <c r="M140" s="139" t="s">
        <v>19</v>
      </c>
      <c r="N140" s="140" t="s">
        <v>46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152</v>
      </c>
      <c r="AT140" s="143" t="s">
        <v>147</v>
      </c>
      <c r="AU140" s="143" t="s">
        <v>84</v>
      </c>
      <c r="AY140" s="18" t="s">
        <v>144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8" t="s">
        <v>82</v>
      </c>
      <c r="BK140" s="144">
        <f>ROUND(I140*H140,2)</f>
        <v>0</v>
      </c>
      <c r="BL140" s="18" t="s">
        <v>152</v>
      </c>
      <c r="BM140" s="143" t="s">
        <v>1860</v>
      </c>
    </row>
    <row r="141" spans="2:65" s="1" customFormat="1">
      <c r="B141" s="33"/>
      <c r="D141" s="145" t="s">
        <v>154</v>
      </c>
      <c r="F141" s="146" t="s">
        <v>1861</v>
      </c>
      <c r="I141" s="147"/>
      <c r="L141" s="33"/>
      <c r="M141" s="148"/>
      <c r="T141" s="54"/>
      <c r="AT141" s="18" t="s">
        <v>154</v>
      </c>
      <c r="AU141" s="18" t="s">
        <v>84</v>
      </c>
    </row>
    <row r="142" spans="2:65" s="1" customFormat="1" ht="24.2" customHeight="1">
      <c r="B142" s="33"/>
      <c r="C142" s="132" t="s">
        <v>217</v>
      </c>
      <c r="D142" s="132" t="s">
        <v>147</v>
      </c>
      <c r="E142" s="133" t="s">
        <v>1862</v>
      </c>
      <c r="F142" s="134" t="s">
        <v>1863</v>
      </c>
      <c r="G142" s="135" t="s">
        <v>150</v>
      </c>
      <c r="H142" s="136">
        <v>87</v>
      </c>
      <c r="I142" s="137"/>
      <c r="J142" s="138">
        <f>ROUND(I142*H142,2)</f>
        <v>0</v>
      </c>
      <c r="K142" s="134" t="s">
        <v>151</v>
      </c>
      <c r="L142" s="33"/>
      <c r="M142" s="139" t="s">
        <v>19</v>
      </c>
      <c r="N142" s="140" t="s">
        <v>46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152</v>
      </c>
      <c r="AT142" s="143" t="s">
        <v>147</v>
      </c>
      <c r="AU142" s="143" t="s">
        <v>84</v>
      </c>
      <c r="AY142" s="18" t="s">
        <v>144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8" t="s">
        <v>82</v>
      </c>
      <c r="BK142" s="144">
        <f>ROUND(I142*H142,2)</f>
        <v>0</v>
      </c>
      <c r="BL142" s="18" t="s">
        <v>152</v>
      </c>
      <c r="BM142" s="143" t="s">
        <v>1864</v>
      </c>
    </row>
    <row r="143" spans="2:65" s="1" customFormat="1">
      <c r="B143" s="33"/>
      <c r="D143" s="145" t="s">
        <v>154</v>
      </c>
      <c r="F143" s="146" t="s">
        <v>1865</v>
      </c>
      <c r="I143" s="147"/>
      <c r="L143" s="33"/>
      <c r="M143" s="148"/>
      <c r="T143" s="54"/>
      <c r="AT143" s="18" t="s">
        <v>154</v>
      </c>
      <c r="AU143" s="18" t="s">
        <v>84</v>
      </c>
    </row>
    <row r="144" spans="2:65" s="1" customFormat="1" ht="24.2" customHeight="1">
      <c r="B144" s="33"/>
      <c r="C144" s="132" t="s">
        <v>226</v>
      </c>
      <c r="D144" s="132" t="s">
        <v>147</v>
      </c>
      <c r="E144" s="133" t="s">
        <v>1866</v>
      </c>
      <c r="F144" s="134" t="s">
        <v>1867</v>
      </c>
      <c r="G144" s="135" t="s">
        <v>150</v>
      </c>
      <c r="H144" s="136">
        <v>46</v>
      </c>
      <c r="I144" s="137"/>
      <c r="J144" s="138">
        <f>ROUND(I144*H144,2)</f>
        <v>0</v>
      </c>
      <c r="K144" s="134" t="s">
        <v>151</v>
      </c>
      <c r="L144" s="33"/>
      <c r="M144" s="139" t="s">
        <v>19</v>
      </c>
      <c r="N144" s="140" t="s">
        <v>46</v>
      </c>
      <c r="P144" s="141">
        <f>O144*H144</f>
        <v>0</v>
      </c>
      <c r="Q144" s="141">
        <v>0</v>
      </c>
      <c r="R144" s="141">
        <f>Q144*H144</f>
        <v>0</v>
      </c>
      <c r="S144" s="141">
        <v>0.05</v>
      </c>
      <c r="T144" s="142">
        <f>S144*H144</f>
        <v>2.3000000000000003</v>
      </c>
      <c r="AR144" s="143" t="s">
        <v>152</v>
      </c>
      <c r="AT144" s="143" t="s">
        <v>147</v>
      </c>
      <c r="AU144" s="143" t="s">
        <v>84</v>
      </c>
      <c r="AY144" s="18" t="s">
        <v>144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8" t="s">
        <v>82</v>
      </c>
      <c r="BK144" s="144">
        <f>ROUND(I144*H144,2)</f>
        <v>0</v>
      </c>
      <c r="BL144" s="18" t="s">
        <v>152</v>
      </c>
      <c r="BM144" s="143" t="s">
        <v>1868</v>
      </c>
    </row>
    <row r="145" spans="2:65" s="1" customFormat="1">
      <c r="B145" s="33"/>
      <c r="D145" s="145" t="s">
        <v>154</v>
      </c>
      <c r="F145" s="146" t="s">
        <v>1869</v>
      </c>
      <c r="I145" s="147"/>
      <c r="L145" s="33"/>
      <c r="M145" s="148"/>
      <c r="T145" s="54"/>
      <c r="AT145" s="18" t="s">
        <v>154</v>
      </c>
      <c r="AU145" s="18" t="s">
        <v>84</v>
      </c>
    </row>
    <row r="146" spans="2:65" s="12" customFormat="1">
      <c r="B146" s="149"/>
      <c r="D146" s="150" t="s">
        <v>156</v>
      </c>
      <c r="E146" s="151" t="s">
        <v>19</v>
      </c>
      <c r="F146" s="152" t="s">
        <v>1839</v>
      </c>
      <c r="H146" s="151" t="s">
        <v>19</v>
      </c>
      <c r="I146" s="153"/>
      <c r="L146" s="149"/>
      <c r="M146" s="154"/>
      <c r="T146" s="155"/>
      <c r="AT146" s="151" t="s">
        <v>156</v>
      </c>
      <c r="AU146" s="151" t="s">
        <v>84</v>
      </c>
      <c r="AV146" s="12" t="s">
        <v>82</v>
      </c>
      <c r="AW146" s="12" t="s">
        <v>35</v>
      </c>
      <c r="AX146" s="12" t="s">
        <v>75</v>
      </c>
      <c r="AY146" s="151" t="s">
        <v>144</v>
      </c>
    </row>
    <row r="147" spans="2:65" s="12" customFormat="1">
      <c r="B147" s="149"/>
      <c r="D147" s="150" t="s">
        <v>156</v>
      </c>
      <c r="E147" s="151" t="s">
        <v>19</v>
      </c>
      <c r="F147" s="152" t="s">
        <v>1840</v>
      </c>
      <c r="H147" s="151" t="s">
        <v>19</v>
      </c>
      <c r="I147" s="153"/>
      <c r="L147" s="149"/>
      <c r="M147" s="154"/>
      <c r="T147" s="155"/>
      <c r="AT147" s="151" t="s">
        <v>156</v>
      </c>
      <c r="AU147" s="151" t="s">
        <v>84</v>
      </c>
      <c r="AV147" s="12" t="s">
        <v>82</v>
      </c>
      <c r="AW147" s="12" t="s">
        <v>35</v>
      </c>
      <c r="AX147" s="12" t="s">
        <v>75</v>
      </c>
      <c r="AY147" s="151" t="s">
        <v>144</v>
      </c>
    </row>
    <row r="148" spans="2:65" s="12" customFormat="1">
      <c r="B148" s="149"/>
      <c r="D148" s="150" t="s">
        <v>156</v>
      </c>
      <c r="E148" s="151" t="s">
        <v>19</v>
      </c>
      <c r="F148" s="152" t="s">
        <v>1841</v>
      </c>
      <c r="H148" s="151" t="s">
        <v>19</v>
      </c>
      <c r="I148" s="153"/>
      <c r="L148" s="149"/>
      <c r="M148" s="154"/>
      <c r="T148" s="155"/>
      <c r="AT148" s="151" t="s">
        <v>156</v>
      </c>
      <c r="AU148" s="151" t="s">
        <v>84</v>
      </c>
      <c r="AV148" s="12" t="s">
        <v>82</v>
      </c>
      <c r="AW148" s="12" t="s">
        <v>35</v>
      </c>
      <c r="AX148" s="12" t="s">
        <v>75</v>
      </c>
      <c r="AY148" s="151" t="s">
        <v>144</v>
      </c>
    </row>
    <row r="149" spans="2:65" s="12" customFormat="1">
      <c r="B149" s="149"/>
      <c r="D149" s="150" t="s">
        <v>156</v>
      </c>
      <c r="E149" s="151" t="s">
        <v>19</v>
      </c>
      <c r="F149" s="152" t="s">
        <v>1842</v>
      </c>
      <c r="H149" s="151" t="s">
        <v>19</v>
      </c>
      <c r="I149" s="153"/>
      <c r="L149" s="149"/>
      <c r="M149" s="154"/>
      <c r="T149" s="155"/>
      <c r="AT149" s="151" t="s">
        <v>156</v>
      </c>
      <c r="AU149" s="151" t="s">
        <v>84</v>
      </c>
      <c r="AV149" s="12" t="s">
        <v>82</v>
      </c>
      <c r="AW149" s="12" t="s">
        <v>35</v>
      </c>
      <c r="AX149" s="12" t="s">
        <v>75</v>
      </c>
      <c r="AY149" s="151" t="s">
        <v>144</v>
      </c>
    </row>
    <row r="150" spans="2:65" s="13" customFormat="1">
      <c r="B150" s="156"/>
      <c r="D150" s="150" t="s">
        <v>156</v>
      </c>
      <c r="E150" s="157" t="s">
        <v>19</v>
      </c>
      <c r="F150" s="158" t="s">
        <v>367</v>
      </c>
      <c r="H150" s="159">
        <v>31</v>
      </c>
      <c r="I150" s="160"/>
      <c r="L150" s="156"/>
      <c r="M150" s="161"/>
      <c r="T150" s="162"/>
      <c r="AT150" s="157" t="s">
        <v>156</v>
      </c>
      <c r="AU150" s="157" t="s">
        <v>84</v>
      </c>
      <c r="AV150" s="13" t="s">
        <v>84</v>
      </c>
      <c r="AW150" s="13" t="s">
        <v>35</v>
      </c>
      <c r="AX150" s="13" t="s">
        <v>75</v>
      </c>
      <c r="AY150" s="157" t="s">
        <v>144</v>
      </c>
    </row>
    <row r="151" spans="2:65" s="12" customFormat="1">
      <c r="B151" s="149"/>
      <c r="D151" s="150" t="s">
        <v>156</v>
      </c>
      <c r="E151" s="151" t="s">
        <v>19</v>
      </c>
      <c r="F151" s="152" t="s">
        <v>1843</v>
      </c>
      <c r="H151" s="151" t="s">
        <v>19</v>
      </c>
      <c r="I151" s="153"/>
      <c r="L151" s="149"/>
      <c r="M151" s="154"/>
      <c r="T151" s="155"/>
      <c r="AT151" s="151" t="s">
        <v>156</v>
      </c>
      <c r="AU151" s="151" t="s">
        <v>84</v>
      </c>
      <c r="AV151" s="12" t="s">
        <v>82</v>
      </c>
      <c r="AW151" s="12" t="s">
        <v>35</v>
      </c>
      <c r="AX151" s="12" t="s">
        <v>75</v>
      </c>
      <c r="AY151" s="151" t="s">
        <v>144</v>
      </c>
    </row>
    <row r="152" spans="2:65" s="13" customFormat="1">
      <c r="B152" s="156"/>
      <c r="D152" s="150" t="s">
        <v>156</v>
      </c>
      <c r="E152" s="157" t="s">
        <v>19</v>
      </c>
      <c r="F152" s="158" t="s">
        <v>258</v>
      </c>
      <c r="H152" s="159">
        <v>15</v>
      </c>
      <c r="I152" s="160"/>
      <c r="L152" s="156"/>
      <c r="M152" s="161"/>
      <c r="T152" s="162"/>
      <c r="AT152" s="157" t="s">
        <v>156</v>
      </c>
      <c r="AU152" s="157" t="s">
        <v>84</v>
      </c>
      <c r="AV152" s="13" t="s">
        <v>84</v>
      </c>
      <c r="AW152" s="13" t="s">
        <v>35</v>
      </c>
      <c r="AX152" s="13" t="s">
        <v>75</v>
      </c>
      <c r="AY152" s="157" t="s">
        <v>144</v>
      </c>
    </row>
    <row r="153" spans="2:65" s="15" customFormat="1">
      <c r="B153" s="170"/>
      <c r="D153" s="150" t="s">
        <v>156</v>
      </c>
      <c r="E153" s="171" t="s">
        <v>19</v>
      </c>
      <c r="F153" s="172" t="s">
        <v>278</v>
      </c>
      <c r="H153" s="173">
        <v>46</v>
      </c>
      <c r="I153" s="174"/>
      <c r="L153" s="170"/>
      <c r="M153" s="175"/>
      <c r="T153" s="176"/>
      <c r="AT153" s="171" t="s">
        <v>156</v>
      </c>
      <c r="AU153" s="171" t="s">
        <v>84</v>
      </c>
      <c r="AV153" s="15" t="s">
        <v>174</v>
      </c>
      <c r="AW153" s="15" t="s">
        <v>35</v>
      </c>
      <c r="AX153" s="15" t="s">
        <v>75</v>
      </c>
      <c r="AY153" s="171" t="s">
        <v>144</v>
      </c>
    </row>
    <row r="154" spans="2:65" s="14" customFormat="1">
      <c r="B154" s="163"/>
      <c r="D154" s="150" t="s">
        <v>156</v>
      </c>
      <c r="E154" s="164" t="s">
        <v>19</v>
      </c>
      <c r="F154" s="165" t="s">
        <v>204</v>
      </c>
      <c r="H154" s="166">
        <v>46</v>
      </c>
      <c r="I154" s="167"/>
      <c r="L154" s="163"/>
      <c r="M154" s="168"/>
      <c r="T154" s="169"/>
      <c r="AT154" s="164" t="s">
        <v>156</v>
      </c>
      <c r="AU154" s="164" t="s">
        <v>84</v>
      </c>
      <c r="AV154" s="14" t="s">
        <v>152</v>
      </c>
      <c r="AW154" s="14" t="s">
        <v>35</v>
      </c>
      <c r="AX154" s="14" t="s">
        <v>82</v>
      </c>
      <c r="AY154" s="164" t="s">
        <v>144</v>
      </c>
    </row>
    <row r="155" spans="2:65" s="1" customFormat="1" ht="24.2" customHeight="1">
      <c r="B155" s="33"/>
      <c r="C155" s="132" t="s">
        <v>8</v>
      </c>
      <c r="D155" s="132" t="s">
        <v>147</v>
      </c>
      <c r="E155" s="133" t="s">
        <v>996</v>
      </c>
      <c r="F155" s="134" t="s">
        <v>997</v>
      </c>
      <c r="G155" s="135" t="s">
        <v>150</v>
      </c>
      <c r="H155" s="136">
        <v>87</v>
      </c>
      <c r="I155" s="137"/>
      <c r="J155" s="138">
        <f>ROUND(I155*H155,2)</f>
        <v>0</v>
      </c>
      <c r="K155" s="134" t="s">
        <v>151</v>
      </c>
      <c r="L155" s="33"/>
      <c r="M155" s="139" t="s">
        <v>19</v>
      </c>
      <c r="N155" s="140" t="s">
        <v>46</v>
      </c>
      <c r="P155" s="141">
        <f>O155*H155</f>
        <v>0</v>
      </c>
      <c r="Q155" s="141">
        <v>0</v>
      </c>
      <c r="R155" s="141">
        <f>Q155*H155</f>
        <v>0</v>
      </c>
      <c r="S155" s="141">
        <v>1.06E-2</v>
      </c>
      <c r="T155" s="142">
        <f>S155*H155</f>
        <v>0.92220000000000002</v>
      </c>
      <c r="AR155" s="143" t="s">
        <v>152</v>
      </c>
      <c r="AT155" s="143" t="s">
        <v>147</v>
      </c>
      <c r="AU155" s="143" t="s">
        <v>84</v>
      </c>
      <c r="AY155" s="18" t="s">
        <v>144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8" t="s">
        <v>82</v>
      </c>
      <c r="BK155" s="144">
        <f>ROUND(I155*H155,2)</f>
        <v>0</v>
      </c>
      <c r="BL155" s="18" t="s">
        <v>152</v>
      </c>
      <c r="BM155" s="143" t="s">
        <v>998</v>
      </c>
    </row>
    <row r="156" spans="2:65" s="1" customFormat="1">
      <c r="B156" s="33"/>
      <c r="D156" s="145" t="s">
        <v>154</v>
      </c>
      <c r="F156" s="146" t="s">
        <v>999</v>
      </c>
      <c r="I156" s="147"/>
      <c r="L156" s="33"/>
      <c r="M156" s="148"/>
      <c r="T156" s="54"/>
      <c r="AT156" s="18" t="s">
        <v>154</v>
      </c>
      <c r="AU156" s="18" t="s">
        <v>84</v>
      </c>
    </row>
    <row r="157" spans="2:65" s="12" customFormat="1">
      <c r="B157" s="149"/>
      <c r="D157" s="150" t="s">
        <v>156</v>
      </c>
      <c r="E157" s="151" t="s">
        <v>19</v>
      </c>
      <c r="F157" s="152" t="s">
        <v>1839</v>
      </c>
      <c r="H157" s="151" t="s">
        <v>19</v>
      </c>
      <c r="I157" s="153"/>
      <c r="L157" s="149"/>
      <c r="M157" s="154"/>
      <c r="T157" s="155"/>
      <c r="AT157" s="151" t="s">
        <v>156</v>
      </c>
      <c r="AU157" s="151" t="s">
        <v>84</v>
      </c>
      <c r="AV157" s="12" t="s">
        <v>82</v>
      </c>
      <c r="AW157" s="12" t="s">
        <v>35</v>
      </c>
      <c r="AX157" s="12" t="s">
        <v>75</v>
      </c>
      <c r="AY157" s="151" t="s">
        <v>144</v>
      </c>
    </row>
    <row r="158" spans="2:65" s="12" customFormat="1">
      <c r="B158" s="149"/>
      <c r="D158" s="150" t="s">
        <v>156</v>
      </c>
      <c r="E158" s="151" t="s">
        <v>19</v>
      </c>
      <c r="F158" s="152" t="s">
        <v>1840</v>
      </c>
      <c r="H158" s="151" t="s">
        <v>19</v>
      </c>
      <c r="I158" s="153"/>
      <c r="L158" s="149"/>
      <c r="M158" s="154"/>
      <c r="T158" s="155"/>
      <c r="AT158" s="151" t="s">
        <v>156</v>
      </c>
      <c r="AU158" s="151" t="s">
        <v>84</v>
      </c>
      <c r="AV158" s="12" t="s">
        <v>82</v>
      </c>
      <c r="AW158" s="12" t="s">
        <v>35</v>
      </c>
      <c r="AX158" s="12" t="s">
        <v>75</v>
      </c>
      <c r="AY158" s="151" t="s">
        <v>144</v>
      </c>
    </row>
    <row r="159" spans="2:65" s="12" customFormat="1">
      <c r="B159" s="149"/>
      <c r="D159" s="150" t="s">
        <v>156</v>
      </c>
      <c r="E159" s="151" t="s">
        <v>19</v>
      </c>
      <c r="F159" s="152" t="s">
        <v>1841</v>
      </c>
      <c r="H159" s="151" t="s">
        <v>19</v>
      </c>
      <c r="I159" s="153"/>
      <c r="L159" s="149"/>
      <c r="M159" s="154"/>
      <c r="T159" s="155"/>
      <c r="AT159" s="151" t="s">
        <v>156</v>
      </c>
      <c r="AU159" s="151" t="s">
        <v>84</v>
      </c>
      <c r="AV159" s="12" t="s">
        <v>82</v>
      </c>
      <c r="AW159" s="12" t="s">
        <v>35</v>
      </c>
      <c r="AX159" s="12" t="s">
        <v>75</v>
      </c>
      <c r="AY159" s="151" t="s">
        <v>144</v>
      </c>
    </row>
    <row r="160" spans="2:65" s="12" customFormat="1">
      <c r="B160" s="149"/>
      <c r="D160" s="150" t="s">
        <v>156</v>
      </c>
      <c r="E160" s="151" t="s">
        <v>19</v>
      </c>
      <c r="F160" s="152" t="s">
        <v>1842</v>
      </c>
      <c r="H160" s="151" t="s">
        <v>19</v>
      </c>
      <c r="I160" s="153"/>
      <c r="L160" s="149"/>
      <c r="M160" s="154"/>
      <c r="T160" s="155"/>
      <c r="AT160" s="151" t="s">
        <v>156</v>
      </c>
      <c r="AU160" s="151" t="s">
        <v>84</v>
      </c>
      <c r="AV160" s="12" t="s">
        <v>82</v>
      </c>
      <c r="AW160" s="12" t="s">
        <v>35</v>
      </c>
      <c r="AX160" s="12" t="s">
        <v>75</v>
      </c>
      <c r="AY160" s="151" t="s">
        <v>144</v>
      </c>
    </row>
    <row r="161" spans="2:65" s="13" customFormat="1">
      <c r="B161" s="156"/>
      <c r="D161" s="150" t="s">
        <v>156</v>
      </c>
      <c r="E161" s="157" t="s">
        <v>19</v>
      </c>
      <c r="F161" s="158" t="s">
        <v>367</v>
      </c>
      <c r="H161" s="159">
        <v>31</v>
      </c>
      <c r="I161" s="160"/>
      <c r="L161" s="156"/>
      <c r="M161" s="161"/>
      <c r="T161" s="162"/>
      <c r="AT161" s="157" t="s">
        <v>156</v>
      </c>
      <c r="AU161" s="157" t="s">
        <v>84</v>
      </c>
      <c r="AV161" s="13" t="s">
        <v>84</v>
      </c>
      <c r="AW161" s="13" t="s">
        <v>35</v>
      </c>
      <c r="AX161" s="13" t="s">
        <v>75</v>
      </c>
      <c r="AY161" s="157" t="s">
        <v>144</v>
      </c>
    </row>
    <row r="162" spans="2:65" s="12" customFormat="1">
      <c r="B162" s="149"/>
      <c r="D162" s="150" t="s">
        <v>156</v>
      </c>
      <c r="E162" s="151" t="s">
        <v>19</v>
      </c>
      <c r="F162" s="152" t="s">
        <v>1843</v>
      </c>
      <c r="H162" s="151" t="s">
        <v>19</v>
      </c>
      <c r="I162" s="153"/>
      <c r="L162" s="149"/>
      <c r="M162" s="154"/>
      <c r="T162" s="155"/>
      <c r="AT162" s="151" t="s">
        <v>156</v>
      </c>
      <c r="AU162" s="151" t="s">
        <v>84</v>
      </c>
      <c r="AV162" s="12" t="s">
        <v>82</v>
      </c>
      <c r="AW162" s="12" t="s">
        <v>35</v>
      </c>
      <c r="AX162" s="12" t="s">
        <v>75</v>
      </c>
      <c r="AY162" s="151" t="s">
        <v>144</v>
      </c>
    </row>
    <row r="163" spans="2:65" s="13" customFormat="1">
      <c r="B163" s="156"/>
      <c r="D163" s="150" t="s">
        <v>156</v>
      </c>
      <c r="E163" s="157" t="s">
        <v>19</v>
      </c>
      <c r="F163" s="158" t="s">
        <v>258</v>
      </c>
      <c r="H163" s="159">
        <v>15</v>
      </c>
      <c r="I163" s="160"/>
      <c r="L163" s="156"/>
      <c r="M163" s="161"/>
      <c r="T163" s="162"/>
      <c r="AT163" s="157" t="s">
        <v>156</v>
      </c>
      <c r="AU163" s="157" t="s">
        <v>84</v>
      </c>
      <c r="AV163" s="13" t="s">
        <v>84</v>
      </c>
      <c r="AW163" s="13" t="s">
        <v>35</v>
      </c>
      <c r="AX163" s="13" t="s">
        <v>75</v>
      </c>
      <c r="AY163" s="157" t="s">
        <v>144</v>
      </c>
    </row>
    <row r="164" spans="2:65" s="15" customFormat="1">
      <c r="B164" s="170"/>
      <c r="D164" s="150" t="s">
        <v>156</v>
      </c>
      <c r="E164" s="171" t="s">
        <v>19</v>
      </c>
      <c r="F164" s="172" t="s">
        <v>278</v>
      </c>
      <c r="H164" s="173">
        <v>46</v>
      </c>
      <c r="I164" s="174"/>
      <c r="L164" s="170"/>
      <c r="M164" s="175"/>
      <c r="T164" s="176"/>
      <c r="AT164" s="171" t="s">
        <v>156</v>
      </c>
      <c r="AU164" s="171" t="s">
        <v>84</v>
      </c>
      <c r="AV164" s="15" t="s">
        <v>174</v>
      </c>
      <c r="AW164" s="15" t="s">
        <v>35</v>
      </c>
      <c r="AX164" s="15" t="s">
        <v>75</v>
      </c>
      <c r="AY164" s="171" t="s">
        <v>144</v>
      </c>
    </row>
    <row r="165" spans="2:65" s="12" customFormat="1">
      <c r="B165" s="149"/>
      <c r="D165" s="150" t="s">
        <v>156</v>
      </c>
      <c r="E165" s="151" t="s">
        <v>19</v>
      </c>
      <c r="F165" s="152" t="s">
        <v>1844</v>
      </c>
      <c r="H165" s="151" t="s">
        <v>19</v>
      </c>
      <c r="I165" s="153"/>
      <c r="L165" s="149"/>
      <c r="M165" s="154"/>
      <c r="T165" s="155"/>
      <c r="AT165" s="151" t="s">
        <v>156</v>
      </c>
      <c r="AU165" s="151" t="s">
        <v>84</v>
      </c>
      <c r="AV165" s="12" t="s">
        <v>82</v>
      </c>
      <c r="AW165" s="12" t="s">
        <v>35</v>
      </c>
      <c r="AX165" s="12" t="s">
        <v>75</v>
      </c>
      <c r="AY165" s="151" t="s">
        <v>144</v>
      </c>
    </row>
    <row r="166" spans="2:65" s="12" customFormat="1">
      <c r="B166" s="149"/>
      <c r="D166" s="150" t="s">
        <v>156</v>
      </c>
      <c r="E166" s="151" t="s">
        <v>19</v>
      </c>
      <c r="F166" s="152" t="s">
        <v>1845</v>
      </c>
      <c r="H166" s="151" t="s">
        <v>19</v>
      </c>
      <c r="I166" s="153"/>
      <c r="L166" s="149"/>
      <c r="M166" s="154"/>
      <c r="T166" s="155"/>
      <c r="AT166" s="151" t="s">
        <v>156</v>
      </c>
      <c r="AU166" s="151" t="s">
        <v>84</v>
      </c>
      <c r="AV166" s="12" t="s">
        <v>82</v>
      </c>
      <c r="AW166" s="12" t="s">
        <v>35</v>
      </c>
      <c r="AX166" s="12" t="s">
        <v>75</v>
      </c>
      <c r="AY166" s="151" t="s">
        <v>144</v>
      </c>
    </row>
    <row r="167" spans="2:65" s="12" customFormat="1">
      <c r="B167" s="149"/>
      <c r="D167" s="150" t="s">
        <v>156</v>
      </c>
      <c r="E167" s="151" t="s">
        <v>19</v>
      </c>
      <c r="F167" s="152" t="s">
        <v>1846</v>
      </c>
      <c r="H167" s="151" t="s">
        <v>19</v>
      </c>
      <c r="I167" s="153"/>
      <c r="L167" s="149"/>
      <c r="M167" s="154"/>
      <c r="T167" s="155"/>
      <c r="AT167" s="151" t="s">
        <v>156</v>
      </c>
      <c r="AU167" s="151" t="s">
        <v>84</v>
      </c>
      <c r="AV167" s="12" t="s">
        <v>82</v>
      </c>
      <c r="AW167" s="12" t="s">
        <v>35</v>
      </c>
      <c r="AX167" s="12" t="s">
        <v>75</v>
      </c>
      <c r="AY167" s="151" t="s">
        <v>144</v>
      </c>
    </row>
    <row r="168" spans="2:65" s="12" customFormat="1">
      <c r="B168" s="149"/>
      <c r="D168" s="150" t="s">
        <v>156</v>
      </c>
      <c r="E168" s="151" t="s">
        <v>19</v>
      </c>
      <c r="F168" s="152" t="s">
        <v>1847</v>
      </c>
      <c r="H168" s="151" t="s">
        <v>19</v>
      </c>
      <c r="I168" s="153"/>
      <c r="L168" s="149"/>
      <c r="M168" s="154"/>
      <c r="T168" s="155"/>
      <c r="AT168" s="151" t="s">
        <v>156</v>
      </c>
      <c r="AU168" s="151" t="s">
        <v>84</v>
      </c>
      <c r="AV168" s="12" t="s">
        <v>82</v>
      </c>
      <c r="AW168" s="12" t="s">
        <v>35</v>
      </c>
      <c r="AX168" s="12" t="s">
        <v>75</v>
      </c>
      <c r="AY168" s="151" t="s">
        <v>144</v>
      </c>
    </row>
    <row r="169" spans="2:65" s="13" customFormat="1">
      <c r="B169" s="156"/>
      <c r="D169" s="150" t="s">
        <v>156</v>
      </c>
      <c r="E169" s="157" t="s">
        <v>19</v>
      </c>
      <c r="F169" s="158" t="s">
        <v>466</v>
      </c>
      <c r="H169" s="159">
        <v>41</v>
      </c>
      <c r="I169" s="160"/>
      <c r="L169" s="156"/>
      <c r="M169" s="161"/>
      <c r="T169" s="162"/>
      <c r="AT169" s="157" t="s">
        <v>156</v>
      </c>
      <c r="AU169" s="157" t="s">
        <v>84</v>
      </c>
      <c r="AV169" s="13" t="s">
        <v>84</v>
      </c>
      <c r="AW169" s="13" t="s">
        <v>35</v>
      </c>
      <c r="AX169" s="13" t="s">
        <v>75</v>
      </c>
      <c r="AY169" s="157" t="s">
        <v>144</v>
      </c>
    </row>
    <row r="170" spans="2:65" s="15" customFormat="1">
      <c r="B170" s="170"/>
      <c r="D170" s="150" t="s">
        <v>156</v>
      </c>
      <c r="E170" s="171" t="s">
        <v>19</v>
      </c>
      <c r="F170" s="172" t="s">
        <v>278</v>
      </c>
      <c r="H170" s="173">
        <v>41</v>
      </c>
      <c r="I170" s="174"/>
      <c r="L170" s="170"/>
      <c r="M170" s="175"/>
      <c r="T170" s="176"/>
      <c r="AT170" s="171" t="s">
        <v>156</v>
      </c>
      <c r="AU170" s="171" t="s">
        <v>84</v>
      </c>
      <c r="AV170" s="15" t="s">
        <v>174</v>
      </c>
      <c r="AW170" s="15" t="s">
        <v>35</v>
      </c>
      <c r="AX170" s="15" t="s">
        <v>75</v>
      </c>
      <c r="AY170" s="171" t="s">
        <v>144</v>
      </c>
    </row>
    <row r="171" spans="2:65" s="14" customFormat="1">
      <c r="B171" s="163"/>
      <c r="D171" s="150" t="s">
        <v>156</v>
      </c>
      <c r="E171" s="164" t="s">
        <v>19</v>
      </c>
      <c r="F171" s="165" t="s">
        <v>204</v>
      </c>
      <c r="H171" s="166">
        <v>87</v>
      </c>
      <c r="I171" s="167"/>
      <c r="L171" s="163"/>
      <c r="M171" s="168"/>
      <c r="T171" s="169"/>
      <c r="AT171" s="164" t="s">
        <v>156</v>
      </c>
      <c r="AU171" s="164" t="s">
        <v>84</v>
      </c>
      <c r="AV171" s="14" t="s">
        <v>152</v>
      </c>
      <c r="AW171" s="14" t="s">
        <v>35</v>
      </c>
      <c r="AX171" s="14" t="s">
        <v>82</v>
      </c>
      <c r="AY171" s="164" t="s">
        <v>144</v>
      </c>
    </row>
    <row r="172" spans="2:65" s="1" customFormat="1" ht="21.75" customHeight="1">
      <c r="B172" s="33"/>
      <c r="C172" s="132" t="s">
        <v>246</v>
      </c>
      <c r="D172" s="132" t="s">
        <v>147</v>
      </c>
      <c r="E172" s="133" t="s">
        <v>1008</v>
      </c>
      <c r="F172" s="134" t="s">
        <v>1009</v>
      </c>
      <c r="G172" s="135" t="s">
        <v>150</v>
      </c>
      <c r="H172" s="136">
        <v>87</v>
      </c>
      <c r="I172" s="137"/>
      <c r="J172" s="138">
        <f>ROUND(I172*H172,2)</f>
        <v>0</v>
      </c>
      <c r="K172" s="134" t="s">
        <v>151</v>
      </c>
      <c r="L172" s="33"/>
      <c r="M172" s="139" t="s">
        <v>19</v>
      </c>
      <c r="N172" s="140" t="s">
        <v>46</v>
      </c>
      <c r="P172" s="141">
        <f>O172*H172</f>
        <v>0</v>
      </c>
      <c r="Q172" s="141">
        <v>1.162E-2</v>
      </c>
      <c r="R172" s="141">
        <f>Q172*H172</f>
        <v>1.0109399999999999</v>
      </c>
      <c r="S172" s="141">
        <v>0</v>
      </c>
      <c r="T172" s="142">
        <f>S172*H172</f>
        <v>0</v>
      </c>
      <c r="AR172" s="143" t="s">
        <v>152</v>
      </c>
      <c r="AT172" s="143" t="s">
        <v>147</v>
      </c>
      <c r="AU172" s="143" t="s">
        <v>84</v>
      </c>
      <c r="AY172" s="18" t="s">
        <v>144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8" t="s">
        <v>82</v>
      </c>
      <c r="BK172" s="144">
        <f>ROUND(I172*H172,2)</f>
        <v>0</v>
      </c>
      <c r="BL172" s="18" t="s">
        <v>152</v>
      </c>
      <c r="BM172" s="143" t="s">
        <v>1010</v>
      </c>
    </row>
    <row r="173" spans="2:65" s="1" customFormat="1">
      <c r="B173" s="33"/>
      <c r="D173" s="145" t="s">
        <v>154</v>
      </c>
      <c r="F173" s="146" t="s">
        <v>1011</v>
      </c>
      <c r="I173" s="147"/>
      <c r="L173" s="33"/>
      <c r="M173" s="148"/>
      <c r="T173" s="54"/>
      <c r="AT173" s="18" t="s">
        <v>154</v>
      </c>
      <c r="AU173" s="18" t="s">
        <v>84</v>
      </c>
    </row>
    <row r="174" spans="2:65" s="1" customFormat="1" ht="16.5" customHeight="1">
      <c r="B174" s="33"/>
      <c r="C174" s="132" t="s">
        <v>251</v>
      </c>
      <c r="D174" s="132" t="s">
        <v>147</v>
      </c>
      <c r="E174" s="133" t="s">
        <v>1018</v>
      </c>
      <c r="F174" s="134" t="s">
        <v>1019</v>
      </c>
      <c r="G174" s="135" t="s">
        <v>150</v>
      </c>
      <c r="H174" s="136">
        <v>87</v>
      </c>
      <c r="I174" s="137"/>
      <c r="J174" s="138">
        <f>ROUND(I174*H174,2)</f>
        <v>0</v>
      </c>
      <c r="K174" s="134" t="s">
        <v>151</v>
      </c>
      <c r="L174" s="33"/>
      <c r="M174" s="139" t="s">
        <v>19</v>
      </c>
      <c r="N174" s="140" t="s">
        <v>46</v>
      </c>
      <c r="P174" s="141">
        <f>O174*H174</f>
        <v>0</v>
      </c>
      <c r="Q174" s="141">
        <v>0</v>
      </c>
      <c r="R174" s="141">
        <f>Q174*H174</f>
        <v>0</v>
      </c>
      <c r="S174" s="141">
        <v>0</v>
      </c>
      <c r="T174" s="142">
        <f>S174*H174</f>
        <v>0</v>
      </c>
      <c r="AR174" s="143" t="s">
        <v>152</v>
      </c>
      <c r="AT174" s="143" t="s">
        <v>147</v>
      </c>
      <c r="AU174" s="143" t="s">
        <v>84</v>
      </c>
      <c r="AY174" s="18" t="s">
        <v>144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8" t="s">
        <v>82</v>
      </c>
      <c r="BK174" s="144">
        <f>ROUND(I174*H174,2)</f>
        <v>0</v>
      </c>
      <c r="BL174" s="18" t="s">
        <v>152</v>
      </c>
      <c r="BM174" s="143" t="s">
        <v>1870</v>
      </c>
    </row>
    <row r="175" spans="2:65" s="1" customFormat="1">
      <c r="B175" s="33"/>
      <c r="D175" s="145" t="s">
        <v>154</v>
      </c>
      <c r="F175" s="146" t="s">
        <v>1021</v>
      </c>
      <c r="I175" s="147"/>
      <c r="L175" s="33"/>
      <c r="M175" s="148"/>
      <c r="T175" s="54"/>
      <c r="AT175" s="18" t="s">
        <v>154</v>
      </c>
      <c r="AU175" s="18" t="s">
        <v>84</v>
      </c>
    </row>
    <row r="176" spans="2:65" s="1" customFormat="1" ht="24.2" customHeight="1">
      <c r="B176" s="33"/>
      <c r="C176" s="132" t="s">
        <v>258</v>
      </c>
      <c r="D176" s="132" t="s">
        <v>147</v>
      </c>
      <c r="E176" s="133" t="s">
        <v>1022</v>
      </c>
      <c r="F176" s="134" t="s">
        <v>1023</v>
      </c>
      <c r="G176" s="135" t="s">
        <v>150</v>
      </c>
      <c r="H176" s="136">
        <v>174</v>
      </c>
      <c r="I176" s="137"/>
      <c r="J176" s="138">
        <f>ROUND(I176*H176,2)</f>
        <v>0</v>
      </c>
      <c r="K176" s="134" t="s">
        <v>151</v>
      </c>
      <c r="L176" s="33"/>
      <c r="M176" s="139" t="s">
        <v>19</v>
      </c>
      <c r="N176" s="140" t="s">
        <v>46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152</v>
      </c>
      <c r="AT176" s="143" t="s">
        <v>147</v>
      </c>
      <c r="AU176" s="143" t="s">
        <v>84</v>
      </c>
      <c r="AY176" s="18" t="s">
        <v>144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8" t="s">
        <v>82</v>
      </c>
      <c r="BK176" s="144">
        <f>ROUND(I176*H176,2)</f>
        <v>0</v>
      </c>
      <c r="BL176" s="18" t="s">
        <v>152</v>
      </c>
      <c r="BM176" s="143" t="s">
        <v>1871</v>
      </c>
    </row>
    <row r="177" spans="2:65" s="1" customFormat="1">
      <c r="B177" s="33"/>
      <c r="D177" s="145" t="s">
        <v>154</v>
      </c>
      <c r="F177" s="146" t="s">
        <v>1025</v>
      </c>
      <c r="I177" s="147"/>
      <c r="L177" s="33"/>
      <c r="M177" s="148"/>
      <c r="T177" s="54"/>
      <c r="AT177" s="18" t="s">
        <v>154</v>
      </c>
      <c r="AU177" s="18" t="s">
        <v>84</v>
      </c>
    </row>
    <row r="178" spans="2:65" s="13" customFormat="1">
      <c r="B178" s="156"/>
      <c r="D178" s="150" t="s">
        <v>156</v>
      </c>
      <c r="F178" s="158" t="s">
        <v>1872</v>
      </c>
      <c r="H178" s="159">
        <v>174</v>
      </c>
      <c r="I178" s="160"/>
      <c r="L178" s="156"/>
      <c r="M178" s="161"/>
      <c r="T178" s="162"/>
      <c r="AT178" s="157" t="s">
        <v>156</v>
      </c>
      <c r="AU178" s="157" t="s">
        <v>84</v>
      </c>
      <c r="AV178" s="13" t="s">
        <v>84</v>
      </c>
      <c r="AW178" s="13" t="s">
        <v>4</v>
      </c>
      <c r="AX178" s="13" t="s">
        <v>82</v>
      </c>
      <c r="AY178" s="157" t="s">
        <v>144</v>
      </c>
    </row>
    <row r="179" spans="2:65" s="11" customFormat="1" ht="22.9" customHeight="1">
      <c r="B179" s="120"/>
      <c r="D179" s="121" t="s">
        <v>74</v>
      </c>
      <c r="E179" s="130" t="s">
        <v>167</v>
      </c>
      <c r="F179" s="130" t="s">
        <v>168</v>
      </c>
      <c r="I179" s="123"/>
      <c r="J179" s="131">
        <f>BK179</f>
        <v>0</v>
      </c>
      <c r="L179" s="120"/>
      <c r="M179" s="125"/>
      <c r="P179" s="126">
        <f>SUM(P180:P195)</f>
        <v>0</v>
      </c>
      <c r="R179" s="126">
        <f>SUM(R180:R195)</f>
        <v>0</v>
      </c>
      <c r="T179" s="127">
        <f>SUM(T180:T195)</f>
        <v>0</v>
      </c>
      <c r="AR179" s="121" t="s">
        <v>82</v>
      </c>
      <c r="AT179" s="128" t="s">
        <v>74</v>
      </c>
      <c r="AU179" s="128" t="s">
        <v>82</v>
      </c>
      <c r="AY179" s="121" t="s">
        <v>144</v>
      </c>
      <c r="BK179" s="129">
        <f>SUM(BK180:BK195)</f>
        <v>0</v>
      </c>
    </row>
    <row r="180" spans="2:65" s="1" customFormat="1" ht="24.2" customHeight="1">
      <c r="B180" s="33"/>
      <c r="C180" s="132" t="s">
        <v>229</v>
      </c>
      <c r="D180" s="132" t="s">
        <v>147</v>
      </c>
      <c r="E180" s="133" t="s">
        <v>1027</v>
      </c>
      <c r="F180" s="134" t="s">
        <v>1028</v>
      </c>
      <c r="G180" s="135" t="s">
        <v>171</v>
      </c>
      <c r="H180" s="136">
        <v>3.222</v>
      </c>
      <c r="I180" s="137"/>
      <c r="J180" s="138">
        <f>ROUND(I180*H180,2)</f>
        <v>0</v>
      </c>
      <c r="K180" s="134" t="s">
        <v>151</v>
      </c>
      <c r="L180" s="33"/>
      <c r="M180" s="139" t="s">
        <v>19</v>
      </c>
      <c r="N180" s="140" t="s">
        <v>46</v>
      </c>
      <c r="P180" s="141">
        <f>O180*H180</f>
        <v>0</v>
      </c>
      <c r="Q180" s="141">
        <v>0</v>
      </c>
      <c r="R180" s="141">
        <f>Q180*H180</f>
        <v>0</v>
      </c>
      <c r="S180" s="141">
        <v>0</v>
      </c>
      <c r="T180" s="142">
        <f>S180*H180</f>
        <v>0</v>
      </c>
      <c r="AR180" s="143" t="s">
        <v>152</v>
      </c>
      <c r="AT180" s="143" t="s">
        <v>147</v>
      </c>
      <c r="AU180" s="143" t="s">
        <v>84</v>
      </c>
      <c r="AY180" s="18" t="s">
        <v>144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8" t="s">
        <v>82</v>
      </c>
      <c r="BK180" s="144">
        <f>ROUND(I180*H180,2)</f>
        <v>0</v>
      </c>
      <c r="BL180" s="18" t="s">
        <v>152</v>
      </c>
      <c r="BM180" s="143" t="s">
        <v>1029</v>
      </c>
    </row>
    <row r="181" spans="2:65" s="1" customFormat="1">
      <c r="B181" s="33"/>
      <c r="D181" s="145" t="s">
        <v>154</v>
      </c>
      <c r="F181" s="146" t="s">
        <v>1030</v>
      </c>
      <c r="I181" s="147"/>
      <c r="L181" s="33"/>
      <c r="M181" s="148"/>
      <c r="T181" s="54"/>
      <c r="AT181" s="18" t="s">
        <v>154</v>
      </c>
      <c r="AU181" s="18" t="s">
        <v>84</v>
      </c>
    </row>
    <row r="182" spans="2:65" s="1" customFormat="1" ht="16.5" customHeight="1">
      <c r="B182" s="33"/>
      <c r="C182" s="132" t="s">
        <v>281</v>
      </c>
      <c r="D182" s="132" t="s">
        <v>147</v>
      </c>
      <c r="E182" s="133" t="s">
        <v>175</v>
      </c>
      <c r="F182" s="134" t="s">
        <v>176</v>
      </c>
      <c r="G182" s="135" t="s">
        <v>177</v>
      </c>
      <c r="H182" s="136">
        <v>25</v>
      </c>
      <c r="I182" s="137"/>
      <c r="J182" s="138">
        <f>ROUND(I182*H182,2)</f>
        <v>0</v>
      </c>
      <c r="K182" s="134" t="s">
        <v>151</v>
      </c>
      <c r="L182" s="33"/>
      <c r="M182" s="139" t="s">
        <v>19</v>
      </c>
      <c r="N182" s="140" t="s">
        <v>46</v>
      </c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152</v>
      </c>
      <c r="AT182" s="143" t="s">
        <v>147</v>
      </c>
      <c r="AU182" s="143" t="s">
        <v>84</v>
      </c>
      <c r="AY182" s="18" t="s">
        <v>144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8" t="s">
        <v>82</v>
      </c>
      <c r="BK182" s="144">
        <f>ROUND(I182*H182,2)</f>
        <v>0</v>
      </c>
      <c r="BL182" s="18" t="s">
        <v>152</v>
      </c>
      <c r="BM182" s="143" t="s">
        <v>1873</v>
      </c>
    </row>
    <row r="183" spans="2:65" s="1" customFormat="1">
      <c r="B183" s="33"/>
      <c r="D183" s="145" t="s">
        <v>154</v>
      </c>
      <c r="F183" s="146" t="s">
        <v>179</v>
      </c>
      <c r="I183" s="147"/>
      <c r="L183" s="33"/>
      <c r="M183" s="148"/>
      <c r="T183" s="54"/>
      <c r="AT183" s="18" t="s">
        <v>154</v>
      </c>
      <c r="AU183" s="18" t="s">
        <v>84</v>
      </c>
    </row>
    <row r="184" spans="2:65" s="12" customFormat="1">
      <c r="B184" s="149"/>
      <c r="D184" s="150" t="s">
        <v>156</v>
      </c>
      <c r="E184" s="151" t="s">
        <v>19</v>
      </c>
      <c r="F184" s="152" t="s">
        <v>180</v>
      </c>
      <c r="H184" s="151" t="s">
        <v>19</v>
      </c>
      <c r="I184" s="153"/>
      <c r="L184" s="149"/>
      <c r="M184" s="154"/>
      <c r="T184" s="155"/>
      <c r="AT184" s="151" t="s">
        <v>156</v>
      </c>
      <c r="AU184" s="151" t="s">
        <v>84</v>
      </c>
      <c r="AV184" s="12" t="s">
        <v>82</v>
      </c>
      <c r="AW184" s="12" t="s">
        <v>35</v>
      </c>
      <c r="AX184" s="12" t="s">
        <v>75</v>
      </c>
      <c r="AY184" s="151" t="s">
        <v>144</v>
      </c>
    </row>
    <row r="185" spans="2:65" s="13" customFormat="1">
      <c r="B185" s="156"/>
      <c r="D185" s="150" t="s">
        <v>156</v>
      </c>
      <c r="E185" s="157" t="s">
        <v>19</v>
      </c>
      <c r="F185" s="158" t="s">
        <v>181</v>
      </c>
      <c r="H185" s="159">
        <v>25</v>
      </c>
      <c r="I185" s="160"/>
      <c r="L185" s="156"/>
      <c r="M185" s="161"/>
      <c r="T185" s="162"/>
      <c r="AT185" s="157" t="s">
        <v>156</v>
      </c>
      <c r="AU185" s="157" t="s">
        <v>84</v>
      </c>
      <c r="AV185" s="13" t="s">
        <v>84</v>
      </c>
      <c r="AW185" s="13" t="s">
        <v>35</v>
      </c>
      <c r="AX185" s="13" t="s">
        <v>82</v>
      </c>
      <c r="AY185" s="157" t="s">
        <v>144</v>
      </c>
    </row>
    <row r="186" spans="2:65" s="1" customFormat="1" ht="24.2" customHeight="1">
      <c r="B186" s="33"/>
      <c r="C186" s="132" t="s">
        <v>286</v>
      </c>
      <c r="D186" s="132" t="s">
        <v>147</v>
      </c>
      <c r="E186" s="133" t="s">
        <v>182</v>
      </c>
      <c r="F186" s="134" t="s">
        <v>183</v>
      </c>
      <c r="G186" s="135" t="s">
        <v>177</v>
      </c>
      <c r="H186" s="136">
        <v>750</v>
      </c>
      <c r="I186" s="137"/>
      <c r="J186" s="138">
        <f>ROUND(I186*H186,2)</f>
        <v>0</v>
      </c>
      <c r="K186" s="134" t="s">
        <v>151</v>
      </c>
      <c r="L186" s="33"/>
      <c r="M186" s="139" t="s">
        <v>19</v>
      </c>
      <c r="N186" s="140" t="s">
        <v>46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152</v>
      </c>
      <c r="AT186" s="143" t="s">
        <v>147</v>
      </c>
      <c r="AU186" s="143" t="s">
        <v>84</v>
      </c>
      <c r="AY186" s="18" t="s">
        <v>144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8" t="s">
        <v>82</v>
      </c>
      <c r="BK186" s="144">
        <f>ROUND(I186*H186,2)</f>
        <v>0</v>
      </c>
      <c r="BL186" s="18" t="s">
        <v>152</v>
      </c>
      <c r="BM186" s="143" t="s">
        <v>1874</v>
      </c>
    </row>
    <row r="187" spans="2:65" s="1" customFormat="1">
      <c r="B187" s="33"/>
      <c r="D187" s="145" t="s">
        <v>154</v>
      </c>
      <c r="F187" s="146" t="s">
        <v>185</v>
      </c>
      <c r="I187" s="147"/>
      <c r="L187" s="33"/>
      <c r="M187" s="148"/>
      <c r="T187" s="54"/>
      <c r="AT187" s="18" t="s">
        <v>154</v>
      </c>
      <c r="AU187" s="18" t="s">
        <v>84</v>
      </c>
    </row>
    <row r="188" spans="2:65" s="13" customFormat="1">
      <c r="B188" s="156"/>
      <c r="D188" s="150" t="s">
        <v>156</v>
      </c>
      <c r="F188" s="158" t="s">
        <v>186</v>
      </c>
      <c r="H188" s="159">
        <v>750</v>
      </c>
      <c r="I188" s="160"/>
      <c r="L188" s="156"/>
      <c r="M188" s="161"/>
      <c r="T188" s="162"/>
      <c r="AT188" s="157" t="s">
        <v>156</v>
      </c>
      <c r="AU188" s="157" t="s">
        <v>84</v>
      </c>
      <c r="AV188" s="13" t="s">
        <v>84</v>
      </c>
      <c r="AW188" s="13" t="s">
        <v>4</v>
      </c>
      <c r="AX188" s="13" t="s">
        <v>82</v>
      </c>
      <c r="AY188" s="157" t="s">
        <v>144</v>
      </c>
    </row>
    <row r="189" spans="2:65" s="1" customFormat="1" ht="21.75" customHeight="1">
      <c r="B189" s="33"/>
      <c r="C189" s="132" t="s">
        <v>293</v>
      </c>
      <c r="D189" s="132" t="s">
        <v>147</v>
      </c>
      <c r="E189" s="133" t="s">
        <v>188</v>
      </c>
      <c r="F189" s="134" t="s">
        <v>189</v>
      </c>
      <c r="G189" s="135" t="s">
        <v>171</v>
      </c>
      <c r="H189" s="136">
        <v>3.222</v>
      </c>
      <c r="I189" s="137"/>
      <c r="J189" s="138">
        <f>ROUND(I189*H189,2)</f>
        <v>0</v>
      </c>
      <c r="K189" s="134" t="s">
        <v>151</v>
      </c>
      <c r="L189" s="33"/>
      <c r="M189" s="139" t="s">
        <v>19</v>
      </c>
      <c r="N189" s="140" t="s">
        <v>46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152</v>
      </c>
      <c r="AT189" s="143" t="s">
        <v>147</v>
      </c>
      <c r="AU189" s="143" t="s">
        <v>84</v>
      </c>
      <c r="AY189" s="18" t="s">
        <v>144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8" t="s">
        <v>82</v>
      </c>
      <c r="BK189" s="144">
        <f>ROUND(I189*H189,2)</f>
        <v>0</v>
      </c>
      <c r="BL189" s="18" t="s">
        <v>152</v>
      </c>
      <c r="BM189" s="143" t="s">
        <v>190</v>
      </c>
    </row>
    <row r="190" spans="2:65" s="1" customFormat="1">
      <c r="B190" s="33"/>
      <c r="D190" s="145" t="s">
        <v>154</v>
      </c>
      <c r="F190" s="146" t="s">
        <v>191</v>
      </c>
      <c r="I190" s="147"/>
      <c r="L190" s="33"/>
      <c r="M190" s="148"/>
      <c r="T190" s="54"/>
      <c r="AT190" s="18" t="s">
        <v>154</v>
      </c>
      <c r="AU190" s="18" t="s">
        <v>84</v>
      </c>
    </row>
    <row r="191" spans="2:65" s="1" customFormat="1" ht="24.2" customHeight="1">
      <c r="B191" s="33"/>
      <c r="C191" s="132" t="s">
        <v>298</v>
      </c>
      <c r="D191" s="132" t="s">
        <v>147</v>
      </c>
      <c r="E191" s="133" t="s">
        <v>192</v>
      </c>
      <c r="F191" s="134" t="s">
        <v>193</v>
      </c>
      <c r="G191" s="135" t="s">
        <v>171</v>
      </c>
      <c r="H191" s="136">
        <v>96.66</v>
      </c>
      <c r="I191" s="137"/>
      <c r="J191" s="138">
        <f>ROUND(I191*H191,2)</f>
        <v>0</v>
      </c>
      <c r="K191" s="134" t="s">
        <v>151</v>
      </c>
      <c r="L191" s="33"/>
      <c r="M191" s="139" t="s">
        <v>19</v>
      </c>
      <c r="N191" s="140" t="s">
        <v>46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152</v>
      </c>
      <c r="AT191" s="143" t="s">
        <v>147</v>
      </c>
      <c r="AU191" s="143" t="s">
        <v>84</v>
      </c>
      <c r="AY191" s="18" t="s">
        <v>144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8" t="s">
        <v>82</v>
      </c>
      <c r="BK191" s="144">
        <f>ROUND(I191*H191,2)</f>
        <v>0</v>
      </c>
      <c r="BL191" s="18" t="s">
        <v>152</v>
      </c>
      <c r="BM191" s="143" t="s">
        <v>194</v>
      </c>
    </row>
    <row r="192" spans="2:65" s="1" customFormat="1">
      <c r="B192" s="33"/>
      <c r="D192" s="145" t="s">
        <v>154</v>
      </c>
      <c r="F192" s="146" t="s">
        <v>195</v>
      </c>
      <c r="I192" s="147"/>
      <c r="L192" s="33"/>
      <c r="M192" s="148"/>
      <c r="T192" s="54"/>
      <c r="AT192" s="18" t="s">
        <v>154</v>
      </c>
      <c r="AU192" s="18" t="s">
        <v>84</v>
      </c>
    </row>
    <row r="193" spans="2:65" s="13" customFormat="1">
      <c r="B193" s="156"/>
      <c r="D193" s="150" t="s">
        <v>156</v>
      </c>
      <c r="F193" s="158" t="s">
        <v>1875</v>
      </c>
      <c r="H193" s="159">
        <v>96.66</v>
      </c>
      <c r="I193" s="160"/>
      <c r="L193" s="156"/>
      <c r="M193" s="161"/>
      <c r="T193" s="162"/>
      <c r="AT193" s="157" t="s">
        <v>156</v>
      </c>
      <c r="AU193" s="157" t="s">
        <v>84</v>
      </c>
      <c r="AV193" s="13" t="s">
        <v>84</v>
      </c>
      <c r="AW193" s="13" t="s">
        <v>4</v>
      </c>
      <c r="AX193" s="13" t="s">
        <v>82</v>
      </c>
      <c r="AY193" s="157" t="s">
        <v>144</v>
      </c>
    </row>
    <row r="194" spans="2:65" s="1" customFormat="1" ht="24.2" customHeight="1">
      <c r="B194" s="33"/>
      <c r="C194" s="132" t="s">
        <v>7</v>
      </c>
      <c r="D194" s="132" t="s">
        <v>147</v>
      </c>
      <c r="E194" s="133" t="s">
        <v>1603</v>
      </c>
      <c r="F194" s="134" t="s">
        <v>1604</v>
      </c>
      <c r="G194" s="135" t="s">
        <v>171</v>
      </c>
      <c r="H194" s="136">
        <v>3.222</v>
      </c>
      <c r="I194" s="137"/>
      <c r="J194" s="138">
        <f>ROUND(I194*H194,2)</f>
        <v>0</v>
      </c>
      <c r="K194" s="134" t="s">
        <v>151</v>
      </c>
      <c r="L194" s="33"/>
      <c r="M194" s="139" t="s">
        <v>19</v>
      </c>
      <c r="N194" s="140" t="s">
        <v>46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152</v>
      </c>
      <c r="AT194" s="143" t="s">
        <v>147</v>
      </c>
      <c r="AU194" s="143" t="s">
        <v>84</v>
      </c>
      <c r="AY194" s="18" t="s">
        <v>144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8" t="s">
        <v>82</v>
      </c>
      <c r="BK194" s="144">
        <f>ROUND(I194*H194,2)</f>
        <v>0</v>
      </c>
      <c r="BL194" s="18" t="s">
        <v>152</v>
      </c>
      <c r="BM194" s="143" t="s">
        <v>1036</v>
      </c>
    </row>
    <row r="195" spans="2:65" s="1" customFormat="1">
      <c r="B195" s="33"/>
      <c r="D195" s="145" t="s">
        <v>154</v>
      </c>
      <c r="F195" s="146" t="s">
        <v>1606</v>
      </c>
      <c r="I195" s="147"/>
      <c r="L195" s="33"/>
      <c r="M195" s="148"/>
      <c r="T195" s="54"/>
      <c r="AT195" s="18" t="s">
        <v>154</v>
      </c>
      <c r="AU195" s="18" t="s">
        <v>84</v>
      </c>
    </row>
    <row r="196" spans="2:65" s="11" customFormat="1" ht="22.9" customHeight="1">
      <c r="B196" s="120"/>
      <c r="D196" s="121" t="s">
        <v>74</v>
      </c>
      <c r="E196" s="130" t="s">
        <v>210</v>
      </c>
      <c r="F196" s="130" t="s">
        <v>211</v>
      </c>
      <c r="I196" s="123"/>
      <c r="J196" s="131">
        <f>BK196</f>
        <v>0</v>
      </c>
      <c r="L196" s="120"/>
      <c r="M196" s="125"/>
      <c r="P196" s="126">
        <f>SUM(P197:P200)</f>
        <v>0</v>
      </c>
      <c r="R196" s="126">
        <f>SUM(R197:R200)</f>
        <v>0</v>
      </c>
      <c r="T196" s="127">
        <f>SUM(T197:T200)</f>
        <v>0</v>
      </c>
      <c r="AR196" s="121" t="s">
        <v>82</v>
      </c>
      <c r="AT196" s="128" t="s">
        <v>74</v>
      </c>
      <c r="AU196" s="128" t="s">
        <v>82</v>
      </c>
      <c r="AY196" s="121" t="s">
        <v>144</v>
      </c>
      <c r="BK196" s="129">
        <f>SUM(BK197:BK200)</f>
        <v>0</v>
      </c>
    </row>
    <row r="197" spans="2:65" s="1" customFormat="1" ht="37.9" customHeight="1">
      <c r="B197" s="33"/>
      <c r="C197" s="132" t="s">
        <v>308</v>
      </c>
      <c r="D197" s="132" t="s">
        <v>147</v>
      </c>
      <c r="E197" s="133" t="s">
        <v>1038</v>
      </c>
      <c r="F197" s="134" t="s">
        <v>1039</v>
      </c>
      <c r="G197" s="135" t="s">
        <v>171</v>
      </c>
      <c r="H197" s="136">
        <v>5.2030000000000003</v>
      </c>
      <c r="I197" s="137"/>
      <c r="J197" s="138">
        <f>ROUND(I197*H197,2)</f>
        <v>0</v>
      </c>
      <c r="K197" s="134" t="s">
        <v>151</v>
      </c>
      <c r="L197" s="33"/>
      <c r="M197" s="139" t="s">
        <v>19</v>
      </c>
      <c r="N197" s="140" t="s">
        <v>46</v>
      </c>
      <c r="P197" s="141">
        <f>O197*H197</f>
        <v>0</v>
      </c>
      <c r="Q197" s="141">
        <v>0</v>
      </c>
      <c r="R197" s="141">
        <f>Q197*H197</f>
        <v>0</v>
      </c>
      <c r="S197" s="141">
        <v>0</v>
      </c>
      <c r="T197" s="142">
        <f>S197*H197</f>
        <v>0</v>
      </c>
      <c r="AR197" s="143" t="s">
        <v>152</v>
      </c>
      <c r="AT197" s="143" t="s">
        <v>147</v>
      </c>
      <c r="AU197" s="143" t="s">
        <v>84</v>
      </c>
      <c r="AY197" s="18" t="s">
        <v>144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8" t="s">
        <v>82</v>
      </c>
      <c r="BK197" s="144">
        <f>ROUND(I197*H197,2)</f>
        <v>0</v>
      </c>
      <c r="BL197" s="18" t="s">
        <v>152</v>
      </c>
      <c r="BM197" s="143" t="s">
        <v>1040</v>
      </c>
    </row>
    <row r="198" spans="2:65" s="1" customFormat="1">
      <c r="B198" s="33"/>
      <c r="D198" s="145" t="s">
        <v>154</v>
      </c>
      <c r="F198" s="146" t="s">
        <v>1041</v>
      </c>
      <c r="I198" s="147"/>
      <c r="L198" s="33"/>
      <c r="M198" s="148"/>
      <c r="T198" s="54"/>
      <c r="AT198" s="18" t="s">
        <v>154</v>
      </c>
      <c r="AU198" s="18" t="s">
        <v>84</v>
      </c>
    </row>
    <row r="199" spans="2:65" s="1" customFormat="1" ht="37.9" customHeight="1">
      <c r="B199" s="33"/>
      <c r="C199" s="132" t="s">
        <v>314</v>
      </c>
      <c r="D199" s="132" t="s">
        <v>147</v>
      </c>
      <c r="E199" s="133" t="s">
        <v>1042</v>
      </c>
      <c r="F199" s="134" t="s">
        <v>1043</v>
      </c>
      <c r="G199" s="135" t="s">
        <v>171</v>
      </c>
      <c r="H199" s="136">
        <v>5.2030000000000003</v>
      </c>
      <c r="I199" s="137"/>
      <c r="J199" s="138">
        <f>ROUND(I199*H199,2)</f>
        <v>0</v>
      </c>
      <c r="K199" s="134" t="s">
        <v>151</v>
      </c>
      <c r="L199" s="33"/>
      <c r="M199" s="139" t="s">
        <v>19</v>
      </c>
      <c r="N199" s="140" t="s">
        <v>46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152</v>
      </c>
      <c r="AT199" s="143" t="s">
        <v>147</v>
      </c>
      <c r="AU199" s="143" t="s">
        <v>84</v>
      </c>
      <c r="AY199" s="18" t="s">
        <v>144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8" t="s">
        <v>82</v>
      </c>
      <c r="BK199" s="144">
        <f>ROUND(I199*H199,2)</f>
        <v>0</v>
      </c>
      <c r="BL199" s="18" t="s">
        <v>152</v>
      </c>
      <c r="BM199" s="143" t="s">
        <v>1044</v>
      </c>
    </row>
    <row r="200" spans="2:65" s="1" customFormat="1">
      <c r="B200" s="33"/>
      <c r="D200" s="145" t="s">
        <v>154</v>
      </c>
      <c r="F200" s="146" t="s">
        <v>1045</v>
      </c>
      <c r="I200" s="147"/>
      <c r="L200" s="33"/>
      <c r="M200" s="148"/>
      <c r="T200" s="54"/>
      <c r="AT200" s="18" t="s">
        <v>154</v>
      </c>
      <c r="AU200" s="18" t="s">
        <v>84</v>
      </c>
    </row>
    <row r="201" spans="2:65" s="11" customFormat="1" ht="25.9" customHeight="1">
      <c r="B201" s="120"/>
      <c r="D201" s="121" t="s">
        <v>74</v>
      </c>
      <c r="E201" s="122" t="s">
        <v>222</v>
      </c>
      <c r="F201" s="122" t="s">
        <v>223</v>
      </c>
      <c r="I201" s="123"/>
      <c r="J201" s="124">
        <f>BK201</f>
        <v>0</v>
      </c>
      <c r="L201" s="120"/>
      <c r="M201" s="125"/>
      <c r="P201" s="126">
        <f>P202</f>
        <v>0</v>
      </c>
      <c r="R201" s="126">
        <f>R202</f>
        <v>4.2319999999999997E-2</v>
      </c>
      <c r="T201" s="127">
        <f>T202</f>
        <v>0</v>
      </c>
      <c r="AR201" s="121" t="s">
        <v>84</v>
      </c>
      <c r="AT201" s="128" t="s">
        <v>74</v>
      </c>
      <c r="AU201" s="128" t="s">
        <v>75</v>
      </c>
      <c r="AY201" s="121" t="s">
        <v>144</v>
      </c>
      <c r="BK201" s="129">
        <f>BK202</f>
        <v>0</v>
      </c>
    </row>
    <row r="202" spans="2:65" s="11" customFormat="1" ht="22.9" customHeight="1">
      <c r="B202" s="120"/>
      <c r="D202" s="121" t="s">
        <v>74</v>
      </c>
      <c r="E202" s="130" t="s">
        <v>710</v>
      </c>
      <c r="F202" s="130" t="s">
        <v>711</v>
      </c>
      <c r="I202" s="123"/>
      <c r="J202" s="131">
        <f>BK202</f>
        <v>0</v>
      </c>
      <c r="L202" s="120"/>
      <c r="M202" s="125"/>
      <c r="P202" s="126">
        <f>SUM(P203:P217)</f>
        <v>0</v>
      </c>
      <c r="R202" s="126">
        <f>SUM(R203:R217)</f>
        <v>4.2319999999999997E-2</v>
      </c>
      <c r="T202" s="127">
        <f>SUM(T203:T217)</f>
        <v>0</v>
      </c>
      <c r="AR202" s="121" t="s">
        <v>84</v>
      </c>
      <c r="AT202" s="128" t="s">
        <v>74</v>
      </c>
      <c r="AU202" s="128" t="s">
        <v>82</v>
      </c>
      <c r="AY202" s="121" t="s">
        <v>144</v>
      </c>
      <c r="BK202" s="129">
        <f>SUM(BK203:BK217)</f>
        <v>0</v>
      </c>
    </row>
    <row r="203" spans="2:65" s="1" customFormat="1" ht="16.5" customHeight="1">
      <c r="B203" s="33"/>
      <c r="C203" s="132" t="s">
        <v>320</v>
      </c>
      <c r="D203" s="132" t="s">
        <v>147</v>
      </c>
      <c r="E203" s="133" t="s">
        <v>1876</v>
      </c>
      <c r="F203" s="134" t="s">
        <v>1877</v>
      </c>
      <c r="G203" s="135" t="s">
        <v>150</v>
      </c>
      <c r="H203" s="136">
        <v>46</v>
      </c>
      <c r="I203" s="137"/>
      <c r="J203" s="138">
        <f>ROUND(I203*H203,2)</f>
        <v>0</v>
      </c>
      <c r="K203" s="134" t="s">
        <v>151</v>
      </c>
      <c r="L203" s="33"/>
      <c r="M203" s="139" t="s">
        <v>19</v>
      </c>
      <c r="N203" s="140" t="s">
        <v>46</v>
      </c>
      <c r="P203" s="141">
        <f>O203*H203</f>
        <v>0</v>
      </c>
      <c r="Q203" s="141">
        <v>0</v>
      </c>
      <c r="R203" s="141">
        <f>Q203*H203</f>
        <v>0</v>
      </c>
      <c r="S203" s="141">
        <v>0</v>
      </c>
      <c r="T203" s="142">
        <f>S203*H203</f>
        <v>0</v>
      </c>
      <c r="AR203" s="143" t="s">
        <v>229</v>
      </c>
      <c r="AT203" s="143" t="s">
        <v>147</v>
      </c>
      <c r="AU203" s="143" t="s">
        <v>84</v>
      </c>
      <c r="AY203" s="18" t="s">
        <v>144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8" t="s">
        <v>82</v>
      </c>
      <c r="BK203" s="144">
        <f>ROUND(I203*H203,2)</f>
        <v>0</v>
      </c>
      <c r="BL203" s="18" t="s">
        <v>229</v>
      </c>
      <c r="BM203" s="143" t="s">
        <v>1878</v>
      </c>
    </row>
    <row r="204" spans="2:65" s="1" customFormat="1">
      <c r="B204" s="33"/>
      <c r="D204" s="145" t="s">
        <v>154</v>
      </c>
      <c r="F204" s="146" t="s">
        <v>1879</v>
      </c>
      <c r="I204" s="147"/>
      <c r="L204" s="33"/>
      <c r="M204" s="148"/>
      <c r="T204" s="54"/>
      <c r="AT204" s="18" t="s">
        <v>154</v>
      </c>
      <c r="AU204" s="18" t="s">
        <v>84</v>
      </c>
    </row>
    <row r="205" spans="2:65" s="1" customFormat="1" ht="24.2" customHeight="1">
      <c r="B205" s="33"/>
      <c r="C205" s="132" t="s">
        <v>181</v>
      </c>
      <c r="D205" s="132" t="s">
        <v>147</v>
      </c>
      <c r="E205" s="133" t="s">
        <v>1880</v>
      </c>
      <c r="F205" s="134" t="s">
        <v>1881</v>
      </c>
      <c r="G205" s="135" t="s">
        <v>150</v>
      </c>
      <c r="H205" s="136">
        <v>46</v>
      </c>
      <c r="I205" s="137"/>
      <c r="J205" s="138">
        <f>ROUND(I205*H205,2)</f>
        <v>0</v>
      </c>
      <c r="K205" s="134" t="s">
        <v>151</v>
      </c>
      <c r="L205" s="33"/>
      <c r="M205" s="139" t="s">
        <v>19</v>
      </c>
      <c r="N205" s="140" t="s">
        <v>46</v>
      </c>
      <c r="P205" s="141">
        <f>O205*H205</f>
        <v>0</v>
      </c>
      <c r="Q205" s="141">
        <v>2.7E-4</v>
      </c>
      <c r="R205" s="141">
        <f>Q205*H205</f>
        <v>1.242E-2</v>
      </c>
      <c r="S205" s="141">
        <v>0</v>
      </c>
      <c r="T205" s="142">
        <f>S205*H205</f>
        <v>0</v>
      </c>
      <c r="AR205" s="143" t="s">
        <v>229</v>
      </c>
      <c r="AT205" s="143" t="s">
        <v>147</v>
      </c>
      <c r="AU205" s="143" t="s">
        <v>84</v>
      </c>
      <c r="AY205" s="18" t="s">
        <v>144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8" t="s">
        <v>82</v>
      </c>
      <c r="BK205" s="144">
        <f>ROUND(I205*H205,2)</f>
        <v>0</v>
      </c>
      <c r="BL205" s="18" t="s">
        <v>229</v>
      </c>
      <c r="BM205" s="143" t="s">
        <v>1882</v>
      </c>
    </row>
    <row r="206" spans="2:65" s="1" customFormat="1">
      <c r="B206" s="33"/>
      <c r="D206" s="145" t="s">
        <v>154</v>
      </c>
      <c r="F206" s="146" t="s">
        <v>1883</v>
      </c>
      <c r="I206" s="147"/>
      <c r="L206" s="33"/>
      <c r="M206" s="148"/>
      <c r="T206" s="54"/>
      <c r="AT206" s="18" t="s">
        <v>154</v>
      </c>
      <c r="AU206" s="18" t="s">
        <v>84</v>
      </c>
    </row>
    <row r="207" spans="2:65" s="1" customFormat="1" ht="24.2" customHeight="1">
      <c r="B207" s="33"/>
      <c r="C207" s="132" t="s">
        <v>329</v>
      </c>
      <c r="D207" s="132" t="s">
        <v>147</v>
      </c>
      <c r="E207" s="133" t="s">
        <v>1884</v>
      </c>
      <c r="F207" s="134" t="s">
        <v>1885</v>
      </c>
      <c r="G207" s="135" t="s">
        <v>150</v>
      </c>
      <c r="H207" s="136">
        <v>46</v>
      </c>
      <c r="I207" s="137"/>
      <c r="J207" s="138">
        <f>ROUND(I207*H207,2)</f>
        <v>0</v>
      </c>
      <c r="K207" s="134" t="s">
        <v>151</v>
      </c>
      <c r="L207" s="33"/>
      <c r="M207" s="139" t="s">
        <v>19</v>
      </c>
      <c r="N207" s="140" t="s">
        <v>46</v>
      </c>
      <c r="P207" s="141">
        <f>O207*H207</f>
        <v>0</v>
      </c>
      <c r="Q207" s="141">
        <v>6.4999999999999997E-4</v>
      </c>
      <c r="R207" s="141">
        <f>Q207*H207</f>
        <v>2.9899999999999999E-2</v>
      </c>
      <c r="S207" s="141">
        <v>0</v>
      </c>
      <c r="T207" s="142">
        <f>S207*H207</f>
        <v>0</v>
      </c>
      <c r="AR207" s="143" t="s">
        <v>229</v>
      </c>
      <c r="AT207" s="143" t="s">
        <v>147</v>
      </c>
      <c r="AU207" s="143" t="s">
        <v>84</v>
      </c>
      <c r="AY207" s="18" t="s">
        <v>144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8" t="s">
        <v>82</v>
      </c>
      <c r="BK207" s="144">
        <f>ROUND(I207*H207,2)</f>
        <v>0</v>
      </c>
      <c r="BL207" s="18" t="s">
        <v>229</v>
      </c>
      <c r="BM207" s="143" t="s">
        <v>1886</v>
      </c>
    </row>
    <row r="208" spans="2:65" s="1" customFormat="1">
      <c r="B208" s="33"/>
      <c r="D208" s="145" t="s">
        <v>154</v>
      </c>
      <c r="F208" s="146" t="s">
        <v>1887</v>
      </c>
      <c r="I208" s="147"/>
      <c r="L208" s="33"/>
      <c r="M208" s="148"/>
      <c r="T208" s="54"/>
      <c r="AT208" s="18" t="s">
        <v>154</v>
      </c>
      <c r="AU208" s="18" t="s">
        <v>84</v>
      </c>
    </row>
    <row r="209" spans="2:65" s="12" customFormat="1">
      <c r="B209" s="149"/>
      <c r="D209" s="150" t="s">
        <v>156</v>
      </c>
      <c r="E209" s="151" t="s">
        <v>19</v>
      </c>
      <c r="F209" s="152" t="s">
        <v>1839</v>
      </c>
      <c r="H209" s="151" t="s">
        <v>19</v>
      </c>
      <c r="I209" s="153"/>
      <c r="L209" s="149"/>
      <c r="M209" s="154"/>
      <c r="T209" s="155"/>
      <c r="AT209" s="151" t="s">
        <v>156</v>
      </c>
      <c r="AU209" s="151" t="s">
        <v>84</v>
      </c>
      <c r="AV209" s="12" t="s">
        <v>82</v>
      </c>
      <c r="AW209" s="12" t="s">
        <v>35</v>
      </c>
      <c r="AX209" s="12" t="s">
        <v>75</v>
      </c>
      <c r="AY209" s="151" t="s">
        <v>144</v>
      </c>
    </row>
    <row r="210" spans="2:65" s="12" customFormat="1">
      <c r="B210" s="149"/>
      <c r="D210" s="150" t="s">
        <v>156</v>
      </c>
      <c r="E210" s="151" t="s">
        <v>19</v>
      </c>
      <c r="F210" s="152" t="s">
        <v>1840</v>
      </c>
      <c r="H210" s="151" t="s">
        <v>19</v>
      </c>
      <c r="I210" s="153"/>
      <c r="L210" s="149"/>
      <c r="M210" s="154"/>
      <c r="T210" s="155"/>
      <c r="AT210" s="151" t="s">
        <v>156</v>
      </c>
      <c r="AU210" s="151" t="s">
        <v>84</v>
      </c>
      <c r="AV210" s="12" t="s">
        <v>82</v>
      </c>
      <c r="AW210" s="12" t="s">
        <v>35</v>
      </c>
      <c r="AX210" s="12" t="s">
        <v>75</v>
      </c>
      <c r="AY210" s="151" t="s">
        <v>144</v>
      </c>
    </row>
    <row r="211" spans="2:65" s="12" customFormat="1">
      <c r="B211" s="149"/>
      <c r="D211" s="150" t="s">
        <v>156</v>
      </c>
      <c r="E211" s="151" t="s">
        <v>19</v>
      </c>
      <c r="F211" s="152" t="s">
        <v>1841</v>
      </c>
      <c r="H211" s="151" t="s">
        <v>19</v>
      </c>
      <c r="I211" s="153"/>
      <c r="L211" s="149"/>
      <c r="M211" s="154"/>
      <c r="T211" s="155"/>
      <c r="AT211" s="151" t="s">
        <v>156</v>
      </c>
      <c r="AU211" s="151" t="s">
        <v>84</v>
      </c>
      <c r="AV211" s="12" t="s">
        <v>82</v>
      </c>
      <c r="AW211" s="12" t="s">
        <v>35</v>
      </c>
      <c r="AX211" s="12" t="s">
        <v>75</v>
      </c>
      <c r="AY211" s="151" t="s">
        <v>144</v>
      </c>
    </row>
    <row r="212" spans="2:65" s="12" customFormat="1">
      <c r="B212" s="149"/>
      <c r="D212" s="150" t="s">
        <v>156</v>
      </c>
      <c r="E212" s="151" t="s">
        <v>19</v>
      </c>
      <c r="F212" s="152" t="s">
        <v>1842</v>
      </c>
      <c r="H212" s="151" t="s">
        <v>19</v>
      </c>
      <c r="I212" s="153"/>
      <c r="L212" s="149"/>
      <c r="M212" s="154"/>
      <c r="T212" s="155"/>
      <c r="AT212" s="151" t="s">
        <v>156</v>
      </c>
      <c r="AU212" s="151" t="s">
        <v>84</v>
      </c>
      <c r="AV212" s="12" t="s">
        <v>82</v>
      </c>
      <c r="AW212" s="12" t="s">
        <v>35</v>
      </c>
      <c r="AX212" s="12" t="s">
        <v>75</v>
      </c>
      <c r="AY212" s="151" t="s">
        <v>144</v>
      </c>
    </row>
    <row r="213" spans="2:65" s="13" customFormat="1">
      <c r="B213" s="156"/>
      <c r="D213" s="150" t="s">
        <v>156</v>
      </c>
      <c r="E213" s="157" t="s">
        <v>19</v>
      </c>
      <c r="F213" s="158" t="s">
        <v>367</v>
      </c>
      <c r="H213" s="159">
        <v>31</v>
      </c>
      <c r="I213" s="160"/>
      <c r="L213" s="156"/>
      <c r="M213" s="161"/>
      <c r="T213" s="162"/>
      <c r="AT213" s="157" t="s">
        <v>156</v>
      </c>
      <c r="AU213" s="157" t="s">
        <v>84</v>
      </c>
      <c r="AV213" s="13" t="s">
        <v>84</v>
      </c>
      <c r="AW213" s="13" t="s">
        <v>35</v>
      </c>
      <c r="AX213" s="13" t="s">
        <v>75</v>
      </c>
      <c r="AY213" s="157" t="s">
        <v>144</v>
      </c>
    </row>
    <row r="214" spans="2:65" s="12" customFormat="1">
      <c r="B214" s="149"/>
      <c r="D214" s="150" t="s">
        <v>156</v>
      </c>
      <c r="E214" s="151" t="s">
        <v>19</v>
      </c>
      <c r="F214" s="152" t="s">
        <v>1843</v>
      </c>
      <c r="H214" s="151" t="s">
        <v>19</v>
      </c>
      <c r="I214" s="153"/>
      <c r="L214" s="149"/>
      <c r="M214" s="154"/>
      <c r="T214" s="155"/>
      <c r="AT214" s="151" t="s">
        <v>156</v>
      </c>
      <c r="AU214" s="151" t="s">
        <v>84</v>
      </c>
      <c r="AV214" s="12" t="s">
        <v>82</v>
      </c>
      <c r="AW214" s="12" t="s">
        <v>35</v>
      </c>
      <c r="AX214" s="12" t="s">
        <v>75</v>
      </c>
      <c r="AY214" s="151" t="s">
        <v>144</v>
      </c>
    </row>
    <row r="215" spans="2:65" s="13" customFormat="1">
      <c r="B215" s="156"/>
      <c r="D215" s="150" t="s">
        <v>156</v>
      </c>
      <c r="E215" s="157" t="s">
        <v>19</v>
      </c>
      <c r="F215" s="158" t="s">
        <v>258</v>
      </c>
      <c r="H215" s="159">
        <v>15</v>
      </c>
      <c r="I215" s="160"/>
      <c r="L215" s="156"/>
      <c r="M215" s="161"/>
      <c r="T215" s="162"/>
      <c r="AT215" s="157" t="s">
        <v>156</v>
      </c>
      <c r="AU215" s="157" t="s">
        <v>84</v>
      </c>
      <c r="AV215" s="13" t="s">
        <v>84</v>
      </c>
      <c r="AW215" s="13" t="s">
        <v>35</v>
      </c>
      <c r="AX215" s="13" t="s">
        <v>75</v>
      </c>
      <c r="AY215" s="157" t="s">
        <v>144</v>
      </c>
    </row>
    <row r="216" spans="2:65" s="15" customFormat="1">
      <c r="B216" s="170"/>
      <c r="D216" s="150" t="s">
        <v>156</v>
      </c>
      <c r="E216" s="171" t="s">
        <v>19</v>
      </c>
      <c r="F216" s="172" t="s">
        <v>278</v>
      </c>
      <c r="H216" s="173">
        <v>46</v>
      </c>
      <c r="I216" s="174"/>
      <c r="L216" s="170"/>
      <c r="M216" s="175"/>
      <c r="T216" s="176"/>
      <c r="AT216" s="171" t="s">
        <v>156</v>
      </c>
      <c r="AU216" s="171" t="s">
        <v>84</v>
      </c>
      <c r="AV216" s="15" t="s">
        <v>174</v>
      </c>
      <c r="AW216" s="15" t="s">
        <v>35</v>
      </c>
      <c r="AX216" s="15" t="s">
        <v>75</v>
      </c>
      <c r="AY216" s="171" t="s">
        <v>144</v>
      </c>
    </row>
    <row r="217" spans="2:65" s="14" customFormat="1">
      <c r="B217" s="163"/>
      <c r="D217" s="150" t="s">
        <v>156</v>
      </c>
      <c r="E217" s="164" t="s">
        <v>19</v>
      </c>
      <c r="F217" s="165" t="s">
        <v>204</v>
      </c>
      <c r="H217" s="166">
        <v>46</v>
      </c>
      <c r="I217" s="167"/>
      <c r="L217" s="163"/>
      <c r="M217" s="168"/>
      <c r="T217" s="169"/>
      <c r="AT217" s="164" t="s">
        <v>156</v>
      </c>
      <c r="AU217" s="164" t="s">
        <v>84</v>
      </c>
      <c r="AV217" s="14" t="s">
        <v>152</v>
      </c>
      <c r="AW217" s="14" t="s">
        <v>35</v>
      </c>
      <c r="AX217" s="14" t="s">
        <v>82</v>
      </c>
      <c r="AY217" s="164" t="s">
        <v>144</v>
      </c>
    </row>
    <row r="218" spans="2:65" s="11" customFormat="1" ht="25.9" customHeight="1">
      <c r="B218" s="120"/>
      <c r="D218" s="121" t="s">
        <v>74</v>
      </c>
      <c r="E218" s="122" t="s">
        <v>744</v>
      </c>
      <c r="F218" s="122" t="s">
        <v>745</v>
      </c>
      <c r="I218" s="123"/>
      <c r="J218" s="124">
        <f>BK218</f>
        <v>0</v>
      </c>
      <c r="L218" s="120"/>
      <c r="M218" s="125"/>
      <c r="P218" s="126">
        <f>SUM(P219:P222)</f>
        <v>0</v>
      </c>
      <c r="R218" s="126">
        <f>SUM(R219:R222)</f>
        <v>0</v>
      </c>
      <c r="T218" s="127">
        <f>SUM(T219:T222)</f>
        <v>0</v>
      </c>
      <c r="AR218" s="121" t="s">
        <v>152</v>
      </c>
      <c r="AT218" s="128" t="s">
        <v>74</v>
      </c>
      <c r="AU218" s="128" t="s">
        <v>75</v>
      </c>
      <c r="AY218" s="121" t="s">
        <v>144</v>
      </c>
      <c r="BK218" s="129">
        <f>SUM(BK219:BK222)</f>
        <v>0</v>
      </c>
    </row>
    <row r="219" spans="2:65" s="1" customFormat="1" ht="16.5" customHeight="1">
      <c r="B219" s="33"/>
      <c r="C219" s="132" t="s">
        <v>336</v>
      </c>
      <c r="D219" s="132" t="s">
        <v>147</v>
      </c>
      <c r="E219" s="133" t="s">
        <v>1404</v>
      </c>
      <c r="F219" s="134" t="s">
        <v>1405</v>
      </c>
      <c r="G219" s="135" t="s">
        <v>749</v>
      </c>
      <c r="H219" s="136">
        <v>16</v>
      </c>
      <c r="I219" s="137"/>
      <c r="J219" s="138">
        <f>ROUND(I219*H219,2)</f>
        <v>0</v>
      </c>
      <c r="K219" s="134" t="s">
        <v>151</v>
      </c>
      <c r="L219" s="33"/>
      <c r="M219" s="139" t="s">
        <v>19</v>
      </c>
      <c r="N219" s="140" t="s">
        <v>46</v>
      </c>
      <c r="P219" s="141">
        <f>O219*H219</f>
        <v>0</v>
      </c>
      <c r="Q219" s="141">
        <v>0</v>
      </c>
      <c r="R219" s="141">
        <f>Q219*H219</f>
        <v>0</v>
      </c>
      <c r="S219" s="141">
        <v>0</v>
      </c>
      <c r="T219" s="142">
        <f>S219*H219</f>
        <v>0</v>
      </c>
      <c r="AR219" s="143" t="s">
        <v>750</v>
      </c>
      <c r="AT219" s="143" t="s">
        <v>147</v>
      </c>
      <c r="AU219" s="143" t="s">
        <v>82</v>
      </c>
      <c r="AY219" s="18" t="s">
        <v>144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8" t="s">
        <v>82</v>
      </c>
      <c r="BK219" s="144">
        <f>ROUND(I219*H219,2)</f>
        <v>0</v>
      </c>
      <c r="BL219" s="18" t="s">
        <v>750</v>
      </c>
      <c r="BM219" s="143" t="s">
        <v>1406</v>
      </c>
    </row>
    <row r="220" spans="2:65" s="1" customFormat="1">
      <c r="B220" s="33"/>
      <c r="D220" s="145" t="s">
        <v>154</v>
      </c>
      <c r="F220" s="146" t="s">
        <v>1407</v>
      </c>
      <c r="I220" s="147"/>
      <c r="L220" s="33"/>
      <c r="M220" s="148"/>
      <c r="T220" s="54"/>
      <c r="AT220" s="18" t="s">
        <v>154</v>
      </c>
      <c r="AU220" s="18" t="s">
        <v>82</v>
      </c>
    </row>
    <row r="221" spans="2:65" s="12" customFormat="1">
      <c r="B221" s="149"/>
      <c r="D221" s="150" t="s">
        <v>156</v>
      </c>
      <c r="E221" s="151" t="s">
        <v>19</v>
      </c>
      <c r="F221" s="152" t="s">
        <v>760</v>
      </c>
      <c r="H221" s="151" t="s">
        <v>19</v>
      </c>
      <c r="I221" s="153"/>
      <c r="L221" s="149"/>
      <c r="M221" s="154"/>
      <c r="T221" s="155"/>
      <c r="AT221" s="151" t="s">
        <v>156</v>
      </c>
      <c r="AU221" s="151" t="s">
        <v>82</v>
      </c>
      <c r="AV221" s="12" t="s">
        <v>82</v>
      </c>
      <c r="AW221" s="12" t="s">
        <v>35</v>
      </c>
      <c r="AX221" s="12" t="s">
        <v>75</v>
      </c>
      <c r="AY221" s="151" t="s">
        <v>144</v>
      </c>
    </row>
    <row r="222" spans="2:65" s="13" customFormat="1">
      <c r="B222" s="156"/>
      <c r="D222" s="150" t="s">
        <v>156</v>
      </c>
      <c r="E222" s="157" t="s">
        <v>19</v>
      </c>
      <c r="F222" s="158" t="s">
        <v>754</v>
      </c>
      <c r="H222" s="159">
        <v>16</v>
      </c>
      <c r="I222" s="160"/>
      <c r="L222" s="156"/>
      <c r="M222" s="188"/>
      <c r="N222" s="189"/>
      <c r="O222" s="189"/>
      <c r="P222" s="189"/>
      <c r="Q222" s="189"/>
      <c r="R222" s="189"/>
      <c r="S222" s="189"/>
      <c r="T222" s="190"/>
      <c r="AT222" s="157" t="s">
        <v>156</v>
      </c>
      <c r="AU222" s="157" t="s">
        <v>82</v>
      </c>
      <c r="AV222" s="13" t="s">
        <v>84</v>
      </c>
      <c r="AW222" s="13" t="s">
        <v>35</v>
      </c>
      <c r="AX222" s="13" t="s">
        <v>82</v>
      </c>
      <c r="AY222" s="157" t="s">
        <v>144</v>
      </c>
    </row>
    <row r="223" spans="2:65" s="1" customFormat="1" ht="6.95" customHeight="1">
      <c r="B223" s="42"/>
      <c r="C223" s="43"/>
      <c r="D223" s="43"/>
      <c r="E223" s="43"/>
      <c r="F223" s="43"/>
      <c r="G223" s="43"/>
      <c r="H223" s="43"/>
      <c r="I223" s="43"/>
      <c r="J223" s="43"/>
      <c r="K223" s="43"/>
      <c r="L223" s="33"/>
    </row>
  </sheetData>
  <sheetProtection algorithmName="SHA-512" hashValue="YUOlctsPZPELEs8wHWOfsJ/L2lzi+278uql36lxsI2bTBEKS1dClRawksy3wh7dJklOy9Be1tHeB5sWThUcsGQ==" saltValue="hp16tg5Se5N3TzYTmEreS3VLkqWTePMkadAfGLezNcQivRe/yy5Orfk4Nm/gcFmC+tHeMnh7xQE8eFgZOBiMHA==" spinCount="100000" sheet="1" objects="1" scenarios="1" formatColumns="0" formatRows="0" autoFilter="0"/>
  <autoFilter ref="C92:K222" xr:uid="{00000000-0009-0000-0000-000005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hyperlinks>
    <hyperlink ref="F97" r:id="rId1" xr:uid="{00000000-0004-0000-0500-000000000000}"/>
    <hyperlink ref="F99" r:id="rId2" xr:uid="{00000000-0004-0000-0500-000001000000}"/>
    <hyperlink ref="F101" r:id="rId3" xr:uid="{00000000-0004-0000-0500-000002000000}"/>
    <hyperlink ref="F114" r:id="rId4" xr:uid="{00000000-0004-0000-0500-000003000000}"/>
    <hyperlink ref="F131" r:id="rId5" xr:uid="{00000000-0004-0000-0500-000004000000}"/>
    <hyperlink ref="F134" r:id="rId6" xr:uid="{00000000-0004-0000-0500-000005000000}"/>
    <hyperlink ref="F138" r:id="rId7" xr:uid="{00000000-0004-0000-0500-000006000000}"/>
    <hyperlink ref="F141" r:id="rId8" xr:uid="{00000000-0004-0000-0500-000007000000}"/>
    <hyperlink ref="F143" r:id="rId9" xr:uid="{00000000-0004-0000-0500-000008000000}"/>
    <hyperlink ref="F145" r:id="rId10" xr:uid="{00000000-0004-0000-0500-000009000000}"/>
    <hyperlink ref="F156" r:id="rId11" xr:uid="{00000000-0004-0000-0500-00000A000000}"/>
    <hyperlink ref="F173" r:id="rId12" xr:uid="{00000000-0004-0000-0500-00000B000000}"/>
    <hyperlink ref="F175" r:id="rId13" xr:uid="{00000000-0004-0000-0500-00000C000000}"/>
    <hyperlink ref="F177" r:id="rId14" xr:uid="{00000000-0004-0000-0500-00000D000000}"/>
    <hyperlink ref="F181" r:id="rId15" xr:uid="{00000000-0004-0000-0500-00000E000000}"/>
    <hyperlink ref="F183" r:id="rId16" xr:uid="{00000000-0004-0000-0500-00000F000000}"/>
    <hyperlink ref="F187" r:id="rId17" xr:uid="{00000000-0004-0000-0500-000010000000}"/>
    <hyperlink ref="F190" r:id="rId18" xr:uid="{00000000-0004-0000-0500-000011000000}"/>
    <hyperlink ref="F192" r:id="rId19" xr:uid="{00000000-0004-0000-0500-000012000000}"/>
    <hyperlink ref="F195" r:id="rId20" xr:uid="{00000000-0004-0000-0500-000013000000}"/>
    <hyperlink ref="F198" r:id="rId21" xr:uid="{00000000-0004-0000-0500-000014000000}"/>
    <hyperlink ref="F200" r:id="rId22" xr:uid="{00000000-0004-0000-0500-000015000000}"/>
    <hyperlink ref="F204" r:id="rId23" xr:uid="{00000000-0004-0000-0500-000016000000}"/>
    <hyperlink ref="F206" r:id="rId24" xr:uid="{00000000-0004-0000-0500-000017000000}"/>
    <hyperlink ref="F208" r:id="rId25" xr:uid="{00000000-0004-0000-0500-000018000000}"/>
    <hyperlink ref="F220" r:id="rId26" xr:uid="{00000000-0004-0000-0500-00001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23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AT2" s="18" t="s">
        <v>104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84</v>
      </c>
    </row>
    <row r="4" spans="2:46" ht="24.95" customHeight="1">
      <c r="B4" s="21"/>
      <c r="D4" s="22" t="s">
        <v>108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26.25" customHeight="1">
      <c r="B7" s="21"/>
      <c r="E7" s="275" t="str">
        <f>'Rekapitulace stavby'!K6</f>
        <v>KAPLE SV. PANNY MARIE EINSIEDELNSKÉ A PŘÍSTUPOVÉ SCHODIŠTĚ, OSTROV,STAVEBNÍ ÚPRAVY</v>
      </c>
      <c r="F7" s="276"/>
      <c r="G7" s="276"/>
      <c r="H7" s="276"/>
      <c r="L7" s="21"/>
    </row>
    <row r="8" spans="2:46" s="1" customFormat="1" ht="12" customHeight="1">
      <c r="B8" s="33"/>
      <c r="D8" s="28" t="s">
        <v>109</v>
      </c>
      <c r="L8" s="33"/>
    </row>
    <row r="9" spans="2:46" s="1" customFormat="1" ht="16.5" customHeight="1">
      <c r="B9" s="33"/>
      <c r="E9" s="273" t="s">
        <v>1888</v>
      </c>
      <c r="F9" s="274"/>
      <c r="G9" s="274"/>
      <c r="H9" s="274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24. 8. 2024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46" s="1" customFormat="1" ht="18" customHeight="1">
      <c r="B15" s="33"/>
      <c r="E15" s="26" t="s">
        <v>28</v>
      </c>
      <c r="I15" s="28" t="s">
        <v>29</v>
      </c>
      <c r="J15" s="26" t="s">
        <v>19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30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277" t="str">
        <f>'Rekapitulace stavby'!E14</f>
        <v>Vyplň údaj</v>
      </c>
      <c r="F18" s="278"/>
      <c r="G18" s="278"/>
      <c r="H18" s="278"/>
      <c r="I18" s="28" t="s">
        <v>29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32</v>
      </c>
      <c r="I20" s="28" t="s">
        <v>26</v>
      </c>
      <c r="J20" s="26" t="s">
        <v>33</v>
      </c>
      <c r="L20" s="33"/>
    </row>
    <row r="21" spans="2:12" s="1" customFormat="1" ht="18" customHeight="1">
      <c r="B21" s="33"/>
      <c r="E21" s="26" t="s">
        <v>34</v>
      </c>
      <c r="I21" s="28" t="s">
        <v>29</v>
      </c>
      <c r="J21" s="26" t="s">
        <v>19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36</v>
      </c>
      <c r="I23" s="28" t="s">
        <v>26</v>
      </c>
      <c r="J23" s="26" t="s">
        <v>37</v>
      </c>
      <c r="L23" s="33"/>
    </row>
    <row r="24" spans="2:12" s="1" customFormat="1" ht="18" customHeight="1">
      <c r="B24" s="33"/>
      <c r="E24" s="26" t="s">
        <v>38</v>
      </c>
      <c r="I24" s="28" t="s">
        <v>29</v>
      </c>
      <c r="J24" s="26" t="s">
        <v>19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39</v>
      </c>
      <c r="L26" s="33"/>
    </row>
    <row r="27" spans="2:12" s="7" customFormat="1" ht="47.25" customHeight="1">
      <c r="B27" s="92"/>
      <c r="E27" s="279" t="s">
        <v>40</v>
      </c>
      <c r="F27" s="279"/>
      <c r="G27" s="279"/>
      <c r="H27" s="279"/>
      <c r="L27" s="92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3" t="s">
        <v>41</v>
      </c>
      <c r="J30" s="64">
        <f>ROUND(J88,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43</v>
      </c>
      <c r="I32" s="36" t="s">
        <v>42</v>
      </c>
      <c r="J32" s="36" t="s">
        <v>44</v>
      </c>
      <c r="L32" s="33"/>
    </row>
    <row r="33" spans="2:12" s="1" customFormat="1" ht="14.45" customHeight="1">
      <c r="B33" s="33"/>
      <c r="D33" s="53" t="s">
        <v>45</v>
      </c>
      <c r="E33" s="28" t="s">
        <v>46</v>
      </c>
      <c r="F33" s="84">
        <f>ROUND((SUM(BE88:BE222)),  2)</f>
        <v>0</v>
      </c>
      <c r="I33" s="94">
        <v>0.21</v>
      </c>
      <c r="J33" s="84">
        <f>ROUND(((SUM(BE88:BE222))*I33),  2)</f>
        <v>0</v>
      </c>
      <c r="L33" s="33"/>
    </row>
    <row r="34" spans="2:12" s="1" customFormat="1" ht="14.45" customHeight="1">
      <c r="B34" s="33"/>
      <c r="E34" s="28" t="s">
        <v>47</v>
      </c>
      <c r="F34" s="84">
        <f>ROUND((SUM(BF88:BF222)),  2)</f>
        <v>0</v>
      </c>
      <c r="I34" s="94">
        <v>0.12</v>
      </c>
      <c r="J34" s="84">
        <f>ROUND(((SUM(BF88:BF222))*I34),  2)</f>
        <v>0</v>
      </c>
      <c r="L34" s="33"/>
    </row>
    <row r="35" spans="2:12" s="1" customFormat="1" ht="14.45" hidden="1" customHeight="1">
      <c r="B35" s="33"/>
      <c r="E35" s="28" t="s">
        <v>48</v>
      </c>
      <c r="F35" s="84">
        <f>ROUND((SUM(BG88:BG222)),  2)</f>
        <v>0</v>
      </c>
      <c r="I35" s="94">
        <v>0.21</v>
      </c>
      <c r="J35" s="84">
        <f>0</f>
        <v>0</v>
      </c>
      <c r="L35" s="33"/>
    </row>
    <row r="36" spans="2:12" s="1" customFormat="1" ht="14.45" hidden="1" customHeight="1">
      <c r="B36" s="33"/>
      <c r="E36" s="28" t="s">
        <v>49</v>
      </c>
      <c r="F36" s="84">
        <f>ROUND((SUM(BH88:BH222)),  2)</f>
        <v>0</v>
      </c>
      <c r="I36" s="94">
        <v>0.12</v>
      </c>
      <c r="J36" s="84">
        <f>0</f>
        <v>0</v>
      </c>
      <c r="L36" s="33"/>
    </row>
    <row r="37" spans="2:12" s="1" customFormat="1" ht="14.45" hidden="1" customHeight="1">
      <c r="B37" s="33"/>
      <c r="E37" s="28" t="s">
        <v>50</v>
      </c>
      <c r="F37" s="84">
        <f>ROUND((SUM(BI88:BI222)),  2)</f>
        <v>0</v>
      </c>
      <c r="I37" s="94">
        <v>0</v>
      </c>
      <c r="J37" s="84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5"/>
      <c r="D39" s="96" t="s">
        <v>51</v>
      </c>
      <c r="E39" s="55"/>
      <c r="F39" s="55"/>
      <c r="G39" s="97" t="s">
        <v>52</v>
      </c>
      <c r="H39" s="98" t="s">
        <v>53</v>
      </c>
      <c r="I39" s="55"/>
      <c r="J39" s="99">
        <f>SUM(J30:J37)</f>
        <v>0</v>
      </c>
      <c r="K39" s="100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113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26.25" customHeight="1">
      <c r="B48" s="33"/>
      <c r="E48" s="275" t="str">
        <f>E7</f>
        <v>KAPLE SV. PANNY MARIE EINSIEDELNSKÉ A PŘÍSTUPOVÉ SCHODIŠTĚ, OSTROV,STAVEBNÍ ÚPRAVY</v>
      </c>
      <c r="F48" s="276"/>
      <c r="G48" s="276"/>
      <c r="H48" s="276"/>
      <c r="L48" s="33"/>
    </row>
    <row r="49" spans="2:47" s="1" customFormat="1" ht="12" customHeight="1">
      <c r="B49" s="33"/>
      <c r="C49" s="28" t="s">
        <v>109</v>
      </c>
      <c r="L49" s="33"/>
    </row>
    <row r="50" spans="2:47" s="1" customFormat="1" ht="16.5" customHeight="1">
      <c r="B50" s="33"/>
      <c r="E50" s="273" t="str">
        <f>E9</f>
        <v>D.1.5 - ZPEVNĚNÉ PLOCHY</v>
      </c>
      <c r="F50" s="274"/>
      <c r="G50" s="274"/>
      <c r="H50" s="274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 xml:space="preserve">Staroměstská, bez č.p., p.č. st.52 a p.č. 80/1 </v>
      </c>
      <c r="I52" s="28" t="s">
        <v>23</v>
      </c>
      <c r="J52" s="50" t="str">
        <f>IF(J12="","",J12)</f>
        <v>24. 8. 2024</v>
      </c>
      <c r="L52" s="33"/>
    </row>
    <row r="53" spans="2:47" s="1" customFormat="1" ht="6.95" customHeight="1">
      <c r="B53" s="33"/>
      <c r="L53" s="33"/>
    </row>
    <row r="54" spans="2:47" s="1" customFormat="1" ht="25.7" customHeight="1">
      <c r="B54" s="33"/>
      <c r="C54" s="28" t="s">
        <v>25</v>
      </c>
      <c r="F54" s="26" t="str">
        <f>E15</f>
        <v>Město Ostrov, Jáchymovská 1, 36301 Ostrov</v>
      </c>
      <c r="I54" s="28" t="s">
        <v>32</v>
      </c>
      <c r="J54" s="31" t="str">
        <f>E21</f>
        <v>ATELIER SOUKUP OPL ŠVEHLA, s. r. o.</v>
      </c>
      <c r="L54" s="33"/>
    </row>
    <row r="55" spans="2:47" s="1" customFormat="1" ht="15.2" customHeight="1">
      <c r="B55" s="33"/>
      <c r="C55" s="28" t="s">
        <v>30</v>
      </c>
      <c r="F55" s="26" t="str">
        <f>IF(E18="","",E18)</f>
        <v>Vyplň údaj</v>
      </c>
      <c r="I55" s="28" t="s">
        <v>36</v>
      </c>
      <c r="J55" s="31" t="str">
        <f>E24</f>
        <v>Eva Vopalecká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1" t="s">
        <v>114</v>
      </c>
      <c r="D57" s="95"/>
      <c r="E57" s="95"/>
      <c r="F57" s="95"/>
      <c r="G57" s="95"/>
      <c r="H57" s="95"/>
      <c r="I57" s="95"/>
      <c r="J57" s="102" t="s">
        <v>115</v>
      </c>
      <c r="K57" s="95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103" t="s">
        <v>73</v>
      </c>
      <c r="J59" s="64">
        <f>J88</f>
        <v>0</v>
      </c>
      <c r="L59" s="33"/>
      <c r="AU59" s="18" t="s">
        <v>116</v>
      </c>
    </row>
    <row r="60" spans="2:47" s="8" customFormat="1" ht="24.95" customHeight="1">
      <c r="B60" s="104"/>
      <c r="D60" s="105" t="s">
        <v>117</v>
      </c>
      <c r="E60" s="106"/>
      <c r="F60" s="106"/>
      <c r="G60" s="106"/>
      <c r="H60" s="106"/>
      <c r="I60" s="106"/>
      <c r="J60" s="107">
        <f>J89</f>
        <v>0</v>
      </c>
      <c r="L60" s="104"/>
    </row>
    <row r="61" spans="2:47" s="9" customFormat="1" ht="19.899999999999999" customHeight="1">
      <c r="B61" s="108"/>
      <c r="D61" s="109" t="s">
        <v>1889</v>
      </c>
      <c r="E61" s="110"/>
      <c r="F61" s="110"/>
      <c r="G61" s="110"/>
      <c r="H61" s="110"/>
      <c r="I61" s="110"/>
      <c r="J61" s="111">
        <f>J90</f>
        <v>0</v>
      </c>
      <c r="L61" s="108"/>
    </row>
    <row r="62" spans="2:47" s="9" customFormat="1" ht="19.899999999999999" customHeight="1">
      <c r="B62" s="108"/>
      <c r="D62" s="109" t="s">
        <v>1890</v>
      </c>
      <c r="E62" s="110"/>
      <c r="F62" s="110"/>
      <c r="G62" s="110"/>
      <c r="H62" s="110"/>
      <c r="I62" s="110"/>
      <c r="J62" s="111">
        <f>J130</f>
        <v>0</v>
      </c>
      <c r="L62" s="108"/>
    </row>
    <row r="63" spans="2:47" s="9" customFormat="1" ht="19.899999999999999" customHeight="1">
      <c r="B63" s="108"/>
      <c r="D63" s="109" t="s">
        <v>1891</v>
      </c>
      <c r="E63" s="110"/>
      <c r="F63" s="110"/>
      <c r="G63" s="110"/>
      <c r="H63" s="110"/>
      <c r="I63" s="110"/>
      <c r="J63" s="111">
        <f>J161</f>
        <v>0</v>
      </c>
      <c r="L63" s="108"/>
    </row>
    <row r="64" spans="2:47" s="9" customFormat="1" ht="19.899999999999999" customHeight="1">
      <c r="B64" s="108"/>
      <c r="D64" s="109" t="s">
        <v>1892</v>
      </c>
      <c r="E64" s="110"/>
      <c r="F64" s="110"/>
      <c r="G64" s="110"/>
      <c r="H64" s="110"/>
      <c r="I64" s="110"/>
      <c r="J64" s="111">
        <f>J163</f>
        <v>0</v>
      </c>
      <c r="L64" s="108"/>
    </row>
    <row r="65" spans="2:12" s="9" customFormat="1" ht="19.899999999999999" customHeight="1">
      <c r="B65" s="108"/>
      <c r="D65" s="109" t="s">
        <v>1736</v>
      </c>
      <c r="E65" s="110"/>
      <c r="F65" s="110"/>
      <c r="G65" s="110"/>
      <c r="H65" s="110"/>
      <c r="I65" s="110"/>
      <c r="J65" s="111">
        <f>J186</f>
        <v>0</v>
      </c>
      <c r="L65" s="108"/>
    </row>
    <row r="66" spans="2:12" s="9" customFormat="1" ht="19.899999999999999" customHeight="1">
      <c r="B66" s="108"/>
      <c r="D66" s="109" t="s">
        <v>119</v>
      </c>
      <c r="E66" s="110"/>
      <c r="F66" s="110"/>
      <c r="G66" s="110"/>
      <c r="H66" s="110"/>
      <c r="I66" s="110"/>
      <c r="J66" s="111">
        <f>J203</f>
        <v>0</v>
      </c>
      <c r="L66" s="108"/>
    </row>
    <row r="67" spans="2:12" s="9" customFormat="1" ht="19.899999999999999" customHeight="1">
      <c r="B67" s="108"/>
      <c r="D67" s="109" t="s">
        <v>120</v>
      </c>
      <c r="E67" s="110"/>
      <c r="F67" s="110"/>
      <c r="G67" s="110"/>
      <c r="H67" s="110"/>
      <c r="I67" s="110"/>
      <c r="J67" s="111">
        <f>J215</f>
        <v>0</v>
      </c>
      <c r="L67" s="108"/>
    </row>
    <row r="68" spans="2:12" s="8" customFormat="1" ht="24.95" customHeight="1">
      <c r="B68" s="104"/>
      <c r="D68" s="105" t="s">
        <v>128</v>
      </c>
      <c r="E68" s="106"/>
      <c r="F68" s="106"/>
      <c r="G68" s="106"/>
      <c r="H68" s="106"/>
      <c r="I68" s="106"/>
      <c r="J68" s="107">
        <f>J218</f>
        <v>0</v>
      </c>
      <c r="L68" s="104"/>
    </row>
    <row r="69" spans="2:12" s="1" customFormat="1" ht="21.75" customHeight="1">
      <c r="B69" s="33"/>
      <c r="L69" s="33"/>
    </row>
    <row r="70" spans="2:12" s="1" customFormat="1" ht="6.95" customHeight="1"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33"/>
    </row>
    <row r="74" spans="2:12" s="1" customFormat="1" ht="6.95" customHeight="1">
      <c r="B74" s="44"/>
      <c r="C74" s="45"/>
      <c r="D74" s="45"/>
      <c r="E74" s="45"/>
      <c r="F74" s="45"/>
      <c r="G74" s="45"/>
      <c r="H74" s="45"/>
      <c r="I74" s="45"/>
      <c r="J74" s="45"/>
      <c r="K74" s="45"/>
      <c r="L74" s="33"/>
    </row>
    <row r="75" spans="2:12" s="1" customFormat="1" ht="24.95" customHeight="1">
      <c r="B75" s="33"/>
      <c r="C75" s="22" t="s">
        <v>129</v>
      </c>
      <c r="L75" s="33"/>
    </row>
    <row r="76" spans="2:12" s="1" customFormat="1" ht="6.95" customHeight="1">
      <c r="B76" s="33"/>
      <c r="L76" s="33"/>
    </row>
    <row r="77" spans="2:12" s="1" customFormat="1" ht="12" customHeight="1">
      <c r="B77" s="33"/>
      <c r="C77" s="28" t="s">
        <v>16</v>
      </c>
      <c r="L77" s="33"/>
    </row>
    <row r="78" spans="2:12" s="1" customFormat="1" ht="26.25" customHeight="1">
      <c r="B78" s="33"/>
      <c r="E78" s="275" t="str">
        <f>E7</f>
        <v>KAPLE SV. PANNY MARIE EINSIEDELNSKÉ A PŘÍSTUPOVÉ SCHODIŠTĚ, OSTROV,STAVEBNÍ ÚPRAVY</v>
      </c>
      <c r="F78" s="276"/>
      <c r="G78" s="276"/>
      <c r="H78" s="276"/>
      <c r="L78" s="33"/>
    </row>
    <row r="79" spans="2:12" s="1" customFormat="1" ht="12" customHeight="1">
      <c r="B79" s="33"/>
      <c r="C79" s="28" t="s">
        <v>109</v>
      </c>
      <c r="L79" s="33"/>
    </row>
    <row r="80" spans="2:12" s="1" customFormat="1" ht="16.5" customHeight="1">
      <c r="B80" s="33"/>
      <c r="E80" s="273" t="str">
        <f>E9</f>
        <v>D.1.5 - ZPEVNĚNÉ PLOCHY</v>
      </c>
      <c r="F80" s="274"/>
      <c r="G80" s="274"/>
      <c r="H80" s="274"/>
      <c r="L80" s="33"/>
    </row>
    <row r="81" spans="2:65" s="1" customFormat="1" ht="6.95" customHeight="1">
      <c r="B81" s="33"/>
      <c r="L81" s="33"/>
    </row>
    <row r="82" spans="2:65" s="1" customFormat="1" ht="12" customHeight="1">
      <c r="B82" s="33"/>
      <c r="C82" s="28" t="s">
        <v>21</v>
      </c>
      <c r="F82" s="26" t="str">
        <f>F12</f>
        <v xml:space="preserve">Staroměstská, bez č.p., p.č. st.52 a p.č. 80/1 </v>
      </c>
      <c r="I82" s="28" t="s">
        <v>23</v>
      </c>
      <c r="J82" s="50" t="str">
        <f>IF(J12="","",J12)</f>
        <v>24. 8. 2024</v>
      </c>
      <c r="L82" s="33"/>
    </row>
    <row r="83" spans="2:65" s="1" customFormat="1" ht="6.95" customHeight="1">
      <c r="B83" s="33"/>
      <c r="L83" s="33"/>
    </row>
    <row r="84" spans="2:65" s="1" customFormat="1" ht="25.7" customHeight="1">
      <c r="B84" s="33"/>
      <c r="C84" s="28" t="s">
        <v>25</v>
      </c>
      <c r="F84" s="26" t="str">
        <f>E15</f>
        <v>Město Ostrov, Jáchymovská 1, 36301 Ostrov</v>
      </c>
      <c r="I84" s="28" t="s">
        <v>32</v>
      </c>
      <c r="J84" s="31" t="str">
        <f>E21</f>
        <v>ATELIER SOUKUP OPL ŠVEHLA, s. r. o.</v>
      </c>
      <c r="L84" s="33"/>
    </row>
    <row r="85" spans="2:65" s="1" customFormat="1" ht="15.2" customHeight="1">
      <c r="B85" s="33"/>
      <c r="C85" s="28" t="s">
        <v>30</v>
      </c>
      <c r="F85" s="26" t="str">
        <f>IF(E18="","",E18)</f>
        <v>Vyplň údaj</v>
      </c>
      <c r="I85" s="28" t="s">
        <v>36</v>
      </c>
      <c r="J85" s="31" t="str">
        <f>E24</f>
        <v>Eva Vopalecká</v>
      </c>
      <c r="L85" s="33"/>
    </row>
    <row r="86" spans="2:65" s="1" customFormat="1" ht="10.35" customHeight="1">
      <c r="B86" s="33"/>
      <c r="L86" s="33"/>
    </row>
    <row r="87" spans="2:65" s="10" customFormat="1" ht="29.25" customHeight="1">
      <c r="B87" s="112"/>
      <c r="C87" s="113" t="s">
        <v>130</v>
      </c>
      <c r="D87" s="114" t="s">
        <v>60</v>
      </c>
      <c r="E87" s="114" t="s">
        <v>56</v>
      </c>
      <c r="F87" s="114" t="s">
        <v>57</v>
      </c>
      <c r="G87" s="114" t="s">
        <v>131</v>
      </c>
      <c r="H87" s="114" t="s">
        <v>132</v>
      </c>
      <c r="I87" s="114" t="s">
        <v>133</v>
      </c>
      <c r="J87" s="114" t="s">
        <v>115</v>
      </c>
      <c r="K87" s="115" t="s">
        <v>134</v>
      </c>
      <c r="L87" s="112"/>
      <c r="M87" s="57" t="s">
        <v>19</v>
      </c>
      <c r="N87" s="58" t="s">
        <v>45</v>
      </c>
      <c r="O87" s="58" t="s">
        <v>135</v>
      </c>
      <c r="P87" s="58" t="s">
        <v>136</v>
      </c>
      <c r="Q87" s="58" t="s">
        <v>137</v>
      </c>
      <c r="R87" s="58" t="s">
        <v>138</v>
      </c>
      <c r="S87" s="58" t="s">
        <v>139</v>
      </c>
      <c r="T87" s="59" t="s">
        <v>140</v>
      </c>
    </row>
    <row r="88" spans="2:65" s="1" customFormat="1" ht="22.9" customHeight="1">
      <c r="B88" s="33"/>
      <c r="C88" s="62" t="s">
        <v>141</v>
      </c>
      <c r="J88" s="116">
        <f>BK88</f>
        <v>0</v>
      </c>
      <c r="L88" s="33"/>
      <c r="M88" s="60"/>
      <c r="N88" s="51"/>
      <c r="O88" s="51"/>
      <c r="P88" s="117">
        <f>P89+P218</f>
        <v>0</v>
      </c>
      <c r="Q88" s="51"/>
      <c r="R88" s="117">
        <f>R89+R218</f>
        <v>10.5354958</v>
      </c>
      <c r="S88" s="51"/>
      <c r="T88" s="118">
        <f>T89+T218</f>
        <v>34.32</v>
      </c>
      <c r="AT88" s="18" t="s">
        <v>74</v>
      </c>
      <c r="AU88" s="18" t="s">
        <v>116</v>
      </c>
      <c r="BK88" s="119">
        <f>BK89+BK218</f>
        <v>0</v>
      </c>
    </row>
    <row r="89" spans="2:65" s="11" customFormat="1" ht="25.9" customHeight="1">
      <c r="B89" s="120"/>
      <c r="D89" s="121" t="s">
        <v>74</v>
      </c>
      <c r="E89" s="122" t="s">
        <v>142</v>
      </c>
      <c r="F89" s="122" t="s">
        <v>143</v>
      </c>
      <c r="I89" s="123"/>
      <c r="J89" s="124">
        <f>BK89</f>
        <v>0</v>
      </c>
      <c r="L89" s="120"/>
      <c r="M89" s="125"/>
      <c r="P89" s="126">
        <f>P90+P130+P161+P163+P186+P203+P215</f>
        <v>0</v>
      </c>
      <c r="R89" s="126">
        <f>R90+R130+R161+R163+R186+R203+R215</f>
        <v>10.5354958</v>
      </c>
      <c r="T89" s="127">
        <f>T90+T130+T161+T163+T186+T203+T215</f>
        <v>34.32</v>
      </c>
      <c r="AR89" s="121" t="s">
        <v>82</v>
      </c>
      <c r="AT89" s="128" t="s">
        <v>74</v>
      </c>
      <c r="AU89" s="128" t="s">
        <v>75</v>
      </c>
      <c r="AY89" s="121" t="s">
        <v>144</v>
      </c>
      <c r="BK89" s="129">
        <f>BK90+BK130+BK161+BK163+BK186+BK203+BK215</f>
        <v>0</v>
      </c>
    </row>
    <row r="90" spans="2:65" s="11" customFormat="1" ht="22.9" customHeight="1">
      <c r="B90" s="120"/>
      <c r="D90" s="121" t="s">
        <v>74</v>
      </c>
      <c r="E90" s="130" t="s">
        <v>82</v>
      </c>
      <c r="F90" s="130" t="s">
        <v>1893</v>
      </c>
      <c r="I90" s="123"/>
      <c r="J90" s="131">
        <f>BK90</f>
        <v>0</v>
      </c>
      <c r="L90" s="120"/>
      <c r="M90" s="125"/>
      <c r="P90" s="126">
        <f>SUM(P91:P129)</f>
        <v>0</v>
      </c>
      <c r="R90" s="126">
        <f>SUM(R91:R129)</f>
        <v>0</v>
      </c>
      <c r="T90" s="127">
        <f>SUM(T91:T129)</f>
        <v>34.32</v>
      </c>
      <c r="AR90" s="121" t="s">
        <v>82</v>
      </c>
      <c r="AT90" s="128" t="s">
        <v>74</v>
      </c>
      <c r="AU90" s="128" t="s">
        <v>82</v>
      </c>
      <c r="AY90" s="121" t="s">
        <v>144</v>
      </c>
      <c r="BK90" s="129">
        <f>SUM(BK91:BK129)</f>
        <v>0</v>
      </c>
    </row>
    <row r="91" spans="2:65" s="1" customFormat="1" ht="33" customHeight="1">
      <c r="B91" s="33"/>
      <c r="C91" s="132" t="s">
        <v>82</v>
      </c>
      <c r="D91" s="132" t="s">
        <v>147</v>
      </c>
      <c r="E91" s="133" t="s">
        <v>1894</v>
      </c>
      <c r="F91" s="134" t="s">
        <v>1895</v>
      </c>
      <c r="G91" s="135" t="s">
        <v>150</v>
      </c>
      <c r="H91" s="136">
        <v>52</v>
      </c>
      <c r="I91" s="137"/>
      <c r="J91" s="138">
        <f>ROUND(I91*H91,2)</f>
        <v>0</v>
      </c>
      <c r="K91" s="134" t="s">
        <v>151</v>
      </c>
      <c r="L91" s="33"/>
      <c r="M91" s="139" t="s">
        <v>19</v>
      </c>
      <c r="N91" s="140" t="s">
        <v>46</v>
      </c>
      <c r="P91" s="141">
        <f>O91*H91</f>
        <v>0</v>
      </c>
      <c r="Q91" s="141">
        <v>0</v>
      </c>
      <c r="R91" s="141">
        <f>Q91*H91</f>
        <v>0</v>
      </c>
      <c r="S91" s="141">
        <v>0.48</v>
      </c>
      <c r="T91" s="142">
        <f>S91*H91</f>
        <v>24.96</v>
      </c>
      <c r="AR91" s="143" t="s">
        <v>152</v>
      </c>
      <c r="AT91" s="143" t="s">
        <v>147</v>
      </c>
      <c r="AU91" s="143" t="s">
        <v>84</v>
      </c>
      <c r="AY91" s="18" t="s">
        <v>144</v>
      </c>
      <c r="BE91" s="144">
        <f>IF(N91="základní",J91,0)</f>
        <v>0</v>
      </c>
      <c r="BF91" s="144">
        <f>IF(N91="snížená",J91,0)</f>
        <v>0</v>
      </c>
      <c r="BG91" s="144">
        <f>IF(N91="zákl. přenesená",J91,0)</f>
        <v>0</v>
      </c>
      <c r="BH91" s="144">
        <f>IF(N91="sníž. přenesená",J91,0)</f>
        <v>0</v>
      </c>
      <c r="BI91" s="144">
        <f>IF(N91="nulová",J91,0)</f>
        <v>0</v>
      </c>
      <c r="BJ91" s="18" t="s">
        <v>82</v>
      </c>
      <c r="BK91" s="144">
        <f>ROUND(I91*H91,2)</f>
        <v>0</v>
      </c>
      <c r="BL91" s="18" t="s">
        <v>152</v>
      </c>
      <c r="BM91" s="143" t="s">
        <v>1896</v>
      </c>
    </row>
    <row r="92" spans="2:65" s="1" customFormat="1">
      <c r="B92" s="33"/>
      <c r="D92" s="145" t="s">
        <v>154</v>
      </c>
      <c r="F92" s="146" t="s">
        <v>1897</v>
      </c>
      <c r="I92" s="147"/>
      <c r="L92" s="33"/>
      <c r="M92" s="148"/>
      <c r="T92" s="54"/>
      <c r="AT92" s="18" t="s">
        <v>154</v>
      </c>
      <c r="AU92" s="18" t="s">
        <v>84</v>
      </c>
    </row>
    <row r="93" spans="2:65" s="1" customFormat="1" ht="24.2" customHeight="1">
      <c r="B93" s="33"/>
      <c r="C93" s="132" t="s">
        <v>84</v>
      </c>
      <c r="D93" s="132" t="s">
        <v>147</v>
      </c>
      <c r="E93" s="133" t="s">
        <v>1898</v>
      </c>
      <c r="F93" s="134" t="s">
        <v>1899</v>
      </c>
      <c r="G93" s="135" t="s">
        <v>150</v>
      </c>
      <c r="H93" s="136">
        <v>52</v>
      </c>
      <c r="I93" s="137"/>
      <c r="J93" s="138">
        <f>ROUND(I93*H93,2)</f>
        <v>0</v>
      </c>
      <c r="K93" s="134" t="s">
        <v>151</v>
      </c>
      <c r="L93" s="33"/>
      <c r="M93" s="139" t="s">
        <v>19</v>
      </c>
      <c r="N93" s="140" t="s">
        <v>46</v>
      </c>
      <c r="P93" s="141">
        <f>O93*H93</f>
        <v>0</v>
      </c>
      <c r="Q93" s="141">
        <v>0</v>
      </c>
      <c r="R93" s="141">
        <f>Q93*H93</f>
        <v>0</v>
      </c>
      <c r="S93" s="141">
        <v>0.18</v>
      </c>
      <c r="T93" s="142">
        <f>S93*H93</f>
        <v>9.36</v>
      </c>
      <c r="AR93" s="143" t="s">
        <v>152</v>
      </c>
      <c r="AT93" s="143" t="s">
        <v>147</v>
      </c>
      <c r="AU93" s="143" t="s">
        <v>84</v>
      </c>
      <c r="AY93" s="18" t="s">
        <v>144</v>
      </c>
      <c r="BE93" s="144">
        <f>IF(N93="základní",J93,0)</f>
        <v>0</v>
      </c>
      <c r="BF93" s="144">
        <f>IF(N93="snížená",J93,0)</f>
        <v>0</v>
      </c>
      <c r="BG93" s="144">
        <f>IF(N93="zákl. přenesená",J93,0)</f>
        <v>0</v>
      </c>
      <c r="BH93" s="144">
        <f>IF(N93="sníž. přenesená",J93,0)</f>
        <v>0</v>
      </c>
      <c r="BI93" s="144">
        <f>IF(N93="nulová",J93,0)</f>
        <v>0</v>
      </c>
      <c r="BJ93" s="18" t="s">
        <v>82</v>
      </c>
      <c r="BK93" s="144">
        <f>ROUND(I93*H93,2)</f>
        <v>0</v>
      </c>
      <c r="BL93" s="18" t="s">
        <v>152</v>
      </c>
      <c r="BM93" s="143" t="s">
        <v>1900</v>
      </c>
    </row>
    <row r="94" spans="2:65" s="1" customFormat="1">
      <c r="B94" s="33"/>
      <c r="D94" s="145" t="s">
        <v>154</v>
      </c>
      <c r="F94" s="146" t="s">
        <v>1901</v>
      </c>
      <c r="I94" s="147"/>
      <c r="L94" s="33"/>
      <c r="M94" s="148"/>
      <c r="T94" s="54"/>
      <c r="AT94" s="18" t="s">
        <v>154</v>
      </c>
      <c r="AU94" s="18" t="s">
        <v>84</v>
      </c>
    </row>
    <row r="95" spans="2:65" s="1" customFormat="1" ht="16.5" customHeight="1">
      <c r="B95" s="33"/>
      <c r="C95" s="132" t="s">
        <v>174</v>
      </c>
      <c r="D95" s="132" t="s">
        <v>147</v>
      </c>
      <c r="E95" s="133" t="s">
        <v>1902</v>
      </c>
      <c r="F95" s="134" t="s">
        <v>1903</v>
      </c>
      <c r="G95" s="135" t="s">
        <v>261</v>
      </c>
      <c r="H95" s="136">
        <v>15.6</v>
      </c>
      <c r="I95" s="137"/>
      <c r="J95" s="138">
        <f>ROUND(I95*H95,2)</f>
        <v>0</v>
      </c>
      <c r="K95" s="134" t="s">
        <v>151</v>
      </c>
      <c r="L95" s="33"/>
      <c r="M95" s="139" t="s">
        <v>19</v>
      </c>
      <c r="N95" s="140" t="s">
        <v>46</v>
      </c>
      <c r="P95" s="141">
        <f>O95*H95</f>
        <v>0</v>
      </c>
      <c r="Q95" s="141">
        <v>0</v>
      </c>
      <c r="R95" s="141">
        <f>Q95*H95</f>
        <v>0</v>
      </c>
      <c r="S95" s="141">
        <v>0</v>
      </c>
      <c r="T95" s="142">
        <f>S95*H95</f>
        <v>0</v>
      </c>
      <c r="AR95" s="143" t="s">
        <v>152</v>
      </c>
      <c r="AT95" s="143" t="s">
        <v>147</v>
      </c>
      <c r="AU95" s="143" t="s">
        <v>84</v>
      </c>
      <c r="AY95" s="18" t="s">
        <v>144</v>
      </c>
      <c r="BE95" s="144">
        <f>IF(N95="základní",J95,0)</f>
        <v>0</v>
      </c>
      <c r="BF95" s="144">
        <f>IF(N95="snížená",J95,0)</f>
        <v>0</v>
      </c>
      <c r="BG95" s="144">
        <f>IF(N95="zákl. přenesená",J95,0)</f>
        <v>0</v>
      </c>
      <c r="BH95" s="144">
        <f>IF(N95="sníž. přenesená",J95,0)</f>
        <v>0</v>
      </c>
      <c r="BI95" s="144">
        <f>IF(N95="nulová",J95,0)</f>
        <v>0</v>
      </c>
      <c r="BJ95" s="18" t="s">
        <v>82</v>
      </c>
      <c r="BK95" s="144">
        <f>ROUND(I95*H95,2)</f>
        <v>0</v>
      </c>
      <c r="BL95" s="18" t="s">
        <v>152</v>
      </c>
      <c r="BM95" s="143" t="s">
        <v>1904</v>
      </c>
    </row>
    <row r="96" spans="2:65" s="1" customFormat="1">
      <c r="B96" s="33"/>
      <c r="D96" s="145" t="s">
        <v>154</v>
      </c>
      <c r="F96" s="146" t="s">
        <v>1905</v>
      </c>
      <c r="I96" s="147"/>
      <c r="L96" s="33"/>
      <c r="M96" s="148"/>
      <c r="T96" s="54"/>
      <c r="AT96" s="18" t="s">
        <v>154</v>
      </c>
      <c r="AU96" s="18" t="s">
        <v>84</v>
      </c>
    </row>
    <row r="97" spans="2:65" s="12" customFormat="1">
      <c r="B97" s="149"/>
      <c r="D97" s="150" t="s">
        <v>156</v>
      </c>
      <c r="E97" s="151" t="s">
        <v>19</v>
      </c>
      <c r="F97" s="152" t="s">
        <v>1906</v>
      </c>
      <c r="H97" s="151" t="s">
        <v>19</v>
      </c>
      <c r="I97" s="153"/>
      <c r="L97" s="149"/>
      <c r="M97" s="154"/>
      <c r="T97" s="155"/>
      <c r="AT97" s="151" t="s">
        <v>156</v>
      </c>
      <c r="AU97" s="151" t="s">
        <v>84</v>
      </c>
      <c r="AV97" s="12" t="s">
        <v>82</v>
      </c>
      <c r="AW97" s="12" t="s">
        <v>35</v>
      </c>
      <c r="AX97" s="12" t="s">
        <v>75</v>
      </c>
      <c r="AY97" s="151" t="s">
        <v>144</v>
      </c>
    </row>
    <row r="98" spans="2:65" s="12" customFormat="1">
      <c r="B98" s="149"/>
      <c r="D98" s="150" t="s">
        <v>156</v>
      </c>
      <c r="E98" s="151" t="s">
        <v>19</v>
      </c>
      <c r="F98" s="152" t="s">
        <v>1907</v>
      </c>
      <c r="H98" s="151" t="s">
        <v>19</v>
      </c>
      <c r="I98" s="153"/>
      <c r="L98" s="149"/>
      <c r="M98" s="154"/>
      <c r="T98" s="155"/>
      <c r="AT98" s="151" t="s">
        <v>156</v>
      </c>
      <c r="AU98" s="151" t="s">
        <v>84</v>
      </c>
      <c r="AV98" s="12" t="s">
        <v>82</v>
      </c>
      <c r="AW98" s="12" t="s">
        <v>35</v>
      </c>
      <c r="AX98" s="12" t="s">
        <v>75</v>
      </c>
      <c r="AY98" s="151" t="s">
        <v>144</v>
      </c>
    </row>
    <row r="99" spans="2:65" s="12" customFormat="1">
      <c r="B99" s="149"/>
      <c r="D99" s="150" t="s">
        <v>156</v>
      </c>
      <c r="E99" s="151" t="s">
        <v>19</v>
      </c>
      <c r="F99" s="152" t="s">
        <v>1908</v>
      </c>
      <c r="H99" s="151" t="s">
        <v>19</v>
      </c>
      <c r="I99" s="153"/>
      <c r="L99" s="149"/>
      <c r="M99" s="154"/>
      <c r="T99" s="155"/>
      <c r="AT99" s="151" t="s">
        <v>156</v>
      </c>
      <c r="AU99" s="151" t="s">
        <v>84</v>
      </c>
      <c r="AV99" s="12" t="s">
        <v>82</v>
      </c>
      <c r="AW99" s="12" t="s">
        <v>35</v>
      </c>
      <c r="AX99" s="12" t="s">
        <v>75</v>
      </c>
      <c r="AY99" s="151" t="s">
        <v>144</v>
      </c>
    </row>
    <row r="100" spans="2:65" s="12" customFormat="1">
      <c r="B100" s="149"/>
      <c r="D100" s="150" t="s">
        <v>156</v>
      </c>
      <c r="E100" s="151" t="s">
        <v>19</v>
      </c>
      <c r="F100" s="152" t="s">
        <v>1909</v>
      </c>
      <c r="H100" s="151" t="s">
        <v>19</v>
      </c>
      <c r="I100" s="153"/>
      <c r="L100" s="149"/>
      <c r="M100" s="154"/>
      <c r="T100" s="155"/>
      <c r="AT100" s="151" t="s">
        <v>156</v>
      </c>
      <c r="AU100" s="151" t="s">
        <v>84</v>
      </c>
      <c r="AV100" s="12" t="s">
        <v>82</v>
      </c>
      <c r="AW100" s="12" t="s">
        <v>35</v>
      </c>
      <c r="AX100" s="12" t="s">
        <v>75</v>
      </c>
      <c r="AY100" s="151" t="s">
        <v>144</v>
      </c>
    </row>
    <row r="101" spans="2:65" s="12" customFormat="1">
      <c r="B101" s="149"/>
      <c r="D101" s="150" t="s">
        <v>156</v>
      </c>
      <c r="E101" s="151" t="s">
        <v>19</v>
      </c>
      <c r="F101" s="152" t="s">
        <v>1910</v>
      </c>
      <c r="H101" s="151" t="s">
        <v>19</v>
      </c>
      <c r="I101" s="153"/>
      <c r="L101" s="149"/>
      <c r="M101" s="154"/>
      <c r="T101" s="155"/>
      <c r="AT101" s="151" t="s">
        <v>156</v>
      </c>
      <c r="AU101" s="151" t="s">
        <v>84</v>
      </c>
      <c r="AV101" s="12" t="s">
        <v>82</v>
      </c>
      <c r="AW101" s="12" t="s">
        <v>35</v>
      </c>
      <c r="AX101" s="12" t="s">
        <v>75</v>
      </c>
      <c r="AY101" s="151" t="s">
        <v>144</v>
      </c>
    </row>
    <row r="102" spans="2:65" s="13" customFormat="1">
      <c r="B102" s="156"/>
      <c r="D102" s="150" t="s">
        <v>156</v>
      </c>
      <c r="E102" s="157" t="s">
        <v>19</v>
      </c>
      <c r="F102" s="158" t="s">
        <v>1911</v>
      </c>
      <c r="H102" s="159">
        <v>15.6</v>
      </c>
      <c r="I102" s="160"/>
      <c r="L102" s="156"/>
      <c r="M102" s="161"/>
      <c r="T102" s="162"/>
      <c r="AT102" s="157" t="s">
        <v>156</v>
      </c>
      <c r="AU102" s="157" t="s">
        <v>84</v>
      </c>
      <c r="AV102" s="13" t="s">
        <v>84</v>
      </c>
      <c r="AW102" s="13" t="s">
        <v>35</v>
      </c>
      <c r="AX102" s="13" t="s">
        <v>82</v>
      </c>
      <c r="AY102" s="157" t="s">
        <v>144</v>
      </c>
    </row>
    <row r="103" spans="2:65" s="1" customFormat="1" ht="33" customHeight="1">
      <c r="B103" s="33"/>
      <c r="C103" s="132" t="s">
        <v>152</v>
      </c>
      <c r="D103" s="132" t="s">
        <v>147</v>
      </c>
      <c r="E103" s="133" t="s">
        <v>1912</v>
      </c>
      <c r="F103" s="134" t="s">
        <v>1913</v>
      </c>
      <c r="G103" s="135" t="s">
        <v>261</v>
      </c>
      <c r="H103" s="136">
        <v>15.6</v>
      </c>
      <c r="I103" s="137"/>
      <c r="J103" s="138">
        <f>ROUND(I103*H103,2)</f>
        <v>0</v>
      </c>
      <c r="K103" s="134" t="s">
        <v>151</v>
      </c>
      <c r="L103" s="33"/>
      <c r="M103" s="139" t="s">
        <v>19</v>
      </c>
      <c r="N103" s="140" t="s">
        <v>46</v>
      </c>
      <c r="P103" s="141">
        <f>O103*H103</f>
        <v>0</v>
      </c>
      <c r="Q103" s="141">
        <v>0</v>
      </c>
      <c r="R103" s="141">
        <f>Q103*H103</f>
        <v>0</v>
      </c>
      <c r="S103" s="141">
        <v>0</v>
      </c>
      <c r="T103" s="142">
        <f>S103*H103</f>
        <v>0</v>
      </c>
      <c r="AR103" s="143" t="s">
        <v>152</v>
      </c>
      <c r="AT103" s="143" t="s">
        <v>147</v>
      </c>
      <c r="AU103" s="143" t="s">
        <v>84</v>
      </c>
      <c r="AY103" s="18" t="s">
        <v>144</v>
      </c>
      <c r="BE103" s="144">
        <f>IF(N103="základní",J103,0)</f>
        <v>0</v>
      </c>
      <c r="BF103" s="144">
        <f>IF(N103="snížená",J103,0)</f>
        <v>0</v>
      </c>
      <c r="BG103" s="144">
        <f>IF(N103="zákl. přenesená",J103,0)</f>
        <v>0</v>
      </c>
      <c r="BH103" s="144">
        <f>IF(N103="sníž. přenesená",J103,0)</f>
        <v>0</v>
      </c>
      <c r="BI103" s="144">
        <f>IF(N103="nulová",J103,0)</f>
        <v>0</v>
      </c>
      <c r="BJ103" s="18" t="s">
        <v>82</v>
      </c>
      <c r="BK103" s="144">
        <f>ROUND(I103*H103,2)</f>
        <v>0</v>
      </c>
      <c r="BL103" s="18" t="s">
        <v>152</v>
      </c>
      <c r="BM103" s="143" t="s">
        <v>1914</v>
      </c>
    </row>
    <row r="104" spans="2:65" s="1" customFormat="1">
      <c r="B104" s="33"/>
      <c r="D104" s="145" t="s">
        <v>154</v>
      </c>
      <c r="F104" s="146" t="s">
        <v>1915</v>
      </c>
      <c r="I104" s="147"/>
      <c r="L104" s="33"/>
      <c r="M104" s="148"/>
      <c r="T104" s="54"/>
      <c r="AT104" s="18" t="s">
        <v>154</v>
      </c>
      <c r="AU104" s="18" t="s">
        <v>84</v>
      </c>
    </row>
    <row r="105" spans="2:65" s="1" customFormat="1" ht="33" customHeight="1">
      <c r="B105" s="33"/>
      <c r="C105" s="132" t="s">
        <v>187</v>
      </c>
      <c r="D105" s="132" t="s">
        <v>147</v>
      </c>
      <c r="E105" s="133" t="s">
        <v>1916</v>
      </c>
      <c r="F105" s="134" t="s">
        <v>1917</v>
      </c>
      <c r="G105" s="135" t="s">
        <v>261</v>
      </c>
      <c r="H105" s="136">
        <v>15.6</v>
      </c>
      <c r="I105" s="137"/>
      <c r="J105" s="138">
        <f>ROUND(I105*H105,2)</f>
        <v>0</v>
      </c>
      <c r="K105" s="134" t="s">
        <v>151</v>
      </c>
      <c r="L105" s="33"/>
      <c r="M105" s="139" t="s">
        <v>19</v>
      </c>
      <c r="N105" s="140" t="s">
        <v>46</v>
      </c>
      <c r="P105" s="141">
        <f>O105*H105</f>
        <v>0</v>
      </c>
      <c r="Q105" s="141">
        <v>0</v>
      </c>
      <c r="R105" s="141">
        <f>Q105*H105</f>
        <v>0</v>
      </c>
      <c r="S105" s="141">
        <v>0</v>
      </c>
      <c r="T105" s="142">
        <f>S105*H105</f>
        <v>0</v>
      </c>
      <c r="AR105" s="143" t="s">
        <v>152</v>
      </c>
      <c r="AT105" s="143" t="s">
        <v>147</v>
      </c>
      <c r="AU105" s="143" t="s">
        <v>84</v>
      </c>
      <c r="AY105" s="18" t="s">
        <v>144</v>
      </c>
      <c r="BE105" s="144">
        <f>IF(N105="základní",J105,0)</f>
        <v>0</v>
      </c>
      <c r="BF105" s="144">
        <f>IF(N105="snížená",J105,0)</f>
        <v>0</v>
      </c>
      <c r="BG105" s="144">
        <f>IF(N105="zákl. přenesená",J105,0)</f>
        <v>0</v>
      </c>
      <c r="BH105" s="144">
        <f>IF(N105="sníž. přenesená",J105,0)</f>
        <v>0</v>
      </c>
      <c r="BI105" s="144">
        <f>IF(N105="nulová",J105,0)</f>
        <v>0</v>
      </c>
      <c r="BJ105" s="18" t="s">
        <v>82</v>
      </c>
      <c r="BK105" s="144">
        <f>ROUND(I105*H105,2)</f>
        <v>0</v>
      </c>
      <c r="BL105" s="18" t="s">
        <v>152</v>
      </c>
      <c r="BM105" s="143" t="s">
        <v>1918</v>
      </c>
    </row>
    <row r="106" spans="2:65" s="1" customFormat="1">
      <c r="B106" s="33"/>
      <c r="D106" s="145" t="s">
        <v>154</v>
      </c>
      <c r="F106" s="146" t="s">
        <v>1919</v>
      </c>
      <c r="I106" s="147"/>
      <c r="L106" s="33"/>
      <c r="M106" s="148"/>
      <c r="T106" s="54"/>
      <c r="AT106" s="18" t="s">
        <v>154</v>
      </c>
      <c r="AU106" s="18" t="s">
        <v>84</v>
      </c>
    </row>
    <row r="107" spans="2:65" s="1" customFormat="1" ht="37.9" customHeight="1">
      <c r="B107" s="33"/>
      <c r="C107" s="132" t="s">
        <v>145</v>
      </c>
      <c r="D107" s="132" t="s">
        <v>147</v>
      </c>
      <c r="E107" s="133" t="s">
        <v>1920</v>
      </c>
      <c r="F107" s="134" t="s">
        <v>1921</v>
      </c>
      <c r="G107" s="135" t="s">
        <v>261</v>
      </c>
      <c r="H107" s="136">
        <v>15.6</v>
      </c>
      <c r="I107" s="137"/>
      <c r="J107" s="138">
        <f>ROUND(I107*H107,2)</f>
        <v>0</v>
      </c>
      <c r="K107" s="134" t="s">
        <v>151</v>
      </c>
      <c r="L107" s="33"/>
      <c r="M107" s="139" t="s">
        <v>19</v>
      </c>
      <c r="N107" s="140" t="s">
        <v>46</v>
      </c>
      <c r="P107" s="141">
        <f>O107*H107</f>
        <v>0</v>
      </c>
      <c r="Q107" s="141">
        <v>0</v>
      </c>
      <c r="R107" s="141">
        <f>Q107*H107</f>
        <v>0</v>
      </c>
      <c r="S107" s="141">
        <v>0</v>
      </c>
      <c r="T107" s="142">
        <f>S107*H107</f>
        <v>0</v>
      </c>
      <c r="AR107" s="143" t="s">
        <v>152</v>
      </c>
      <c r="AT107" s="143" t="s">
        <v>147</v>
      </c>
      <c r="AU107" s="143" t="s">
        <v>84</v>
      </c>
      <c r="AY107" s="18" t="s">
        <v>144</v>
      </c>
      <c r="BE107" s="144">
        <f>IF(N107="základní",J107,0)</f>
        <v>0</v>
      </c>
      <c r="BF107" s="144">
        <f>IF(N107="snížená",J107,0)</f>
        <v>0</v>
      </c>
      <c r="BG107" s="144">
        <f>IF(N107="zákl. přenesená",J107,0)</f>
        <v>0</v>
      </c>
      <c r="BH107" s="144">
        <f>IF(N107="sníž. přenesená",J107,0)</f>
        <v>0</v>
      </c>
      <c r="BI107" s="144">
        <f>IF(N107="nulová",J107,0)</f>
        <v>0</v>
      </c>
      <c r="BJ107" s="18" t="s">
        <v>82</v>
      </c>
      <c r="BK107" s="144">
        <f>ROUND(I107*H107,2)</f>
        <v>0</v>
      </c>
      <c r="BL107" s="18" t="s">
        <v>152</v>
      </c>
      <c r="BM107" s="143" t="s">
        <v>1922</v>
      </c>
    </row>
    <row r="108" spans="2:65" s="1" customFormat="1">
      <c r="B108" s="33"/>
      <c r="D108" s="145" t="s">
        <v>154</v>
      </c>
      <c r="F108" s="146" t="s">
        <v>1923</v>
      </c>
      <c r="I108" s="147"/>
      <c r="L108" s="33"/>
      <c r="M108" s="148"/>
      <c r="T108" s="54"/>
      <c r="AT108" s="18" t="s">
        <v>154</v>
      </c>
      <c r="AU108" s="18" t="s">
        <v>84</v>
      </c>
    </row>
    <row r="109" spans="2:65" s="1" customFormat="1" ht="37.9" customHeight="1">
      <c r="B109" s="33"/>
      <c r="C109" s="132" t="s">
        <v>197</v>
      </c>
      <c r="D109" s="132" t="s">
        <v>147</v>
      </c>
      <c r="E109" s="133" t="s">
        <v>1924</v>
      </c>
      <c r="F109" s="134" t="s">
        <v>1925</v>
      </c>
      <c r="G109" s="135" t="s">
        <v>261</v>
      </c>
      <c r="H109" s="136">
        <v>156</v>
      </c>
      <c r="I109" s="137"/>
      <c r="J109" s="138">
        <f>ROUND(I109*H109,2)</f>
        <v>0</v>
      </c>
      <c r="K109" s="134" t="s">
        <v>151</v>
      </c>
      <c r="L109" s="33"/>
      <c r="M109" s="139" t="s">
        <v>19</v>
      </c>
      <c r="N109" s="140" t="s">
        <v>46</v>
      </c>
      <c r="P109" s="141">
        <f>O109*H109</f>
        <v>0</v>
      </c>
      <c r="Q109" s="141">
        <v>0</v>
      </c>
      <c r="R109" s="141">
        <f>Q109*H109</f>
        <v>0</v>
      </c>
      <c r="S109" s="141">
        <v>0</v>
      </c>
      <c r="T109" s="142">
        <f>S109*H109</f>
        <v>0</v>
      </c>
      <c r="AR109" s="143" t="s">
        <v>152</v>
      </c>
      <c r="AT109" s="143" t="s">
        <v>147</v>
      </c>
      <c r="AU109" s="143" t="s">
        <v>84</v>
      </c>
      <c r="AY109" s="18" t="s">
        <v>144</v>
      </c>
      <c r="BE109" s="144">
        <f>IF(N109="základní",J109,0)</f>
        <v>0</v>
      </c>
      <c r="BF109" s="144">
        <f>IF(N109="snížená",J109,0)</f>
        <v>0</v>
      </c>
      <c r="BG109" s="144">
        <f>IF(N109="zákl. přenesená",J109,0)</f>
        <v>0</v>
      </c>
      <c r="BH109" s="144">
        <f>IF(N109="sníž. přenesená",J109,0)</f>
        <v>0</v>
      </c>
      <c r="BI109" s="144">
        <f>IF(N109="nulová",J109,0)</f>
        <v>0</v>
      </c>
      <c r="BJ109" s="18" t="s">
        <v>82</v>
      </c>
      <c r="BK109" s="144">
        <f>ROUND(I109*H109,2)</f>
        <v>0</v>
      </c>
      <c r="BL109" s="18" t="s">
        <v>152</v>
      </c>
      <c r="BM109" s="143" t="s">
        <v>1926</v>
      </c>
    </row>
    <row r="110" spans="2:65" s="1" customFormat="1">
      <c r="B110" s="33"/>
      <c r="D110" s="145" t="s">
        <v>154</v>
      </c>
      <c r="F110" s="146" t="s">
        <v>1927</v>
      </c>
      <c r="I110" s="147"/>
      <c r="L110" s="33"/>
      <c r="M110" s="148"/>
      <c r="T110" s="54"/>
      <c r="AT110" s="18" t="s">
        <v>154</v>
      </c>
      <c r="AU110" s="18" t="s">
        <v>84</v>
      </c>
    </row>
    <row r="111" spans="2:65" s="13" customFormat="1">
      <c r="B111" s="156"/>
      <c r="D111" s="150" t="s">
        <v>156</v>
      </c>
      <c r="F111" s="158" t="s">
        <v>1928</v>
      </c>
      <c r="H111" s="159">
        <v>156</v>
      </c>
      <c r="I111" s="160"/>
      <c r="L111" s="156"/>
      <c r="M111" s="161"/>
      <c r="T111" s="162"/>
      <c r="AT111" s="157" t="s">
        <v>156</v>
      </c>
      <c r="AU111" s="157" t="s">
        <v>84</v>
      </c>
      <c r="AV111" s="13" t="s">
        <v>84</v>
      </c>
      <c r="AW111" s="13" t="s">
        <v>4</v>
      </c>
      <c r="AX111" s="13" t="s">
        <v>82</v>
      </c>
      <c r="AY111" s="157" t="s">
        <v>144</v>
      </c>
    </row>
    <row r="112" spans="2:65" s="1" customFormat="1" ht="24.2" customHeight="1">
      <c r="B112" s="33"/>
      <c r="C112" s="132" t="s">
        <v>205</v>
      </c>
      <c r="D112" s="132" t="s">
        <v>147</v>
      </c>
      <c r="E112" s="133" t="s">
        <v>1929</v>
      </c>
      <c r="F112" s="134" t="s">
        <v>1930</v>
      </c>
      <c r="G112" s="135" t="s">
        <v>261</v>
      </c>
      <c r="H112" s="136">
        <v>10.8</v>
      </c>
      <c r="I112" s="137"/>
      <c r="J112" s="138">
        <f>ROUND(I112*H112,2)</f>
        <v>0</v>
      </c>
      <c r="K112" s="134" t="s">
        <v>151</v>
      </c>
      <c r="L112" s="33"/>
      <c r="M112" s="139" t="s">
        <v>19</v>
      </c>
      <c r="N112" s="140" t="s">
        <v>46</v>
      </c>
      <c r="P112" s="141">
        <f>O112*H112</f>
        <v>0</v>
      </c>
      <c r="Q112" s="141">
        <v>0</v>
      </c>
      <c r="R112" s="141">
        <f>Q112*H112</f>
        <v>0</v>
      </c>
      <c r="S112" s="141">
        <v>0</v>
      </c>
      <c r="T112" s="142">
        <f>S112*H112</f>
        <v>0</v>
      </c>
      <c r="AR112" s="143" t="s">
        <v>152</v>
      </c>
      <c r="AT112" s="143" t="s">
        <v>147</v>
      </c>
      <c r="AU112" s="143" t="s">
        <v>84</v>
      </c>
      <c r="AY112" s="18" t="s">
        <v>144</v>
      </c>
      <c r="BE112" s="144">
        <f>IF(N112="základní",J112,0)</f>
        <v>0</v>
      </c>
      <c r="BF112" s="144">
        <f>IF(N112="snížená",J112,0)</f>
        <v>0</v>
      </c>
      <c r="BG112" s="144">
        <f>IF(N112="zákl. přenesená",J112,0)</f>
        <v>0</v>
      </c>
      <c r="BH112" s="144">
        <f>IF(N112="sníž. přenesená",J112,0)</f>
        <v>0</v>
      </c>
      <c r="BI112" s="144">
        <f>IF(N112="nulová",J112,0)</f>
        <v>0</v>
      </c>
      <c r="BJ112" s="18" t="s">
        <v>82</v>
      </c>
      <c r="BK112" s="144">
        <f>ROUND(I112*H112,2)</f>
        <v>0</v>
      </c>
      <c r="BL112" s="18" t="s">
        <v>152</v>
      </c>
      <c r="BM112" s="143" t="s">
        <v>1931</v>
      </c>
    </row>
    <row r="113" spans="2:65" s="1" customFormat="1">
      <c r="B113" s="33"/>
      <c r="D113" s="145" t="s">
        <v>154</v>
      </c>
      <c r="F113" s="146" t="s">
        <v>1932</v>
      </c>
      <c r="I113" s="147"/>
      <c r="L113" s="33"/>
      <c r="M113" s="148"/>
      <c r="T113" s="54"/>
      <c r="AT113" s="18" t="s">
        <v>154</v>
      </c>
      <c r="AU113" s="18" t="s">
        <v>84</v>
      </c>
    </row>
    <row r="114" spans="2:65" s="12" customFormat="1">
      <c r="B114" s="149"/>
      <c r="D114" s="150" t="s">
        <v>156</v>
      </c>
      <c r="E114" s="151" t="s">
        <v>19</v>
      </c>
      <c r="F114" s="152" t="s">
        <v>1906</v>
      </c>
      <c r="H114" s="151" t="s">
        <v>19</v>
      </c>
      <c r="I114" s="153"/>
      <c r="L114" s="149"/>
      <c r="M114" s="154"/>
      <c r="T114" s="155"/>
      <c r="AT114" s="151" t="s">
        <v>156</v>
      </c>
      <c r="AU114" s="151" t="s">
        <v>84</v>
      </c>
      <c r="AV114" s="12" t="s">
        <v>82</v>
      </c>
      <c r="AW114" s="12" t="s">
        <v>35</v>
      </c>
      <c r="AX114" s="12" t="s">
        <v>75</v>
      </c>
      <c r="AY114" s="151" t="s">
        <v>144</v>
      </c>
    </row>
    <row r="115" spans="2:65" s="12" customFormat="1">
      <c r="B115" s="149"/>
      <c r="D115" s="150" t="s">
        <v>156</v>
      </c>
      <c r="E115" s="151" t="s">
        <v>19</v>
      </c>
      <c r="F115" s="152" t="s">
        <v>1907</v>
      </c>
      <c r="H115" s="151" t="s">
        <v>19</v>
      </c>
      <c r="I115" s="153"/>
      <c r="L115" s="149"/>
      <c r="M115" s="154"/>
      <c r="T115" s="155"/>
      <c r="AT115" s="151" t="s">
        <v>156</v>
      </c>
      <c r="AU115" s="151" t="s">
        <v>84</v>
      </c>
      <c r="AV115" s="12" t="s">
        <v>82</v>
      </c>
      <c r="AW115" s="12" t="s">
        <v>35</v>
      </c>
      <c r="AX115" s="12" t="s">
        <v>75</v>
      </c>
      <c r="AY115" s="151" t="s">
        <v>144</v>
      </c>
    </row>
    <row r="116" spans="2:65" s="12" customFormat="1">
      <c r="B116" s="149"/>
      <c r="D116" s="150" t="s">
        <v>156</v>
      </c>
      <c r="E116" s="151" t="s">
        <v>19</v>
      </c>
      <c r="F116" s="152" t="s">
        <v>1908</v>
      </c>
      <c r="H116" s="151" t="s">
        <v>19</v>
      </c>
      <c r="I116" s="153"/>
      <c r="L116" s="149"/>
      <c r="M116" s="154"/>
      <c r="T116" s="155"/>
      <c r="AT116" s="151" t="s">
        <v>156</v>
      </c>
      <c r="AU116" s="151" t="s">
        <v>84</v>
      </c>
      <c r="AV116" s="12" t="s">
        <v>82</v>
      </c>
      <c r="AW116" s="12" t="s">
        <v>35</v>
      </c>
      <c r="AX116" s="12" t="s">
        <v>75</v>
      </c>
      <c r="AY116" s="151" t="s">
        <v>144</v>
      </c>
    </row>
    <row r="117" spans="2:65" s="12" customFormat="1">
      <c r="B117" s="149"/>
      <c r="D117" s="150" t="s">
        <v>156</v>
      </c>
      <c r="E117" s="151" t="s">
        <v>19</v>
      </c>
      <c r="F117" s="152" t="s">
        <v>1909</v>
      </c>
      <c r="H117" s="151" t="s">
        <v>19</v>
      </c>
      <c r="I117" s="153"/>
      <c r="L117" s="149"/>
      <c r="M117" s="154"/>
      <c r="T117" s="155"/>
      <c r="AT117" s="151" t="s">
        <v>156</v>
      </c>
      <c r="AU117" s="151" t="s">
        <v>84</v>
      </c>
      <c r="AV117" s="12" t="s">
        <v>82</v>
      </c>
      <c r="AW117" s="12" t="s">
        <v>35</v>
      </c>
      <c r="AX117" s="12" t="s">
        <v>75</v>
      </c>
      <c r="AY117" s="151" t="s">
        <v>144</v>
      </c>
    </row>
    <row r="118" spans="2:65" s="12" customFormat="1">
      <c r="B118" s="149"/>
      <c r="D118" s="150" t="s">
        <v>156</v>
      </c>
      <c r="E118" s="151" t="s">
        <v>19</v>
      </c>
      <c r="F118" s="152" t="s">
        <v>1910</v>
      </c>
      <c r="H118" s="151" t="s">
        <v>19</v>
      </c>
      <c r="I118" s="153"/>
      <c r="L118" s="149"/>
      <c r="M118" s="154"/>
      <c r="T118" s="155"/>
      <c r="AT118" s="151" t="s">
        <v>156</v>
      </c>
      <c r="AU118" s="151" t="s">
        <v>84</v>
      </c>
      <c r="AV118" s="12" t="s">
        <v>82</v>
      </c>
      <c r="AW118" s="12" t="s">
        <v>35</v>
      </c>
      <c r="AX118" s="12" t="s">
        <v>75</v>
      </c>
      <c r="AY118" s="151" t="s">
        <v>144</v>
      </c>
    </row>
    <row r="119" spans="2:65" s="13" customFormat="1">
      <c r="B119" s="156"/>
      <c r="D119" s="150" t="s">
        <v>156</v>
      </c>
      <c r="E119" s="157" t="s">
        <v>19</v>
      </c>
      <c r="F119" s="158" t="s">
        <v>1933</v>
      </c>
      <c r="H119" s="159">
        <v>10.8</v>
      </c>
      <c r="I119" s="160"/>
      <c r="L119" s="156"/>
      <c r="M119" s="161"/>
      <c r="T119" s="162"/>
      <c r="AT119" s="157" t="s">
        <v>156</v>
      </c>
      <c r="AU119" s="157" t="s">
        <v>84</v>
      </c>
      <c r="AV119" s="13" t="s">
        <v>84</v>
      </c>
      <c r="AW119" s="13" t="s">
        <v>35</v>
      </c>
      <c r="AX119" s="13" t="s">
        <v>82</v>
      </c>
      <c r="AY119" s="157" t="s">
        <v>144</v>
      </c>
    </row>
    <row r="120" spans="2:65" s="1" customFormat="1" ht="24.2" customHeight="1">
      <c r="B120" s="33"/>
      <c r="C120" s="132" t="s">
        <v>212</v>
      </c>
      <c r="D120" s="132" t="s">
        <v>147</v>
      </c>
      <c r="E120" s="133" t="s">
        <v>1934</v>
      </c>
      <c r="F120" s="134" t="s">
        <v>1935</v>
      </c>
      <c r="G120" s="135" t="s">
        <v>171</v>
      </c>
      <c r="H120" s="136">
        <v>29.64</v>
      </c>
      <c r="I120" s="137"/>
      <c r="J120" s="138">
        <f>ROUND(I120*H120,2)</f>
        <v>0</v>
      </c>
      <c r="K120" s="134" t="s">
        <v>151</v>
      </c>
      <c r="L120" s="33"/>
      <c r="M120" s="139" t="s">
        <v>19</v>
      </c>
      <c r="N120" s="140" t="s">
        <v>46</v>
      </c>
      <c r="P120" s="141">
        <f>O120*H120</f>
        <v>0</v>
      </c>
      <c r="Q120" s="141">
        <v>0</v>
      </c>
      <c r="R120" s="141">
        <f>Q120*H120</f>
        <v>0</v>
      </c>
      <c r="S120" s="141">
        <v>0</v>
      </c>
      <c r="T120" s="142">
        <f>S120*H120</f>
        <v>0</v>
      </c>
      <c r="AR120" s="143" t="s">
        <v>152</v>
      </c>
      <c r="AT120" s="143" t="s">
        <v>147</v>
      </c>
      <c r="AU120" s="143" t="s">
        <v>84</v>
      </c>
      <c r="AY120" s="18" t="s">
        <v>144</v>
      </c>
      <c r="BE120" s="144">
        <f>IF(N120="základní",J120,0)</f>
        <v>0</v>
      </c>
      <c r="BF120" s="144">
        <f>IF(N120="snížená",J120,0)</f>
        <v>0</v>
      </c>
      <c r="BG120" s="144">
        <f>IF(N120="zákl. přenesená",J120,0)</f>
        <v>0</v>
      </c>
      <c r="BH120" s="144">
        <f>IF(N120="sníž. přenesená",J120,0)</f>
        <v>0</v>
      </c>
      <c r="BI120" s="144">
        <f>IF(N120="nulová",J120,0)</f>
        <v>0</v>
      </c>
      <c r="BJ120" s="18" t="s">
        <v>82</v>
      </c>
      <c r="BK120" s="144">
        <f>ROUND(I120*H120,2)</f>
        <v>0</v>
      </c>
      <c r="BL120" s="18" t="s">
        <v>152</v>
      </c>
      <c r="BM120" s="143" t="s">
        <v>1936</v>
      </c>
    </row>
    <row r="121" spans="2:65" s="1" customFormat="1">
      <c r="B121" s="33"/>
      <c r="D121" s="145" t="s">
        <v>154</v>
      </c>
      <c r="F121" s="146" t="s">
        <v>1937</v>
      </c>
      <c r="I121" s="147"/>
      <c r="L121" s="33"/>
      <c r="M121" s="148"/>
      <c r="T121" s="54"/>
      <c r="AT121" s="18" t="s">
        <v>154</v>
      </c>
      <c r="AU121" s="18" t="s">
        <v>84</v>
      </c>
    </row>
    <row r="122" spans="2:65" s="13" customFormat="1">
      <c r="B122" s="156"/>
      <c r="D122" s="150" t="s">
        <v>156</v>
      </c>
      <c r="F122" s="158" t="s">
        <v>1938</v>
      </c>
      <c r="H122" s="159">
        <v>29.64</v>
      </c>
      <c r="I122" s="160"/>
      <c r="L122" s="156"/>
      <c r="M122" s="161"/>
      <c r="T122" s="162"/>
      <c r="AT122" s="157" t="s">
        <v>156</v>
      </c>
      <c r="AU122" s="157" t="s">
        <v>84</v>
      </c>
      <c r="AV122" s="13" t="s">
        <v>84</v>
      </c>
      <c r="AW122" s="13" t="s">
        <v>4</v>
      </c>
      <c r="AX122" s="13" t="s">
        <v>82</v>
      </c>
      <c r="AY122" s="157" t="s">
        <v>144</v>
      </c>
    </row>
    <row r="123" spans="2:65" s="1" customFormat="1" ht="21.75" customHeight="1">
      <c r="B123" s="33"/>
      <c r="C123" s="132" t="s">
        <v>217</v>
      </c>
      <c r="D123" s="132" t="s">
        <v>147</v>
      </c>
      <c r="E123" s="133" t="s">
        <v>1939</v>
      </c>
      <c r="F123" s="134" t="s">
        <v>1940</v>
      </c>
      <c r="G123" s="135" t="s">
        <v>150</v>
      </c>
      <c r="H123" s="136">
        <v>87.1</v>
      </c>
      <c r="I123" s="137"/>
      <c r="J123" s="138">
        <f>ROUND(I123*H123,2)</f>
        <v>0</v>
      </c>
      <c r="K123" s="134" t="s">
        <v>151</v>
      </c>
      <c r="L123" s="33"/>
      <c r="M123" s="139" t="s">
        <v>19</v>
      </c>
      <c r="N123" s="140" t="s">
        <v>46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152</v>
      </c>
      <c r="AT123" s="143" t="s">
        <v>147</v>
      </c>
      <c r="AU123" s="143" t="s">
        <v>84</v>
      </c>
      <c r="AY123" s="18" t="s">
        <v>144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8" t="s">
        <v>82</v>
      </c>
      <c r="BK123" s="144">
        <f>ROUND(I123*H123,2)</f>
        <v>0</v>
      </c>
      <c r="BL123" s="18" t="s">
        <v>152</v>
      </c>
      <c r="BM123" s="143" t="s">
        <v>1941</v>
      </c>
    </row>
    <row r="124" spans="2:65" s="1" customFormat="1">
      <c r="B124" s="33"/>
      <c r="D124" s="145" t="s">
        <v>154</v>
      </c>
      <c r="F124" s="146" t="s">
        <v>1942</v>
      </c>
      <c r="I124" s="147"/>
      <c r="L124" s="33"/>
      <c r="M124" s="148"/>
      <c r="T124" s="54"/>
      <c r="AT124" s="18" t="s">
        <v>154</v>
      </c>
      <c r="AU124" s="18" t="s">
        <v>84</v>
      </c>
    </row>
    <row r="125" spans="2:65" s="12" customFormat="1">
      <c r="B125" s="149"/>
      <c r="D125" s="150" t="s">
        <v>156</v>
      </c>
      <c r="E125" s="151" t="s">
        <v>19</v>
      </c>
      <c r="F125" s="152" t="s">
        <v>1943</v>
      </c>
      <c r="H125" s="151" t="s">
        <v>19</v>
      </c>
      <c r="I125" s="153"/>
      <c r="L125" s="149"/>
      <c r="M125" s="154"/>
      <c r="T125" s="155"/>
      <c r="AT125" s="151" t="s">
        <v>156</v>
      </c>
      <c r="AU125" s="151" t="s">
        <v>84</v>
      </c>
      <c r="AV125" s="12" t="s">
        <v>82</v>
      </c>
      <c r="AW125" s="12" t="s">
        <v>35</v>
      </c>
      <c r="AX125" s="12" t="s">
        <v>75</v>
      </c>
      <c r="AY125" s="151" t="s">
        <v>144</v>
      </c>
    </row>
    <row r="126" spans="2:65" s="13" customFormat="1">
      <c r="B126" s="156"/>
      <c r="D126" s="150" t="s">
        <v>156</v>
      </c>
      <c r="E126" s="157" t="s">
        <v>19</v>
      </c>
      <c r="F126" s="158" t="s">
        <v>574</v>
      </c>
      <c r="H126" s="159">
        <v>52</v>
      </c>
      <c r="I126" s="160"/>
      <c r="L126" s="156"/>
      <c r="M126" s="161"/>
      <c r="T126" s="162"/>
      <c r="AT126" s="157" t="s">
        <v>156</v>
      </c>
      <c r="AU126" s="157" t="s">
        <v>84</v>
      </c>
      <c r="AV126" s="13" t="s">
        <v>84</v>
      </c>
      <c r="AW126" s="13" t="s">
        <v>35</v>
      </c>
      <c r="AX126" s="13" t="s">
        <v>75</v>
      </c>
      <c r="AY126" s="157" t="s">
        <v>144</v>
      </c>
    </row>
    <row r="127" spans="2:65" s="12" customFormat="1">
      <c r="B127" s="149"/>
      <c r="D127" s="150" t="s">
        <v>156</v>
      </c>
      <c r="E127" s="151" t="s">
        <v>19</v>
      </c>
      <c r="F127" s="152" t="s">
        <v>1797</v>
      </c>
      <c r="H127" s="151" t="s">
        <v>19</v>
      </c>
      <c r="I127" s="153"/>
      <c r="L127" s="149"/>
      <c r="M127" s="154"/>
      <c r="T127" s="155"/>
      <c r="AT127" s="151" t="s">
        <v>156</v>
      </c>
      <c r="AU127" s="151" t="s">
        <v>84</v>
      </c>
      <c r="AV127" s="12" t="s">
        <v>82</v>
      </c>
      <c r="AW127" s="12" t="s">
        <v>35</v>
      </c>
      <c r="AX127" s="12" t="s">
        <v>75</v>
      </c>
      <c r="AY127" s="151" t="s">
        <v>144</v>
      </c>
    </row>
    <row r="128" spans="2:65" s="13" customFormat="1">
      <c r="B128" s="156"/>
      <c r="D128" s="150" t="s">
        <v>156</v>
      </c>
      <c r="E128" s="157" t="s">
        <v>19</v>
      </c>
      <c r="F128" s="158" t="s">
        <v>1944</v>
      </c>
      <c r="H128" s="159">
        <v>35.1</v>
      </c>
      <c r="I128" s="160"/>
      <c r="L128" s="156"/>
      <c r="M128" s="161"/>
      <c r="T128" s="162"/>
      <c r="AT128" s="157" t="s">
        <v>156</v>
      </c>
      <c r="AU128" s="157" t="s">
        <v>84</v>
      </c>
      <c r="AV128" s="13" t="s">
        <v>84</v>
      </c>
      <c r="AW128" s="13" t="s">
        <v>35</v>
      </c>
      <c r="AX128" s="13" t="s">
        <v>75</v>
      </c>
      <c r="AY128" s="157" t="s">
        <v>144</v>
      </c>
    </row>
    <row r="129" spans="2:65" s="14" customFormat="1">
      <c r="B129" s="163"/>
      <c r="D129" s="150" t="s">
        <v>156</v>
      </c>
      <c r="E129" s="164" t="s">
        <v>19</v>
      </c>
      <c r="F129" s="165" t="s">
        <v>204</v>
      </c>
      <c r="H129" s="166">
        <v>87.1</v>
      </c>
      <c r="I129" s="167"/>
      <c r="L129" s="163"/>
      <c r="M129" s="168"/>
      <c r="T129" s="169"/>
      <c r="AT129" s="164" t="s">
        <v>156</v>
      </c>
      <c r="AU129" s="164" t="s">
        <v>84</v>
      </c>
      <c r="AV129" s="14" t="s">
        <v>152</v>
      </c>
      <c r="AW129" s="14" t="s">
        <v>35</v>
      </c>
      <c r="AX129" s="14" t="s">
        <v>82</v>
      </c>
      <c r="AY129" s="164" t="s">
        <v>144</v>
      </c>
    </row>
    <row r="130" spans="2:65" s="11" customFormat="1" ht="22.9" customHeight="1">
      <c r="B130" s="120"/>
      <c r="D130" s="121" t="s">
        <v>74</v>
      </c>
      <c r="E130" s="130" t="s">
        <v>84</v>
      </c>
      <c r="F130" s="130" t="s">
        <v>1945</v>
      </c>
      <c r="I130" s="123"/>
      <c r="J130" s="131">
        <f>BK130</f>
        <v>0</v>
      </c>
      <c r="L130" s="120"/>
      <c r="M130" s="125"/>
      <c r="P130" s="126">
        <f>SUM(P131:P160)</f>
        <v>0</v>
      </c>
      <c r="R130" s="126">
        <f>SUM(R131:R160)</f>
        <v>2.5073458</v>
      </c>
      <c r="T130" s="127">
        <f>SUM(T131:T160)</f>
        <v>0</v>
      </c>
      <c r="AR130" s="121" t="s">
        <v>82</v>
      </c>
      <c r="AT130" s="128" t="s">
        <v>74</v>
      </c>
      <c r="AU130" s="128" t="s">
        <v>82</v>
      </c>
      <c r="AY130" s="121" t="s">
        <v>144</v>
      </c>
      <c r="BK130" s="129">
        <f>SUM(BK131:BK160)</f>
        <v>0</v>
      </c>
    </row>
    <row r="131" spans="2:65" s="1" customFormat="1" ht="24.2" customHeight="1">
      <c r="B131" s="33"/>
      <c r="C131" s="132" t="s">
        <v>226</v>
      </c>
      <c r="D131" s="132" t="s">
        <v>147</v>
      </c>
      <c r="E131" s="133" t="s">
        <v>1946</v>
      </c>
      <c r="F131" s="134" t="s">
        <v>1947</v>
      </c>
      <c r="G131" s="135" t="s">
        <v>261</v>
      </c>
      <c r="H131" s="136">
        <v>5.12</v>
      </c>
      <c r="I131" s="137"/>
      <c r="J131" s="138">
        <f>ROUND(I131*H131,2)</f>
        <v>0</v>
      </c>
      <c r="K131" s="134" t="s">
        <v>151</v>
      </c>
      <c r="L131" s="33"/>
      <c r="M131" s="139" t="s">
        <v>19</v>
      </c>
      <c r="N131" s="140" t="s">
        <v>46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152</v>
      </c>
      <c r="AT131" s="143" t="s">
        <v>147</v>
      </c>
      <c r="AU131" s="143" t="s">
        <v>84</v>
      </c>
      <c r="AY131" s="18" t="s">
        <v>144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8" t="s">
        <v>82</v>
      </c>
      <c r="BK131" s="144">
        <f>ROUND(I131*H131,2)</f>
        <v>0</v>
      </c>
      <c r="BL131" s="18" t="s">
        <v>152</v>
      </c>
      <c r="BM131" s="143" t="s">
        <v>1948</v>
      </c>
    </row>
    <row r="132" spans="2:65" s="1" customFormat="1">
      <c r="B132" s="33"/>
      <c r="D132" s="145" t="s">
        <v>154</v>
      </c>
      <c r="F132" s="146" t="s">
        <v>1949</v>
      </c>
      <c r="I132" s="147"/>
      <c r="L132" s="33"/>
      <c r="M132" s="148"/>
      <c r="T132" s="54"/>
      <c r="AT132" s="18" t="s">
        <v>154</v>
      </c>
      <c r="AU132" s="18" t="s">
        <v>84</v>
      </c>
    </row>
    <row r="133" spans="2:65" s="12" customFormat="1">
      <c r="B133" s="149"/>
      <c r="D133" s="150" t="s">
        <v>156</v>
      </c>
      <c r="E133" s="151" t="s">
        <v>19</v>
      </c>
      <c r="F133" s="152" t="s">
        <v>1950</v>
      </c>
      <c r="H133" s="151" t="s">
        <v>19</v>
      </c>
      <c r="I133" s="153"/>
      <c r="L133" s="149"/>
      <c r="M133" s="154"/>
      <c r="T133" s="155"/>
      <c r="AT133" s="151" t="s">
        <v>156</v>
      </c>
      <c r="AU133" s="151" t="s">
        <v>84</v>
      </c>
      <c r="AV133" s="12" t="s">
        <v>82</v>
      </c>
      <c r="AW133" s="12" t="s">
        <v>35</v>
      </c>
      <c r="AX133" s="12" t="s">
        <v>75</v>
      </c>
      <c r="AY133" s="151" t="s">
        <v>144</v>
      </c>
    </row>
    <row r="134" spans="2:65" s="12" customFormat="1">
      <c r="B134" s="149"/>
      <c r="D134" s="150" t="s">
        <v>156</v>
      </c>
      <c r="E134" s="151" t="s">
        <v>19</v>
      </c>
      <c r="F134" s="152" t="s">
        <v>1951</v>
      </c>
      <c r="H134" s="151" t="s">
        <v>19</v>
      </c>
      <c r="I134" s="153"/>
      <c r="L134" s="149"/>
      <c r="M134" s="154"/>
      <c r="T134" s="155"/>
      <c r="AT134" s="151" t="s">
        <v>156</v>
      </c>
      <c r="AU134" s="151" t="s">
        <v>84</v>
      </c>
      <c r="AV134" s="12" t="s">
        <v>82</v>
      </c>
      <c r="AW134" s="12" t="s">
        <v>35</v>
      </c>
      <c r="AX134" s="12" t="s">
        <v>75</v>
      </c>
      <c r="AY134" s="151" t="s">
        <v>144</v>
      </c>
    </row>
    <row r="135" spans="2:65" s="13" customFormat="1">
      <c r="B135" s="156"/>
      <c r="D135" s="150" t="s">
        <v>156</v>
      </c>
      <c r="E135" s="157" t="s">
        <v>19</v>
      </c>
      <c r="F135" s="158" t="s">
        <v>1952</v>
      </c>
      <c r="H135" s="159">
        <v>5.12</v>
      </c>
      <c r="I135" s="160"/>
      <c r="L135" s="156"/>
      <c r="M135" s="161"/>
      <c r="T135" s="162"/>
      <c r="AT135" s="157" t="s">
        <v>156</v>
      </c>
      <c r="AU135" s="157" t="s">
        <v>84</v>
      </c>
      <c r="AV135" s="13" t="s">
        <v>84</v>
      </c>
      <c r="AW135" s="13" t="s">
        <v>35</v>
      </c>
      <c r="AX135" s="13" t="s">
        <v>82</v>
      </c>
      <c r="AY135" s="157" t="s">
        <v>144</v>
      </c>
    </row>
    <row r="136" spans="2:65" s="1" customFormat="1" ht="24.2" customHeight="1">
      <c r="B136" s="33"/>
      <c r="C136" s="132" t="s">
        <v>8</v>
      </c>
      <c r="D136" s="132" t="s">
        <v>147</v>
      </c>
      <c r="E136" s="133" t="s">
        <v>1953</v>
      </c>
      <c r="F136" s="134" t="s">
        <v>1954</v>
      </c>
      <c r="G136" s="135" t="s">
        <v>150</v>
      </c>
      <c r="H136" s="136">
        <v>51.2</v>
      </c>
      <c r="I136" s="137"/>
      <c r="J136" s="138">
        <f>ROUND(I136*H136,2)</f>
        <v>0</v>
      </c>
      <c r="K136" s="134" t="s">
        <v>151</v>
      </c>
      <c r="L136" s="33"/>
      <c r="M136" s="139" t="s">
        <v>19</v>
      </c>
      <c r="N136" s="140" t="s">
        <v>46</v>
      </c>
      <c r="P136" s="141">
        <f>O136*H136</f>
        <v>0</v>
      </c>
      <c r="Q136" s="141">
        <v>3.1E-4</v>
      </c>
      <c r="R136" s="141">
        <f>Q136*H136</f>
        <v>1.5872000000000001E-2</v>
      </c>
      <c r="S136" s="141">
        <v>0</v>
      </c>
      <c r="T136" s="142">
        <f>S136*H136</f>
        <v>0</v>
      </c>
      <c r="AR136" s="143" t="s">
        <v>152</v>
      </c>
      <c r="AT136" s="143" t="s">
        <v>147</v>
      </c>
      <c r="AU136" s="143" t="s">
        <v>84</v>
      </c>
      <c r="AY136" s="18" t="s">
        <v>144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8" t="s">
        <v>82</v>
      </c>
      <c r="BK136" s="144">
        <f>ROUND(I136*H136,2)</f>
        <v>0</v>
      </c>
      <c r="BL136" s="18" t="s">
        <v>152</v>
      </c>
      <c r="BM136" s="143" t="s">
        <v>1955</v>
      </c>
    </row>
    <row r="137" spans="2:65" s="1" customFormat="1">
      <c r="B137" s="33"/>
      <c r="D137" s="145" t="s">
        <v>154</v>
      </c>
      <c r="F137" s="146" t="s">
        <v>1956</v>
      </c>
      <c r="I137" s="147"/>
      <c r="L137" s="33"/>
      <c r="M137" s="148"/>
      <c r="T137" s="54"/>
      <c r="AT137" s="18" t="s">
        <v>154</v>
      </c>
      <c r="AU137" s="18" t="s">
        <v>84</v>
      </c>
    </row>
    <row r="138" spans="2:65" s="12" customFormat="1">
      <c r="B138" s="149"/>
      <c r="D138" s="150" t="s">
        <v>156</v>
      </c>
      <c r="E138" s="151" t="s">
        <v>19</v>
      </c>
      <c r="F138" s="152" t="s">
        <v>1950</v>
      </c>
      <c r="H138" s="151" t="s">
        <v>19</v>
      </c>
      <c r="I138" s="153"/>
      <c r="L138" s="149"/>
      <c r="M138" s="154"/>
      <c r="T138" s="155"/>
      <c r="AT138" s="151" t="s">
        <v>156</v>
      </c>
      <c r="AU138" s="151" t="s">
        <v>84</v>
      </c>
      <c r="AV138" s="12" t="s">
        <v>82</v>
      </c>
      <c r="AW138" s="12" t="s">
        <v>35</v>
      </c>
      <c r="AX138" s="12" t="s">
        <v>75</v>
      </c>
      <c r="AY138" s="151" t="s">
        <v>144</v>
      </c>
    </row>
    <row r="139" spans="2:65" s="12" customFormat="1">
      <c r="B139" s="149"/>
      <c r="D139" s="150" t="s">
        <v>156</v>
      </c>
      <c r="E139" s="151" t="s">
        <v>19</v>
      </c>
      <c r="F139" s="152" t="s">
        <v>1951</v>
      </c>
      <c r="H139" s="151" t="s">
        <v>19</v>
      </c>
      <c r="I139" s="153"/>
      <c r="L139" s="149"/>
      <c r="M139" s="154"/>
      <c r="T139" s="155"/>
      <c r="AT139" s="151" t="s">
        <v>156</v>
      </c>
      <c r="AU139" s="151" t="s">
        <v>84</v>
      </c>
      <c r="AV139" s="12" t="s">
        <v>82</v>
      </c>
      <c r="AW139" s="12" t="s">
        <v>35</v>
      </c>
      <c r="AX139" s="12" t="s">
        <v>75</v>
      </c>
      <c r="AY139" s="151" t="s">
        <v>144</v>
      </c>
    </row>
    <row r="140" spans="2:65" s="13" customFormat="1">
      <c r="B140" s="156"/>
      <c r="D140" s="150" t="s">
        <v>156</v>
      </c>
      <c r="E140" s="157" t="s">
        <v>19</v>
      </c>
      <c r="F140" s="158" t="s">
        <v>1957</v>
      </c>
      <c r="H140" s="159">
        <v>51.2</v>
      </c>
      <c r="I140" s="160"/>
      <c r="L140" s="156"/>
      <c r="M140" s="161"/>
      <c r="T140" s="162"/>
      <c r="AT140" s="157" t="s">
        <v>156</v>
      </c>
      <c r="AU140" s="157" t="s">
        <v>84</v>
      </c>
      <c r="AV140" s="13" t="s">
        <v>84</v>
      </c>
      <c r="AW140" s="13" t="s">
        <v>35</v>
      </c>
      <c r="AX140" s="13" t="s">
        <v>82</v>
      </c>
      <c r="AY140" s="157" t="s">
        <v>144</v>
      </c>
    </row>
    <row r="141" spans="2:65" s="1" customFormat="1" ht="16.5" customHeight="1">
      <c r="B141" s="33"/>
      <c r="C141" s="177" t="s">
        <v>246</v>
      </c>
      <c r="D141" s="177" t="s">
        <v>287</v>
      </c>
      <c r="E141" s="178" t="s">
        <v>1958</v>
      </c>
      <c r="F141" s="179" t="s">
        <v>1959</v>
      </c>
      <c r="G141" s="180" t="s">
        <v>150</v>
      </c>
      <c r="H141" s="181">
        <v>60.646000000000001</v>
      </c>
      <c r="I141" s="182"/>
      <c r="J141" s="183">
        <f>ROUND(I141*H141,2)</f>
        <v>0</v>
      </c>
      <c r="K141" s="179" t="s">
        <v>311</v>
      </c>
      <c r="L141" s="184"/>
      <c r="M141" s="185" t="s">
        <v>19</v>
      </c>
      <c r="N141" s="186" t="s">
        <v>46</v>
      </c>
      <c r="P141" s="141">
        <f>O141*H141</f>
        <v>0</v>
      </c>
      <c r="Q141" s="141">
        <v>2.9999999999999997E-4</v>
      </c>
      <c r="R141" s="141">
        <f>Q141*H141</f>
        <v>1.81938E-2</v>
      </c>
      <c r="S141" s="141">
        <v>0</v>
      </c>
      <c r="T141" s="142">
        <f>S141*H141</f>
        <v>0</v>
      </c>
      <c r="AR141" s="143" t="s">
        <v>205</v>
      </c>
      <c r="AT141" s="143" t="s">
        <v>287</v>
      </c>
      <c r="AU141" s="143" t="s">
        <v>84</v>
      </c>
      <c r="AY141" s="18" t="s">
        <v>144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8" t="s">
        <v>82</v>
      </c>
      <c r="BK141" s="144">
        <f>ROUND(I141*H141,2)</f>
        <v>0</v>
      </c>
      <c r="BL141" s="18" t="s">
        <v>152</v>
      </c>
      <c r="BM141" s="143" t="s">
        <v>1960</v>
      </c>
    </row>
    <row r="142" spans="2:65" s="13" customFormat="1">
      <c r="B142" s="156"/>
      <c r="D142" s="150" t="s">
        <v>156</v>
      </c>
      <c r="F142" s="158" t="s">
        <v>1961</v>
      </c>
      <c r="H142" s="159">
        <v>60.646000000000001</v>
      </c>
      <c r="I142" s="160"/>
      <c r="L142" s="156"/>
      <c r="M142" s="161"/>
      <c r="T142" s="162"/>
      <c r="AT142" s="157" t="s">
        <v>156</v>
      </c>
      <c r="AU142" s="157" t="s">
        <v>84</v>
      </c>
      <c r="AV142" s="13" t="s">
        <v>84</v>
      </c>
      <c r="AW142" s="13" t="s">
        <v>4</v>
      </c>
      <c r="AX142" s="13" t="s">
        <v>82</v>
      </c>
      <c r="AY142" s="157" t="s">
        <v>144</v>
      </c>
    </row>
    <row r="143" spans="2:65" s="1" customFormat="1" ht="16.5" customHeight="1">
      <c r="B143" s="33"/>
      <c r="C143" s="132" t="s">
        <v>251</v>
      </c>
      <c r="D143" s="132" t="s">
        <v>147</v>
      </c>
      <c r="E143" s="133" t="s">
        <v>1962</v>
      </c>
      <c r="F143" s="134" t="s">
        <v>1963</v>
      </c>
      <c r="G143" s="135" t="s">
        <v>261</v>
      </c>
      <c r="H143" s="136">
        <v>1.28</v>
      </c>
      <c r="I143" s="137"/>
      <c r="J143" s="138">
        <f>ROUND(I143*H143,2)</f>
        <v>0</v>
      </c>
      <c r="K143" s="134" t="s">
        <v>151</v>
      </c>
      <c r="L143" s="33"/>
      <c r="M143" s="139" t="s">
        <v>19</v>
      </c>
      <c r="N143" s="140" t="s">
        <v>46</v>
      </c>
      <c r="P143" s="141">
        <f>O143*H143</f>
        <v>0</v>
      </c>
      <c r="Q143" s="141">
        <v>1.92</v>
      </c>
      <c r="R143" s="141">
        <f>Q143*H143</f>
        <v>2.4575999999999998</v>
      </c>
      <c r="S143" s="141">
        <v>0</v>
      </c>
      <c r="T143" s="142">
        <f>S143*H143</f>
        <v>0</v>
      </c>
      <c r="AR143" s="143" t="s">
        <v>152</v>
      </c>
      <c r="AT143" s="143" t="s">
        <v>147</v>
      </c>
      <c r="AU143" s="143" t="s">
        <v>84</v>
      </c>
      <c r="AY143" s="18" t="s">
        <v>144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8" t="s">
        <v>82</v>
      </c>
      <c r="BK143" s="144">
        <f>ROUND(I143*H143,2)</f>
        <v>0</v>
      </c>
      <c r="BL143" s="18" t="s">
        <v>152</v>
      </c>
      <c r="BM143" s="143" t="s">
        <v>1964</v>
      </c>
    </row>
    <row r="144" spans="2:65" s="1" customFormat="1">
      <c r="B144" s="33"/>
      <c r="D144" s="145" t="s">
        <v>154</v>
      </c>
      <c r="F144" s="146" t="s">
        <v>1965</v>
      </c>
      <c r="I144" s="147"/>
      <c r="L144" s="33"/>
      <c r="M144" s="148"/>
      <c r="T144" s="54"/>
      <c r="AT144" s="18" t="s">
        <v>154</v>
      </c>
      <c r="AU144" s="18" t="s">
        <v>84</v>
      </c>
    </row>
    <row r="145" spans="2:65" s="12" customFormat="1">
      <c r="B145" s="149"/>
      <c r="D145" s="150" t="s">
        <v>156</v>
      </c>
      <c r="E145" s="151" t="s">
        <v>19</v>
      </c>
      <c r="F145" s="152" t="s">
        <v>1950</v>
      </c>
      <c r="H145" s="151" t="s">
        <v>19</v>
      </c>
      <c r="I145" s="153"/>
      <c r="L145" s="149"/>
      <c r="M145" s="154"/>
      <c r="T145" s="155"/>
      <c r="AT145" s="151" t="s">
        <v>156</v>
      </c>
      <c r="AU145" s="151" t="s">
        <v>84</v>
      </c>
      <c r="AV145" s="12" t="s">
        <v>82</v>
      </c>
      <c r="AW145" s="12" t="s">
        <v>35</v>
      </c>
      <c r="AX145" s="12" t="s">
        <v>75</v>
      </c>
      <c r="AY145" s="151" t="s">
        <v>144</v>
      </c>
    </row>
    <row r="146" spans="2:65" s="12" customFormat="1">
      <c r="B146" s="149"/>
      <c r="D146" s="150" t="s">
        <v>156</v>
      </c>
      <c r="E146" s="151" t="s">
        <v>19</v>
      </c>
      <c r="F146" s="152" t="s">
        <v>1951</v>
      </c>
      <c r="H146" s="151" t="s">
        <v>19</v>
      </c>
      <c r="I146" s="153"/>
      <c r="L146" s="149"/>
      <c r="M146" s="154"/>
      <c r="T146" s="155"/>
      <c r="AT146" s="151" t="s">
        <v>156</v>
      </c>
      <c r="AU146" s="151" t="s">
        <v>84</v>
      </c>
      <c r="AV146" s="12" t="s">
        <v>82</v>
      </c>
      <c r="AW146" s="12" t="s">
        <v>35</v>
      </c>
      <c r="AX146" s="12" t="s">
        <v>75</v>
      </c>
      <c r="AY146" s="151" t="s">
        <v>144</v>
      </c>
    </row>
    <row r="147" spans="2:65" s="13" customFormat="1">
      <c r="B147" s="156"/>
      <c r="D147" s="150" t="s">
        <v>156</v>
      </c>
      <c r="E147" s="157" t="s">
        <v>19</v>
      </c>
      <c r="F147" s="158" t="s">
        <v>1966</v>
      </c>
      <c r="H147" s="159">
        <v>1.28</v>
      </c>
      <c r="I147" s="160"/>
      <c r="L147" s="156"/>
      <c r="M147" s="161"/>
      <c r="T147" s="162"/>
      <c r="AT147" s="157" t="s">
        <v>156</v>
      </c>
      <c r="AU147" s="157" t="s">
        <v>84</v>
      </c>
      <c r="AV147" s="13" t="s">
        <v>84</v>
      </c>
      <c r="AW147" s="13" t="s">
        <v>35</v>
      </c>
      <c r="AX147" s="13" t="s">
        <v>82</v>
      </c>
      <c r="AY147" s="157" t="s">
        <v>144</v>
      </c>
    </row>
    <row r="148" spans="2:65" s="1" customFormat="1" ht="16.5" customHeight="1">
      <c r="B148" s="33"/>
      <c r="C148" s="132" t="s">
        <v>258</v>
      </c>
      <c r="D148" s="132" t="s">
        <v>147</v>
      </c>
      <c r="E148" s="133" t="s">
        <v>1967</v>
      </c>
      <c r="F148" s="134" t="s">
        <v>1968</v>
      </c>
      <c r="G148" s="135" t="s">
        <v>177</v>
      </c>
      <c r="H148" s="136">
        <v>32</v>
      </c>
      <c r="I148" s="137"/>
      <c r="J148" s="138">
        <f>ROUND(I148*H148,2)</f>
        <v>0</v>
      </c>
      <c r="K148" s="134" t="s">
        <v>151</v>
      </c>
      <c r="L148" s="33"/>
      <c r="M148" s="139" t="s">
        <v>19</v>
      </c>
      <c r="N148" s="140" t="s">
        <v>46</v>
      </c>
      <c r="P148" s="141">
        <f>O148*H148</f>
        <v>0</v>
      </c>
      <c r="Q148" s="141">
        <v>4.8999999999999998E-4</v>
      </c>
      <c r="R148" s="141">
        <f>Q148*H148</f>
        <v>1.5679999999999999E-2</v>
      </c>
      <c r="S148" s="141">
        <v>0</v>
      </c>
      <c r="T148" s="142">
        <f>S148*H148</f>
        <v>0</v>
      </c>
      <c r="AR148" s="143" t="s">
        <v>152</v>
      </c>
      <c r="AT148" s="143" t="s">
        <v>147</v>
      </c>
      <c r="AU148" s="143" t="s">
        <v>84</v>
      </c>
      <c r="AY148" s="18" t="s">
        <v>144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8" t="s">
        <v>82</v>
      </c>
      <c r="BK148" s="144">
        <f>ROUND(I148*H148,2)</f>
        <v>0</v>
      </c>
      <c r="BL148" s="18" t="s">
        <v>152</v>
      </c>
      <c r="BM148" s="143" t="s">
        <v>1969</v>
      </c>
    </row>
    <row r="149" spans="2:65" s="1" customFormat="1">
      <c r="B149" s="33"/>
      <c r="D149" s="145" t="s">
        <v>154</v>
      </c>
      <c r="F149" s="146" t="s">
        <v>1970</v>
      </c>
      <c r="I149" s="147"/>
      <c r="L149" s="33"/>
      <c r="M149" s="148"/>
      <c r="T149" s="54"/>
      <c r="AT149" s="18" t="s">
        <v>154</v>
      </c>
      <c r="AU149" s="18" t="s">
        <v>84</v>
      </c>
    </row>
    <row r="150" spans="2:65" s="12" customFormat="1">
      <c r="B150" s="149"/>
      <c r="D150" s="150" t="s">
        <v>156</v>
      </c>
      <c r="E150" s="151" t="s">
        <v>19</v>
      </c>
      <c r="F150" s="152" t="s">
        <v>1971</v>
      </c>
      <c r="H150" s="151" t="s">
        <v>19</v>
      </c>
      <c r="I150" s="153"/>
      <c r="L150" s="149"/>
      <c r="M150" s="154"/>
      <c r="T150" s="155"/>
      <c r="AT150" s="151" t="s">
        <v>156</v>
      </c>
      <c r="AU150" s="151" t="s">
        <v>84</v>
      </c>
      <c r="AV150" s="12" t="s">
        <v>82</v>
      </c>
      <c r="AW150" s="12" t="s">
        <v>35</v>
      </c>
      <c r="AX150" s="12" t="s">
        <v>75</v>
      </c>
      <c r="AY150" s="151" t="s">
        <v>144</v>
      </c>
    </row>
    <row r="151" spans="2:65" s="12" customFormat="1">
      <c r="B151" s="149"/>
      <c r="D151" s="150" t="s">
        <v>156</v>
      </c>
      <c r="E151" s="151" t="s">
        <v>19</v>
      </c>
      <c r="F151" s="152" t="s">
        <v>1972</v>
      </c>
      <c r="H151" s="151" t="s">
        <v>19</v>
      </c>
      <c r="I151" s="153"/>
      <c r="L151" s="149"/>
      <c r="M151" s="154"/>
      <c r="T151" s="155"/>
      <c r="AT151" s="151" t="s">
        <v>156</v>
      </c>
      <c r="AU151" s="151" t="s">
        <v>84</v>
      </c>
      <c r="AV151" s="12" t="s">
        <v>82</v>
      </c>
      <c r="AW151" s="12" t="s">
        <v>35</v>
      </c>
      <c r="AX151" s="12" t="s">
        <v>75</v>
      </c>
      <c r="AY151" s="151" t="s">
        <v>144</v>
      </c>
    </row>
    <row r="152" spans="2:65" s="12" customFormat="1">
      <c r="B152" s="149"/>
      <c r="D152" s="150" t="s">
        <v>156</v>
      </c>
      <c r="E152" s="151" t="s">
        <v>19</v>
      </c>
      <c r="F152" s="152" t="s">
        <v>1973</v>
      </c>
      <c r="H152" s="151" t="s">
        <v>19</v>
      </c>
      <c r="I152" s="153"/>
      <c r="L152" s="149"/>
      <c r="M152" s="154"/>
      <c r="T152" s="155"/>
      <c r="AT152" s="151" t="s">
        <v>156</v>
      </c>
      <c r="AU152" s="151" t="s">
        <v>84</v>
      </c>
      <c r="AV152" s="12" t="s">
        <v>82</v>
      </c>
      <c r="AW152" s="12" t="s">
        <v>35</v>
      </c>
      <c r="AX152" s="12" t="s">
        <v>75</v>
      </c>
      <c r="AY152" s="151" t="s">
        <v>144</v>
      </c>
    </row>
    <row r="153" spans="2:65" s="12" customFormat="1">
      <c r="B153" s="149"/>
      <c r="D153" s="150" t="s">
        <v>156</v>
      </c>
      <c r="E153" s="151" t="s">
        <v>19</v>
      </c>
      <c r="F153" s="152" t="s">
        <v>1972</v>
      </c>
      <c r="H153" s="151" t="s">
        <v>19</v>
      </c>
      <c r="I153" s="153"/>
      <c r="L153" s="149"/>
      <c r="M153" s="154"/>
      <c r="T153" s="155"/>
      <c r="AT153" s="151" t="s">
        <v>156</v>
      </c>
      <c r="AU153" s="151" t="s">
        <v>84</v>
      </c>
      <c r="AV153" s="12" t="s">
        <v>82</v>
      </c>
      <c r="AW153" s="12" t="s">
        <v>35</v>
      </c>
      <c r="AX153" s="12" t="s">
        <v>75</v>
      </c>
      <c r="AY153" s="151" t="s">
        <v>144</v>
      </c>
    </row>
    <row r="154" spans="2:65" s="12" customFormat="1" ht="22.5">
      <c r="B154" s="149"/>
      <c r="D154" s="150" t="s">
        <v>156</v>
      </c>
      <c r="E154" s="151" t="s">
        <v>19</v>
      </c>
      <c r="F154" s="152" t="s">
        <v>1974</v>
      </c>
      <c r="H154" s="151" t="s">
        <v>19</v>
      </c>
      <c r="I154" s="153"/>
      <c r="L154" s="149"/>
      <c r="M154" s="154"/>
      <c r="T154" s="155"/>
      <c r="AT154" s="151" t="s">
        <v>156</v>
      </c>
      <c r="AU154" s="151" t="s">
        <v>84</v>
      </c>
      <c r="AV154" s="12" t="s">
        <v>82</v>
      </c>
      <c r="AW154" s="12" t="s">
        <v>35</v>
      </c>
      <c r="AX154" s="12" t="s">
        <v>75</v>
      </c>
      <c r="AY154" s="151" t="s">
        <v>144</v>
      </c>
    </row>
    <row r="155" spans="2:65" s="12" customFormat="1" ht="22.5">
      <c r="B155" s="149"/>
      <c r="D155" s="150" t="s">
        <v>156</v>
      </c>
      <c r="E155" s="151" t="s">
        <v>19</v>
      </c>
      <c r="F155" s="152" t="s">
        <v>1975</v>
      </c>
      <c r="H155" s="151" t="s">
        <v>19</v>
      </c>
      <c r="I155" s="153"/>
      <c r="L155" s="149"/>
      <c r="M155" s="154"/>
      <c r="T155" s="155"/>
      <c r="AT155" s="151" t="s">
        <v>156</v>
      </c>
      <c r="AU155" s="151" t="s">
        <v>84</v>
      </c>
      <c r="AV155" s="12" t="s">
        <v>82</v>
      </c>
      <c r="AW155" s="12" t="s">
        <v>35</v>
      </c>
      <c r="AX155" s="12" t="s">
        <v>75</v>
      </c>
      <c r="AY155" s="151" t="s">
        <v>144</v>
      </c>
    </row>
    <row r="156" spans="2:65" s="12" customFormat="1" ht="22.5">
      <c r="B156" s="149"/>
      <c r="D156" s="150" t="s">
        <v>156</v>
      </c>
      <c r="E156" s="151" t="s">
        <v>19</v>
      </c>
      <c r="F156" s="152" t="s">
        <v>1976</v>
      </c>
      <c r="H156" s="151" t="s">
        <v>19</v>
      </c>
      <c r="I156" s="153"/>
      <c r="L156" s="149"/>
      <c r="M156" s="154"/>
      <c r="T156" s="155"/>
      <c r="AT156" s="151" t="s">
        <v>156</v>
      </c>
      <c r="AU156" s="151" t="s">
        <v>84</v>
      </c>
      <c r="AV156" s="12" t="s">
        <v>82</v>
      </c>
      <c r="AW156" s="12" t="s">
        <v>35</v>
      </c>
      <c r="AX156" s="12" t="s">
        <v>75</v>
      </c>
      <c r="AY156" s="151" t="s">
        <v>144</v>
      </c>
    </row>
    <row r="157" spans="2:65" s="12" customFormat="1" ht="22.5">
      <c r="B157" s="149"/>
      <c r="D157" s="150" t="s">
        <v>156</v>
      </c>
      <c r="E157" s="151" t="s">
        <v>19</v>
      </c>
      <c r="F157" s="152" t="s">
        <v>1977</v>
      </c>
      <c r="H157" s="151" t="s">
        <v>19</v>
      </c>
      <c r="I157" s="153"/>
      <c r="L157" s="149"/>
      <c r="M157" s="154"/>
      <c r="T157" s="155"/>
      <c r="AT157" s="151" t="s">
        <v>156</v>
      </c>
      <c r="AU157" s="151" t="s">
        <v>84</v>
      </c>
      <c r="AV157" s="12" t="s">
        <v>82</v>
      </c>
      <c r="AW157" s="12" t="s">
        <v>35</v>
      </c>
      <c r="AX157" s="12" t="s">
        <v>75</v>
      </c>
      <c r="AY157" s="151" t="s">
        <v>144</v>
      </c>
    </row>
    <row r="158" spans="2:65" s="12" customFormat="1" ht="22.5">
      <c r="B158" s="149"/>
      <c r="D158" s="150" t="s">
        <v>156</v>
      </c>
      <c r="E158" s="151" t="s">
        <v>19</v>
      </c>
      <c r="F158" s="152" t="s">
        <v>1978</v>
      </c>
      <c r="H158" s="151" t="s">
        <v>19</v>
      </c>
      <c r="I158" s="153"/>
      <c r="L158" s="149"/>
      <c r="M158" s="154"/>
      <c r="T158" s="155"/>
      <c r="AT158" s="151" t="s">
        <v>156</v>
      </c>
      <c r="AU158" s="151" t="s">
        <v>84</v>
      </c>
      <c r="AV158" s="12" t="s">
        <v>82</v>
      </c>
      <c r="AW158" s="12" t="s">
        <v>35</v>
      </c>
      <c r="AX158" s="12" t="s">
        <v>75</v>
      </c>
      <c r="AY158" s="151" t="s">
        <v>144</v>
      </c>
    </row>
    <row r="159" spans="2:65" s="13" customFormat="1">
      <c r="B159" s="156"/>
      <c r="D159" s="150" t="s">
        <v>156</v>
      </c>
      <c r="E159" s="157" t="s">
        <v>19</v>
      </c>
      <c r="F159" s="158" t="s">
        <v>1979</v>
      </c>
      <c r="H159" s="159">
        <v>0</v>
      </c>
      <c r="I159" s="160"/>
      <c r="L159" s="156"/>
      <c r="M159" s="161"/>
      <c r="T159" s="162"/>
      <c r="AT159" s="157" t="s">
        <v>156</v>
      </c>
      <c r="AU159" s="157" t="s">
        <v>84</v>
      </c>
      <c r="AV159" s="13" t="s">
        <v>84</v>
      </c>
      <c r="AW159" s="13" t="s">
        <v>35</v>
      </c>
      <c r="AX159" s="13" t="s">
        <v>75</v>
      </c>
      <c r="AY159" s="157" t="s">
        <v>144</v>
      </c>
    </row>
    <row r="160" spans="2:65" s="13" customFormat="1">
      <c r="B160" s="156"/>
      <c r="D160" s="150" t="s">
        <v>156</v>
      </c>
      <c r="E160" s="157" t="s">
        <v>19</v>
      </c>
      <c r="F160" s="158" t="s">
        <v>290</v>
      </c>
      <c r="H160" s="159">
        <v>32</v>
      </c>
      <c r="I160" s="160"/>
      <c r="L160" s="156"/>
      <c r="M160" s="161"/>
      <c r="T160" s="162"/>
      <c r="AT160" s="157" t="s">
        <v>156</v>
      </c>
      <c r="AU160" s="157" t="s">
        <v>84</v>
      </c>
      <c r="AV160" s="13" t="s">
        <v>84</v>
      </c>
      <c r="AW160" s="13" t="s">
        <v>35</v>
      </c>
      <c r="AX160" s="13" t="s">
        <v>82</v>
      </c>
      <c r="AY160" s="157" t="s">
        <v>144</v>
      </c>
    </row>
    <row r="161" spans="2:65" s="11" customFormat="1" ht="22.9" customHeight="1">
      <c r="B161" s="120"/>
      <c r="D161" s="121" t="s">
        <v>74</v>
      </c>
      <c r="E161" s="130" t="s">
        <v>152</v>
      </c>
      <c r="F161" s="130" t="s">
        <v>1980</v>
      </c>
      <c r="I161" s="123"/>
      <c r="J161" s="131">
        <f>BK161</f>
        <v>0</v>
      </c>
      <c r="L161" s="120"/>
      <c r="M161" s="125"/>
      <c r="P161" s="126">
        <f>P162</f>
        <v>0</v>
      </c>
      <c r="R161" s="126">
        <f>R162</f>
        <v>0</v>
      </c>
      <c r="T161" s="127">
        <f>T162</f>
        <v>0</v>
      </c>
      <c r="AR161" s="121" t="s">
        <v>82</v>
      </c>
      <c r="AT161" s="128" t="s">
        <v>74</v>
      </c>
      <c r="AU161" s="128" t="s">
        <v>82</v>
      </c>
      <c r="AY161" s="121" t="s">
        <v>144</v>
      </c>
      <c r="BK161" s="129">
        <f>BK162</f>
        <v>0</v>
      </c>
    </row>
    <row r="162" spans="2:65" s="1" customFormat="1" ht="24.2" customHeight="1">
      <c r="B162" s="33"/>
      <c r="C162" s="132" t="s">
        <v>229</v>
      </c>
      <c r="D162" s="132" t="s">
        <v>147</v>
      </c>
      <c r="E162" s="133" t="s">
        <v>1981</v>
      </c>
      <c r="F162" s="134" t="s">
        <v>1982</v>
      </c>
      <c r="G162" s="135" t="s">
        <v>150</v>
      </c>
      <c r="H162" s="136">
        <v>52</v>
      </c>
      <c r="I162" s="137"/>
      <c r="J162" s="138">
        <f>ROUND(I162*H162,2)</f>
        <v>0</v>
      </c>
      <c r="K162" s="134" t="s">
        <v>19</v>
      </c>
      <c r="L162" s="33"/>
      <c r="M162" s="139" t="s">
        <v>19</v>
      </c>
      <c r="N162" s="140" t="s">
        <v>46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152</v>
      </c>
      <c r="AT162" s="143" t="s">
        <v>147</v>
      </c>
      <c r="AU162" s="143" t="s">
        <v>84</v>
      </c>
      <c r="AY162" s="18" t="s">
        <v>144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8" t="s">
        <v>82</v>
      </c>
      <c r="BK162" s="144">
        <f>ROUND(I162*H162,2)</f>
        <v>0</v>
      </c>
      <c r="BL162" s="18" t="s">
        <v>152</v>
      </c>
      <c r="BM162" s="143" t="s">
        <v>1983</v>
      </c>
    </row>
    <row r="163" spans="2:65" s="11" customFormat="1" ht="22.9" customHeight="1">
      <c r="B163" s="120"/>
      <c r="D163" s="121" t="s">
        <v>74</v>
      </c>
      <c r="E163" s="130" t="s">
        <v>187</v>
      </c>
      <c r="F163" s="130" t="s">
        <v>1984</v>
      </c>
      <c r="I163" s="123"/>
      <c r="J163" s="131">
        <f>BK163</f>
        <v>0</v>
      </c>
      <c r="L163" s="120"/>
      <c r="M163" s="125"/>
      <c r="P163" s="126">
        <f>SUM(P164:P185)</f>
        <v>0</v>
      </c>
      <c r="R163" s="126">
        <f>SUM(R164:R185)</f>
        <v>8.0038400000000003</v>
      </c>
      <c r="T163" s="127">
        <f>SUM(T164:T185)</f>
        <v>0</v>
      </c>
      <c r="AR163" s="121" t="s">
        <v>82</v>
      </c>
      <c r="AT163" s="128" t="s">
        <v>74</v>
      </c>
      <c r="AU163" s="128" t="s">
        <v>82</v>
      </c>
      <c r="AY163" s="121" t="s">
        <v>144</v>
      </c>
      <c r="BK163" s="129">
        <f>SUM(BK164:BK185)</f>
        <v>0</v>
      </c>
    </row>
    <row r="164" spans="2:65" s="1" customFormat="1" ht="21.75" customHeight="1">
      <c r="B164" s="33"/>
      <c r="C164" s="132" t="s">
        <v>281</v>
      </c>
      <c r="D164" s="132" t="s">
        <v>147</v>
      </c>
      <c r="E164" s="133" t="s">
        <v>1985</v>
      </c>
      <c r="F164" s="134" t="s">
        <v>1986</v>
      </c>
      <c r="G164" s="135" t="s">
        <v>150</v>
      </c>
      <c r="H164" s="136">
        <v>52</v>
      </c>
      <c r="I164" s="137"/>
      <c r="J164" s="138">
        <f>ROUND(I164*H164,2)</f>
        <v>0</v>
      </c>
      <c r="K164" s="134" t="s">
        <v>151</v>
      </c>
      <c r="L164" s="33"/>
      <c r="M164" s="139" t="s">
        <v>19</v>
      </c>
      <c r="N164" s="140" t="s">
        <v>46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152</v>
      </c>
      <c r="AT164" s="143" t="s">
        <v>147</v>
      </c>
      <c r="AU164" s="143" t="s">
        <v>84</v>
      </c>
      <c r="AY164" s="18" t="s">
        <v>144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8" t="s">
        <v>82</v>
      </c>
      <c r="BK164" s="144">
        <f>ROUND(I164*H164,2)</f>
        <v>0</v>
      </c>
      <c r="BL164" s="18" t="s">
        <v>152</v>
      </c>
      <c r="BM164" s="143" t="s">
        <v>1987</v>
      </c>
    </row>
    <row r="165" spans="2:65" s="1" customFormat="1">
      <c r="B165" s="33"/>
      <c r="D165" s="145" t="s">
        <v>154</v>
      </c>
      <c r="F165" s="146" t="s">
        <v>1988</v>
      </c>
      <c r="I165" s="147"/>
      <c r="L165" s="33"/>
      <c r="M165" s="148"/>
      <c r="T165" s="54"/>
      <c r="AT165" s="18" t="s">
        <v>154</v>
      </c>
      <c r="AU165" s="18" t="s">
        <v>84</v>
      </c>
    </row>
    <row r="166" spans="2:65" s="1" customFormat="1" ht="21.75" customHeight="1">
      <c r="B166" s="33"/>
      <c r="C166" s="132" t="s">
        <v>286</v>
      </c>
      <c r="D166" s="132" t="s">
        <v>147</v>
      </c>
      <c r="E166" s="133" t="s">
        <v>1989</v>
      </c>
      <c r="F166" s="134" t="s">
        <v>1990</v>
      </c>
      <c r="G166" s="135" t="s">
        <v>150</v>
      </c>
      <c r="H166" s="136">
        <v>11.4</v>
      </c>
      <c r="I166" s="137"/>
      <c r="J166" s="138">
        <f>ROUND(I166*H166,2)</f>
        <v>0</v>
      </c>
      <c r="K166" s="134" t="s">
        <v>151</v>
      </c>
      <c r="L166" s="33"/>
      <c r="M166" s="139" t="s">
        <v>19</v>
      </c>
      <c r="N166" s="140" t="s">
        <v>46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152</v>
      </c>
      <c r="AT166" s="143" t="s">
        <v>147</v>
      </c>
      <c r="AU166" s="143" t="s">
        <v>84</v>
      </c>
      <c r="AY166" s="18" t="s">
        <v>144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8" t="s">
        <v>82</v>
      </c>
      <c r="BK166" s="144">
        <f>ROUND(I166*H166,2)</f>
        <v>0</v>
      </c>
      <c r="BL166" s="18" t="s">
        <v>152</v>
      </c>
      <c r="BM166" s="143" t="s">
        <v>1991</v>
      </c>
    </row>
    <row r="167" spans="2:65" s="1" customFormat="1">
      <c r="B167" s="33"/>
      <c r="D167" s="145" t="s">
        <v>154</v>
      </c>
      <c r="F167" s="146" t="s">
        <v>1992</v>
      </c>
      <c r="I167" s="147"/>
      <c r="L167" s="33"/>
      <c r="M167" s="148"/>
      <c r="T167" s="54"/>
      <c r="AT167" s="18" t="s">
        <v>154</v>
      </c>
      <c r="AU167" s="18" t="s">
        <v>84</v>
      </c>
    </row>
    <row r="168" spans="2:65" s="12" customFormat="1">
      <c r="B168" s="149"/>
      <c r="D168" s="150" t="s">
        <v>156</v>
      </c>
      <c r="E168" s="151" t="s">
        <v>19</v>
      </c>
      <c r="F168" s="152" t="s">
        <v>1993</v>
      </c>
      <c r="H168" s="151" t="s">
        <v>19</v>
      </c>
      <c r="I168" s="153"/>
      <c r="L168" s="149"/>
      <c r="M168" s="154"/>
      <c r="T168" s="155"/>
      <c r="AT168" s="151" t="s">
        <v>156</v>
      </c>
      <c r="AU168" s="151" t="s">
        <v>84</v>
      </c>
      <c r="AV168" s="12" t="s">
        <v>82</v>
      </c>
      <c r="AW168" s="12" t="s">
        <v>35</v>
      </c>
      <c r="AX168" s="12" t="s">
        <v>75</v>
      </c>
      <c r="AY168" s="151" t="s">
        <v>144</v>
      </c>
    </row>
    <row r="169" spans="2:65" s="12" customFormat="1">
      <c r="B169" s="149"/>
      <c r="D169" s="150" t="s">
        <v>156</v>
      </c>
      <c r="E169" s="151" t="s">
        <v>19</v>
      </c>
      <c r="F169" s="152" t="s">
        <v>1994</v>
      </c>
      <c r="H169" s="151" t="s">
        <v>19</v>
      </c>
      <c r="I169" s="153"/>
      <c r="L169" s="149"/>
      <c r="M169" s="154"/>
      <c r="T169" s="155"/>
      <c r="AT169" s="151" t="s">
        <v>156</v>
      </c>
      <c r="AU169" s="151" t="s">
        <v>84</v>
      </c>
      <c r="AV169" s="12" t="s">
        <v>82</v>
      </c>
      <c r="AW169" s="12" t="s">
        <v>35</v>
      </c>
      <c r="AX169" s="12" t="s">
        <v>75</v>
      </c>
      <c r="AY169" s="151" t="s">
        <v>144</v>
      </c>
    </row>
    <row r="170" spans="2:65" s="13" customFormat="1">
      <c r="B170" s="156"/>
      <c r="D170" s="150" t="s">
        <v>156</v>
      </c>
      <c r="E170" s="157" t="s">
        <v>19</v>
      </c>
      <c r="F170" s="158" t="s">
        <v>1995</v>
      </c>
      <c r="H170" s="159">
        <v>11.4</v>
      </c>
      <c r="I170" s="160"/>
      <c r="L170" s="156"/>
      <c r="M170" s="161"/>
      <c r="T170" s="162"/>
      <c r="AT170" s="157" t="s">
        <v>156</v>
      </c>
      <c r="AU170" s="157" t="s">
        <v>84</v>
      </c>
      <c r="AV170" s="13" t="s">
        <v>84</v>
      </c>
      <c r="AW170" s="13" t="s">
        <v>35</v>
      </c>
      <c r="AX170" s="13" t="s">
        <v>82</v>
      </c>
      <c r="AY170" s="157" t="s">
        <v>144</v>
      </c>
    </row>
    <row r="171" spans="2:65" s="1" customFormat="1" ht="24.2" customHeight="1">
      <c r="B171" s="33"/>
      <c r="C171" s="132" t="s">
        <v>293</v>
      </c>
      <c r="D171" s="132" t="s">
        <v>147</v>
      </c>
      <c r="E171" s="133" t="s">
        <v>1996</v>
      </c>
      <c r="F171" s="134" t="s">
        <v>1997</v>
      </c>
      <c r="G171" s="135" t="s">
        <v>150</v>
      </c>
      <c r="H171" s="136">
        <v>52</v>
      </c>
      <c r="I171" s="137"/>
      <c r="J171" s="138">
        <f>ROUND(I171*H171,2)</f>
        <v>0</v>
      </c>
      <c r="K171" s="134" t="s">
        <v>151</v>
      </c>
      <c r="L171" s="33"/>
      <c r="M171" s="139" t="s">
        <v>19</v>
      </c>
      <c r="N171" s="140" t="s">
        <v>46</v>
      </c>
      <c r="P171" s="141">
        <f>O171*H171</f>
        <v>0</v>
      </c>
      <c r="Q171" s="141">
        <v>0.1002</v>
      </c>
      <c r="R171" s="141">
        <f>Q171*H171</f>
        <v>5.2103999999999999</v>
      </c>
      <c r="S171" s="141">
        <v>0</v>
      </c>
      <c r="T171" s="142">
        <f>S171*H171</f>
        <v>0</v>
      </c>
      <c r="AR171" s="143" t="s">
        <v>152</v>
      </c>
      <c r="AT171" s="143" t="s">
        <v>147</v>
      </c>
      <c r="AU171" s="143" t="s">
        <v>84</v>
      </c>
      <c r="AY171" s="18" t="s">
        <v>144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8" t="s">
        <v>82</v>
      </c>
      <c r="BK171" s="144">
        <f>ROUND(I171*H171,2)</f>
        <v>0</v>
      </c>
      <c r="BL171" s="18" t="s">
        <v>152</v>
      </c>
      <c r="BM171" s="143" t="s">
        <v>1998</v>
      </c>
    </row>
    <row r="172" spans="2:65" s="1" customFormat="1">
      <c r="B172" s="33"/>
      <c r="D172" s="145" t="s">
        <v>154</v>
      </c>
      <c r="F172" s="146" t="s">
        <v>1999</v>
      </c>
      <c r="I172" s="147"/>
      <c r="L172" s="33"/>
      <c r="M172" s="148"/>
      <c r="T172" s="54"/>
      <c r="AT172" s="18" t="s">
        <v>154</v>
      </c>
      <c r="AU172" s="18" t="s">
        <v>84</v>
      </c>
    </row>
    <row r="173" spans="2:65" s="12" customFormat="1">
      <c r="B173" s="149"/>
      <c r="D173" s="150" t="s">
        <v>156</v>
      </c>
      <c r="E173" s="151" t="s">
        <v>19</v>
      </c>
      <c r="F173" s="152" t="s">
        <v>1993</v>
      </c>
      <c r="H173" s="151" t="s">
        <v>19</v>
      </c>
      <c r="I173" s="153"/>
      <c r="L173" s="149"/>
      <c r="M173" s="154"/>
      <c r="T173" s="155"/>
      <c r="AT173" s="151" t="s">
        <v>156</v>
      </c>
      <c r="AU173" s="151" t="s">
        <v>84</v>
      </c>
      <c r="AV173" s="12" t="s">
        <v>82</v>
      </c>
      <c r="AW173" s="12" t="s">
        <v>35</v>
      </c>
      <c r="AX173" s="12" t="s">
        <v>75</v>
      </c>
      <c r="AY173" s="151" t="s">
        <v>144</v>
      </c>
    </row>
    <row r="174" spans="2:65" s="12" customFormat="1" ht="22.5">
      <c r="B174" s="149"/>
      <c r="D174" s="150" t="s">
        <v>156</v>
      </c>
      <c r="E174" s="151" t="s">
        <v>19</v>
      </c>
      <c r="F174" s="152" t="s">
        <v>2000</v>
      </c>
      <c r="H174" s="151" t="s">
        <v>19</v>
      </c>
      <c r="I174" s="153"/>
      <c r="L174" s="149"/>
      <c r="M174" s="154"/>
      <c r="T174" s="155"/>
      <c r="AT174" s="151" t="s">
        <v>156</v>
      </c>
      <c r="AU174" s="151" t="s">
        <v>84</v>
      </c>
      <c r="AV174" s="12" t="s">
        <v>82</v>
      </c>
      <c r="AW174" s="12" t="s">
        <v>35</v>
      </c>
      <c r="AX174" s="12" t="s">
        <v>75</v>
      </c>
      <c r="AY174" s="151" t="s">
        <v>144</v>
      </c>
    </row>
    <row r="175" spans="2:65" s="12" customFormat="1" ht="22.5">
      <c r="B175" s="149"/>
      <c r="D175" s="150" t="s">
        <v>156</v>
      </c>
      <c r="E175" s="151" t="s">
        <v>19</v>
      </c>
      <c r="F175" s="152" t="s">
        <v>2001</v>
      </c>
      <c r="H175" s="151" t="s">
        <v>19</v>
      </c>
      <c r="I175" s="153"/>
      <c r="L175" s="149"/>
      <c r="M175" s="154"/>
      <c r="T175" s="155"/>
      <c r="AT175" s="151" t="s">
        <v>156</v>
      </c>
      <c r="AU175" s="151" t="s">
        <v>84</v>
      </c>
      <c r="AV175" s="12" t="s">
        <v>82</v>
      </c>
      <c r="AW175" s="12" t="s">
        <v>35</v>
      </c>
      <c r="AX175" s="12" t="s">
        <v>75</v>
      </c>
      <c r="AY175" s="151" t="s">
        <v>144</v>
      </c>
    </row>
    <row r="176" spans="2:65" s="12" customFormat="1">
      <c r="B176" s="149"/>
      <c r="D176" s="150" t="s">
        <v>156</v>
      </c>
      <c r="E176" s="151" t="s">
        <v>19</v>
      </c>
      <c r="F176" s="152" t="s">
        <v>2002</v>
      </c>
      <c r="H176" s="151" t="s">
        <v>19</v>
      </c>
      <c r="I176" s="153"/>
      <c r="L176" s="149"/>
      <c r="M176" s="154"/>
      <c r="T176" s="155"/>
      <c r="AT176" s="151" t="s">
        <v>156</v>
      </c>
      <c r="AU176" s="151" t="s">
        <v>84</v>
      </c>
      <c r="AV176" s="12" t="s">
        <v>82</v>
      </c>
      <c r="AW176" s="12" t="s">
        <v>35</v>
      </c>
      <c r="AX176" s="12" t="s">
        <v>75</v>
      </c>
      <c r="AY176" s="151" t="s">
        <v>144</v>
      </c>
    </row>
    <row r="177" spans="2:65" s="12" customFormat="1">
      <c r="B177" s="149"/>
      <c r="D177" s="150" t="s">
        <v>156</v>
      </c>
      <c r="E177" s="151" t="s">
        <v>19</v>
      </c>
      <c r="F177" s="152" t="s">
        <v>2003</v>
      </c>
      <c r="H177" s="151" t="s">
        <v>19</v>
      </c>
      <c r="I177" s="153"/>
      <c r="L177" s="149"/>
      <c r="M177" s="154"/>
      <c r="T177" s="155"/>
      <c r="AT177" s="151" t="s">
        <v>156</v>
      </c>
      <c r="AU177" s="151" t="s">
        <v>84</v>
      </c>
      <c r="AV177" s="12" t="s">
        <v>82</v>
      </c>
      <c r="AW177" s="12" t="s">
        <v>35</v>
      </c>
      <c r="AX177" s="12" t="s">
        <v>75</v>
      </c>
      <c r="AY177" s="151" t="s">
        <v>144</v>
      </c>
    </row>
    <row r="178" spans="2:65" s="12" customFormat="1">
      <c r="B178" s="149"/>
      <c r="D178" s="150" t="s">
        <v>156</v>
      </c>
      <c r="E178" s="151" t="s">
        <v>19</v>
      </c>
      <c r="F178" s="152" t="s">
        <v>2004</v>
      </c>
      <c r="H178" s="151" t="s">
        <v>19</v>
      </c>
      <c r="I178" s="153"/>
      <c r="L178" s="149"/>
      <c r="M178" s="154"/>
      <c r="T178" s="155"/>
      <c r="AT178" s="151" t="s">
        <v>156</v>
      </c>
      <c r="AU178" s="151" t="s">
        <v>84</v>
      </c>
      <c r="AV178" s="12" t="s">
        <v>82</v>
      </c>
      <c r="AW178" s="12" t="s">
        <v>35</v>
      </c>
      <c r="AX178" s="12" t="s">
        <v>75</v>
      </c>
      <c r="AY178" s="151" t="s">
        <v>144</v>
      </c>
    </row>
    <row r="179" spans="2:65" s="12" customFormat="1">
      <c r="B179" s="149"/>
      <c r="D179" s="150" t="s">
        <v>156</v>
      </c>
      <c r="E179" s="151" t="s">
        <v>19</v>
      </c>
      <c r="F179" s="152" t="s">
        <v>2005</v>
      </c>
      <c r="H179" s="151" t="s">
        <v>19</v>
      </c>
      <c r="I179" s="153"/>
      <c r="L179" s="149"/>
      <c r="M179" s="154"/>
      <c r="T179" s="155"/>
      <c r="AT179" s="151" t="s">
        <v>156</v>
      </c>
      <c r="AU179" s="151" t="s">
        <v>84</v>
      </c>
      <c r="AV179" s="12" t="s">
        <v>82</v>
      </c>
      <c r="AW179" s="12" t="s">
        <v>35</v>
      </c>
      <c r="AX179" s="12" t="s">
        <v>75</v>
      </c>
      <c r="AY179" s="151" t="s">
        <v>144</v>
      </c>
    </row>
    <row r="180" spans="2:65" s="12" customFormat="1">
      <c r="B180" s="149"/>
      <c r="D180" s="150" t="s">
        <v>156</v>
      </c>
      <c r="E180" s="151" t="s">
        <v>19</v>
      </c>
      <c r="F180" s="152" t="s">
        <v>2006</v>
      </c>
      <c r="H180" s="151" t="s">
        <v>19</v>
      </c>
      <c r="I180" s="153"/>
      <c r="L180" s="149"/>
      <c r="M180" s="154"/>
      <c r="T180" s="155"/>
      <c r="AT180" s="151" t="s">
        <v>156</v>
      </c>
      <c r="AU180" s="151" t="s">
        <v>84</v>
      </c>
      <c r="AV180" s="12" t="s">
        <v>82</v>
      </c>
      <c r="AW180" s="12" t="s">
        <v>35</v>
      </c>
      <c r="AX180" s="12" t="s">
        <v>75</v>
      </c>
      <c r="AY180" s="151" t="s">
        <v>144</v>
      </c>
    </row>
    <row r="181" spans="2:65" s="12" customFormat="1">
      <c r="B181" s="149"/>
      <c r="D181" s="150" t="s">
        <v>156</v>
      </c>
      <c r="E181" s="151" t="s">
        <v>19</v>
      </c>
      <c r="F181" s="152" t="s">
        <v>2007</v>
      </c>
      <c r="H181" s="151" t="s">
        <v>19</v>
      </c>
      <c r="I181" s="153"/>
      <c r="L181" s="149"/>
      <c r="M181" s="154"/>
      <c r="T181" s="155"/>
      <c r="AT181" s="151" t="s">
        <v>156</v>
      </c>
      <c r="AU181" s="151" t="s">
        <v>84</v>
      </c>
      <c r="AV181" s="12" t="s">
        <v>82</v>
      </c>
      <c r="AW181" s="12" t="s">
        <v>35</v>
      </c>
      <c r="AX181" s="12" t="s">
        <v>75</v>
      </c>
      <c r="AY181" s="151" t="s">
        <v>144</v>
      </c>
    </row>
    <row r="182" spans="2:65" s="12" customFormat="1" ht="22.5">
      <c r="B182" s="149"/>
      <c r="D182" s="150" t="s">
        <v>156</v>
      </c>
      <c r="E182" s="151" t="s">
        <v>19</v>
      </c>
      <c r="F182" s="152" t="s">
        <v>2008</v>
      </c>
      <c r="H182" s="151" t="s">
        <v>19</v>
      </c>
      <c r="I182" s="153"/>
      <c r="L182" s="149"/>
      <c r="M182" s="154"/>
      <c r="T182" s="155"/>
      <c r="AT182" s="151" t="s">
        <v>156</v>
      </c>
      <c r="AU182" s="151" t="s">
        <v>84</v>
      </c>
      <c r="AV182" s="12" t="s">
        <v>82</v>
      </c>
      <c r="AW182" s="12" t="s">
        <v>35</v>
      </c>
      <c r="AX182" s="12" t="s">
        <v>75</v>
      </c>
      <c r="AY182" s="151" t="s">
        <v>144</v>
      </c>
    </row>
    <row r="183" spans="2:65" s="12" customFormat="1">
      <c r="B183" s="149"/>
      <c r="D183" s="150" t="s">
        <v>156</v>
      </c>
      <c r="E183" s="151" t="s">
        <v>19</v>
      </c>
      <c r="F183" s="152" t="s">
        <v>2009</v>
      </c>
      <c r="H183" s="151" t="s">
        <v>19</v>
      </c>
      <c r="I183" s="153"/>
      <c r="L183" s="149"/>
      <c r="M183" s="154"/>
      <c r="T183" s="155"/>
      <c r="AT183" s="151" t="s">
        <v>156</v>
      </c>
      <c r="AU183" s="151" t="s">
        <v>84</v>
      </c>
      <c r="AV183" s="12" t="s">
        <v>82</v>
      </c>
      <c r="AW183" s="12" t="s">
        <v>35</v>
      </c>
      <c r="AX183" s="12" t="s">
        <v>75</v>
      </c>
      <c r="AY183" s="151" t="s">
        <v>144</v>
      </c>
    </row>
    <row r="184" spans="2:65" s="13" customFormat="1">
      <c r="B184" s="156"/>
      <c r="D184" s="150" t="s">
        <v>156</v>
      </c>
      <c r="E184" s="157" t="s">
        <v>19</v>
      </c>
      <c r="F184" s="158" t="s">
        <v>574</v>
      </c>
      <c r="H184" s="159">
        <v>52</v>
      </c>
      <c r="I184" s="160"/>
      <c r="L184" s="156"/>
      <c r="M184" s="161"/>
      <c r="T184" s="162"/>
      <c r="AT184" s="157" t="s">
        <v>156</v>
      </c>
      <c r="AU184" s="157" t="s">
        <v>84</v>
      </c>
      <c r="AV184" s="13" t="s">
        <v>84</v>
      </c>
      <c r="AW184" s="13" t="s">
        <v>35</v>
      </c>
      <c r="AX184" s="13" t="s">
        <v>82</v>
      </c>
      <c r="AY184" s="157" t="s">
        <v>144</v>
      </c>
    </row>
    <row r="185" spans="2:65" s="1" customFormat="1" ht="24.2" customHeight="1">
      <c r="B185" s="33"/>
      <c r="C185" s="132" t="s">
        <v>298</v>
      </c>
      <c r="D185" s="132" t="s">
        <v>147</v>
      </c>
      <c r="E185" s="133" t="s">
        <v>2010</v>
      </c>
      <c r="F185" s="134" t="s">
        <v>2011</v>
      </c>
      <c r="G185" s="135" t="s">
        <v>150</v>
      </c>
      <c r="H185" s="136">
        <v>52</v>
      </c>
      <c r="I185" s="137"/>
      <c r="J185" s="138">
        <f>ROUND(I185*H185,2)</f>
        <v>0</v>
      </c>
      <c r="K185" s="134" t="s">
        <v>19</v>
      </c>
      <c r="L185" s="33"/>
      <c r="M185" s="139" t="s">
        <v>19</v>
      </c>
      <c r="N185" s="140" t="s">
        <v>46</v>
      </c>
      <c r="P185" s="141">
        <f>O185*H185</f>
        <v>0</v>
      </c>
      <c r="Q185" s="141">
        <v>5.3719999999999997E-2</v>
      </c>
      <c r="R185" s="141">
        <f>Q185*H185</f>
        <v>2.7934399999999999</v>
      </c>
      <c r="S185" s="141">
        <v>0</v>
      </c>
      <c r="T185" s="142">
        <f>S185*H185</f>
        <v>0</v>
      </c>
      <c r="AR185" s="143" t="s">
        <v>152</v>
      </c>
      <c r="AT185" s="143" t="s">
        <v>147</v>
      </c>
      <c r="AU185" s="143" t="s">
        <v>84</v>
      </c>
      <c r="AY185" s="18" t="s">
        <v>144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8" t="s">
        <v>82</v>
      </c>
      <c r="BK185" s="144">
        <f>ROUND(I185*H185,2)</f>
        <v>0</v>
      </c>
      <c r="BL185" s="18" t="s">
        <v>152</v>
      </c>
      <c r="BM185" s="143" t="s">
        <v>2012</v>
      </c>
    </row>
    <row r="186" spans="2:65" s="11" customFormat="1" ht="22.9" customHeight="1">
      <c r="B186" s="120"/>
      <c r="D186" s="121" t="s">
        <v>74</v>
      </c>
      <c r="E186" s="130" t="s">
        <v>212</v>
      </c>
      <c r="F186" s="130" t="s">
        <v>1751</v>
      </c>
      <c r="I186" s="123"/>
      <c r="J186" s="131">
        <f>BK186</f>
        <v>0</v>
      </c>
      <c r="L186" s="120"/>
      <c r="M186" s="125"/>
      <c r="P186" s="126">
        <f>SUM(P187:P202)</f>
        <v>0</v>
      </c>
      <c r="R186" s="126">
        <f>SUM(R187:R202)</f>
        <v>2.4309999999999998E-2</v>
      </c>
      <c r="T186" s="127">
        <f>SUM(T187:T202)</f>
        <v>0</v>
      </c>
      <c r="AR186" s="121" t="s">
        <v>82</v>
      </c>
      <c r="AT186" s="128" t="s">
        <v>74</v>
      </c>
      <c r="AU186" s="128" t="s">
        <v>82</v>
      </c>
      <c r="AY186" s="121" t="s">
        <v>144</v>
      </c>
      <c r="BK186" s="129">
        <f>SUM(BK187:BK202)</f>
        <v>0</v>
      </c>
    </row>
    <row r="187" spans="2:65" s="1" customFormat="1" ht="16.5" customHeight="1">
      <c r="B187" s="33"/>
      <c r="C187" s="132" t="s">
        <v>7</v>
      </c>
      <c r="D187" s="132" t="s">
        <v>147</v>
      </c>
      <c r="E187" s="133" t="s">
        <v>2013</v>
      </c>
      <c r="F187" s="134" t="s">
        <v>2014</v>
      </c>
      <c r="G187" s="135" t="s">
        <v>150</v>
      </c>
      <c r="H187" s="136">
        <v>52</v>
      </c>
      <c r="I187" s="137"/>
      <c r="J187" s="138">
        <f>ROUND(I187*H187,2)</f>
        <v>0</v>
      </c>
      <c r="K187" s="134" t="s">
        <v>151</v>
      </c>
      <c r="L187" s="33"/>
      <c r="M187" s="139" t="s">
        <v>19</v>
      </c>
      <c r="N187" s="140" t="s">
        <v>46</v>
      </c>
      <c r="P187" s="141">
        <f>O187*H187</f>
        <v>0</v>
      </c>
      <c r="Q187" s="141">
        <v>4.6749999999999998E-4</v>
      </c>
      <c r="R187" s="141">
        <f>Q187*H187</f>
        <v>2.4309999999999998E-2</v>
      </c>
      <c r="S187" s="141">
        <v>0</v>
      </c>
      <c r="T187" s="142">
        <f>S187*H187</f>
        <v>0</v>
      </c>
      <c r="AR187" s="143" t="s">
        <v>152</v>
      </c>
      <c r="AT187" s="143" t="s">
        <v>147</v>
      </c>
      <c r="AU187" s="143" t="s">
        <v>84</v>
      </c>
      <c r="AY187" s="18" t="s">
        <v>144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8" t="s">
        <v>82</v>
      </c>
      <c r="BK187" s="144">
        <f>ROUND(I187*H187,2)</f>
        <v>0</v>
      </c>
      <c r="BL187" s="18" t="s">
        <v>152</v>
      </c>
      <c r="BM187" s="143" t="s">
        <v>2015</v>
      </c>
    </row>
    <row r="188" spans="2:65" s="1" customFormat="1">
      <c r="B188" s="33"/>
      <c r="D188" s="145" t="s">
        <v>154</v>
      </c>
      <c r="F188" s="146" t="s">
        <v>2016</v>
      </c>
      <c r="I188" s="147"/>
      <c r="L188" s="33"/>
      <c r="M188" s="148"/>
      <c r="T188" s="54"/>
      <c r="AT188" s="18" t="s">
        <v>154</v>
      </c>
      <c r="AU188" s="18" t="s">
        <v>84</v>
      </c>
    </row>
    <row r="189" spans="2:65" s="12" customFormat="1">
      <c r="B189" s="149"/>
      <c r="D189" s="150" t="s">
        <v>156</v>
      </c>
      <c r="E189" s="151" t="s">
        <v>19</v>
      </c>
      <c r="F189" s="152" t="s">
        <v>1993</v>
      </c>
      <c r="H189" s="151" t="s">
        <v>19</v>
      </c>
      <c r="I189" s="153"/>
      <c r="L189" s="149"/>
      <c r="M189" s="154"/>
      <c r="T189" s="155"/>
      <c r="AT189" s="151" t="s">
        <v>156</v>
      </c>
      <c r="AU189" s="151" t="s">
        <v>84</v>
      </c>
      <c r="AV189" s="12" t="s">
        <v>82</v>
      </c>
      <c r="AW189" s="12" t="s">
        <v>35</v>
      </c>
      <c r="AX189" s="12" t="s">
        <v>75</v>
      </c>
      <c r="AY189" s="151" t="s">
        <v>144</v>
      </c>
    </row>
    <row r="190" spans="2:65" s="12" customFormat="1" ht="22.5">
      <c r="B190" s="149"/>
      <c r="D190" s="150" t="s">
        <v>156</v>
      </c>
      <c r="E190" s="151" t="s">
        <v>19</v>
      </c>
      <c r="F190" s="152" t="s">
        <v>2000</v>
      </c>
      <c r="H190" s="151" t="s">
        <v>19</v>
      </c>
      <c r="I190" s="153"/>
      <c r="L190" s="149"/>
      <c r="M190" s="154"/>
      <c r="T190" s="155"/>
      <c r="AT190" s="151" t="s">
        <v>156</v>
      </c>
      <c r="AU190" s="151" t="s">
        <v>84</v>
      </c>
      <c r="AV190" s="12" t="s">
        <v>82</v>
      </c>
      <c r="AW190" s="12" t="s">
        <v>35</v>
      </c>
      <c r="AX190" s="12" t="s">
        <v>75</v>
      </c>
      <c r="AY190" s="151" t="s">
        <v>144</v>
      </c>
    </row>
    <row r="191" spans="2:65" s="12" customFormat="1" ht="22.5">
      <c r="B191" s="149"/>
      <c r="D191" s="150" t="s">
        <v>156</v>
      </c>
      <c r="E191" s="151" t="s">
        <v>19</v>
      </c>
      <c r="F191" s="152" t="s">
        <v>2001</v>
      </c>
      <c r="H191" s="151" t="s">
        <v>19</v>
      </c>
      <c r="I191" s="153"/>
      <c r="L191" s="149"/>
      <c r="M191" s="154"/>
      <c r="T191" s="155"/>
      <c r="AT191" s="151" t="s">
        <v>156</v>
      </c>
      <c r="AU191" s="151" t="s">
        <v>84</v>
      </c>
      <c r="AV191" s="12" t="s">
        <v>82</v>
      </c>
      <c r="AW191" s="12" t="s">
        <v>35</v>
      </c>
      <c r="AX191" s="12" t="s">
        <v>75</v>
      </c>
      <c r="AY191" s="151" t="s">
        <v>144</v>
      </c>
    </row>
    <row r="192" spans="2:65" s="12" customFormat="1">
      <c r="B192" s="149"/>
      <c r="D192" s="150" t="s">
        <v>156</v>
      </c>
      <c r="E192" s="151" t="s">
        <v>19</v>
      </c>
      <c r="F192" s="152" t="s">
        <v>2002</v>
      </c>
      <c r="H192" s="151" t="s">
        <v>19</v>
      </c>
      <c r="I192" s="153"/>
      <c r="L192" s="149"/>
      <c r="M192" s="154"/>
      <c r="T192" s="155"/>
      <c r="AT192" s="151" t="s">
        <v>156</v>
      </c>
      <c r="AU192" s="151" t="s">
        <v>84</v>
      </c>
      <c r="AV192" s="12" t="s">
        <v>82</v>
      </c>
      <c r="AW192" s="12" t="s">
        <v>35</v>
      </c>
      <c r="AX192" s="12" t="s">
        <v>75</v>
      </c>
      <c r="AY192" s="151" t="s">
        <v>144</v>
      </c>
    </row>
    <row r="193" spans="2:65" s="12" customFormat="1">
      <c r="B193" s="149"/>
      <c r="D193" s="150" t="s">
        <v>156</v>
      </c>
      <c r="E193" s="151" t="s">
        <v>19</v>
      </c>
      <c r="F193" s="152" t="s">
        <v>2003</v>
      </c>
      <c r="H193" s="151" t="s">
        <v>19</v>
      </c>
      <c r="I193" s="153"/>
      <c r="L193" s="149"/>
      <c r="M193" s="154"/>
      <c r="T193" s="155"/>
      <c r="AT193" s="151" t="s">
        <v>156</v>
      </c>
      <c r="AU193" s="151" t="s">
        <v>84</v>
      </c>
      <c r="AV193" s="12" t="s">
        <v>82</v>
      </c>
      <c r="AW193" s="12" t="s">
        <v>35</v>
      </c>
      <c r="AX193" s="12" t="s">
        <v>75</v>
      </c>
      <c r="AY193" s="151" t="s">
        <v>144</v>
      </c>
    </row>
    <row r="194" spans="2:65" s="12" customFormat="1">
      <c r="B194" s="149"/>
      <c r="D194" s="150" t="s">
        <v>156</v>
      </c>
      <c r="E194" s="151" t="s">
        <v>19</v>
      </c>
      <c r="F194" s="152" t="s">
        <v>2004</v>
      </c>
      <c r="H194" s="151" t="s">
        <v>19</v>
      </c>
      <c r="I194" s="153"/>
      <c r="L194" s="149"/>
      <c r="M194" s="154"/>
      <c r="T194" s="155"/>
      <c r="AT194" s="151" t="s">
        <v>156</v>
      </c>
      <c r="AU194" s="151" t="s">
        <v>84</v>
      </c>
      <c r="AV194" s="12" t="s">
        <v>82</v>
      </c>
      <c r="AW194" s="12" t="s">
        <v>35</v>
      </c>
      <c r="AX194" s="12" t="s">
        <v>75</v>
      </c>
      <c r="AY194" s="151" t="s">
        <v>144</v>
      </c>
    </row>
    <row r="195" spans="2:65" s="12" customFormat="1">
      <c r="B195" s="149"/>
      <c r="D195" s="150" t="s">
        <v>156</v>
      </c>
      <c r="E195" s="151" t="s">
        <v>19</v>
      </c>
      <c r="F195" s="152" t="s">
        <v>2005</v>
      </c>
      <c r="H195" s="151" t="s">
        <v>19</v>
      </c>
      <c r="I195" s="153"/>
      <c r="L195" s="149"/>
      <c r="M195" s="154"/>
      <c r="T195" s="155"/>
      <c r="AT195" s="151" t="s">
        <v>156</v>
      </c>
      <c r="AU195" s="151" t="s">
        <v>84</v>
      </c>
      <c r="AV195" s="12" t="s">
        <v>82</v>
      </c>
      <c r="AW195" s="12" t="s">
        <v>35</v>
      </c>
      <c r="AX195" s="12" t="s">
        <v>75</v>
      </c>
      <c r="AY195" s="151" t="s">
        <v>144</v>
      </c>
    </row>
    <row r="196" spans="2:65" s="12" customFormat="1">
      <c r="B196" s="149"/>
      <c r="D196" s="150" t="s">
        <v>156</v>
      </c>
      <c r="E196" s="151" t="s">
        <v>19</v>
      </c>
      <c r="F196" s="152" t="s">
        <v>2006</v>
      </c>
      <c r="H196" s="151" t="s">
        <v>19</v>
      </c>
      <c r="I196" s="153"/>
      <c r="L196" s="149"/>
      <c r="M196" s="154"/>
      <c r="T196" s="155"/>
      <c r="AT196" s="151" t="s">
        <v>156</v>
      </c>
      <c r="AU196" s="151" t="s">
        <v>84</v>
      </c>
      <c r="AV196" s="12" t="s">
        <v>82</v>
      </c>
      <c r="AW196" s="12" t="s">
        <v>35</v>
      </c>
      <c r="AX196" s="12" t="s">
        <v>75</v>
      </c>
      <c r="AY196" s="151" t="s">
        <v>144</v>
      </c>
    </row>
    <row r="197" spans="2:65" s="12" customFormat="1">
      <c r="B197" s="149"/>
      <c r="D197" s="150" t="s">
        <v>156</v>
      </c>
      <c r="E197" s="151" t="s">
        <v>19</v>
      </c>
      <c r="F197" s="152" t="s">
        <v>2007</v>
      </c>
      <c r="H197" s="151" t="s">
        <v>19</v>
      </c>
      <c r="I197" s="153"/>
      <c r="L197" s="149"/>
      <c r="M197" s="154"/>
      <c r="T197" s="155"/>
      <c r="AT197" s="151" t="s">
        <v>156</v>
      </c>
      <c r="AU197" s="151" t="s">
        <v>84</v>
      </c>
      <c r="AV197" s="12" t="s">
        <v>82</v>
      </c>
      <c r="AW197" s="12" t="s">
        <v>35</v>
      </c>
      <c r="AX197" s="12" t="s">
        <v>75</v>
      </c>
      <c r="AY197" s="151" t="s">
        <v>144</v>
      </c>
    </row>
    <row r="198" spans="2:65" s="12" customFormat="1" ht="22.5">
      <c r="B198" s="149"/>
      <c r="D198" s="150" t="s">
        <v>156</v>
      </c>
      <c r="E198" s="151" t="s">
        <v>19</v>
      </c>
      <c r="F198" s="152" t="s">
        <v>2008</v>
      </c>
      <c r="H198" s="151" t="s">
        <v>19</v>
      </c>
      <c r="I198" s="153"/>
      <c r="L198" s="149"/>
      <c r="M198" s="154"/>
      <c r="T198" s="155"/>
      <c r="AT198" s="151" t="s">
        <v>156</v>
      </c>
      <c r="AU198" s="151" t="s">
        <v>84</v>
      </c>
      <c r="AV198" s="12" t="s">
        <v>82</v>
      </c>
      <c r="AW198" s="12" t="s">
        <v>35</v>
      </c>
      <c r="AX198" s="12" t="s">
        <v>75</v>
      </c>
      <c r="AY198" s="151" t="s">
        <v>144</v>
      </c>
    </row>
    <row r="199" spans="2:65" s="12" customFormat="1">
      <c r="B199" s="149"/>
      <c r="D199" s="150" t="s">
        <v>156</v>
      </c>
      <c r="E199" s="151" t="s">
        <v>19</v>
      </c>
      <c r="F199" s="152" t="s">
        <v>2009</v>
      </c>
      <c r="H199" s="151" t="s">
        <v>19</v>
      </c>
      <c r="I199" s="153"/>
      <c r="L199" s="149"/>
      <c r="M199" s="154"/>
      <c r="T199" s="155"/>
      <c r="AT199" s="151" t="s">
        <v>156</v>
      </c>
      <c r="AU199" s="151" t="s">
        <v>84</v>
      </c>
      <c r="AV199" s="12" t="s">
        <v>82</v>
      </c>
      <c r="AW199" s="12" t="s">
        <v>35</v>
      </c>
      <c r="AX199" s="12" t="s">
        <v>75</v>
      </c>
      <c r="AY199" s="151" t="s">
        <v>144</v>
      </c>
    </row>
    <row r="200" spans="2:65" s="13" customFormat="1">
      <c r="B200" s="156"/>
      <c r="D200" s="150" t="s">
        <v>156</v>
      </c>
      <c r="E200" s="157" t="s">
        <v>19</v>
      </c>
      <c r="F200" s="158" t="s">
        <v>574</v>
      </c>
      <c r="H200" s="159">
        <v>52</v>
      </c>
      <c r="I200" s="160"/>
      <c r="L200" s="156"/>
      <c r="M200" s="161"/>
      <c r="T200" s="162"/>
      <c r="AT200" s="157" t="s">
        <v>156</v>
      </c>
      <c r="AU200" s="157" t="s">
        <v>84</v>
      </c>
      <c r="AV200" s="13" t="s">
        <v>84</v>
      </c>
      <c r="AW200" s="13" t="s">
        <v>35</v>
      </c>
      <c r="AX200" s="13" t="s">
        <v>82</v>
      </c>
      <c r="AY200" s="157" t="s">
        <v>144</v>
      </c>
    </row>
    <row r="201" spans="2:65" s="1" customFormat="1" ht="37.9" customHeight="1">
      <c r="B201" s="33"/>
      <c r="C201" s="132" t="s">
        <v>308</v>
      </c>
      <c r="D201" s="132" t="s">
        <v>147</v>
      </c>
      <c r="E201" s="133" t="s">
        <v>2017</v>
      </c>
      <c r="F201" s="134" t="s">
        <v>2018</v>
      </c>
      <c r="G201" s="135" t="s">
        <v>150</v>
      </c>
      <c r="H201" s="136">
        <v>52</v>
      </c>
      <c r="I201" s="137"/>
      <c r="J201" s="138">
        <f>ROUND(I201*H201,2)</f>
        <v>0</v>
      </c>
      <c r="K201" s="134" t="s">
        <v>151</v>
      </c>
      <c r="L201" s="33"/>
      <c r="M201" s="139" t="s">
        <v>19</v>
      </c>
      <c r="N201" s="140" t="s">
        <v>46</v>
      </c>
      <c r="P201" s="141">
        <f>O201*H201</f>
        <v>0</v>
      </c>
      <c r="Q201" s="141">
        <v>0</v>
      </c>
      <c r="R201" s="141">
        <f>Q201*H201</f>
        <v>0</v>
      </c>
      <c r="S201" s="141">
        <v>0</v>
      </c>
      <c r="T201" s="142">
        <f>S201*H201</f>
        <v>0</v>
      </c>
      <c r="AR201" s="143" t="s">
        <v>152</v>
      </c>
      <c r="AT201" s="143" t="s">
        <v>147</v>
      </c>
      <c r="AU201" s="143" t="s">
        <v>84</v>
      </c>
      <c r="AY201" s="18" t="s">
        <v>144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8" t="s">
        <v>82</v>
      </c>
      <c r="BK201" s="144">
        <f>ROUND(I201*H201,2)</f>
        <v>0</v>
      </c>
      <c r="BL201" s="18" t="s">
        <v>152</v>
      </c>
      <c r="BM201" s="143" t="s">
        <v>2019</v>
      </c>
    </row>
    <row r="202" spans="2:65" s="1" customFormat="1">
      <c r="B202" s="33"/>
      <c r="D202" s="145" t="s">
        <v>154</v>
      </c>
      <c r="F202" s="146" t="s">
        <v>2020</v>
      </c>
      <c r="I202" s="147"/>
      <c r="L202" s="33"/>
      <c r="M202" s="148"/>
      <c r="T202" s="54"/>
      <c r="AT202" s="18" t="s">
        <v>154</v>
      </c>
      <c r="AU202" s="18" t="s">
        <v>84</v>
      </c>
    </row>
    <row r="203" spans="2:65" s="11" customFormat="1" ht="22.9" customHeight="1">
      <c r="B203" s="120"/>
      <c r="D203" s="121" t="s">
        <v>74</v>
      </c>
      <c r="E203" s="130" t="s">
        <v>167</v>
      </c>
      <c r="F203" s="130" t="s">
        <v>168</v>
      </c>
      <c r="I203" s="123"/>
      <c r="J203" s="131">
        <f>BK203</f>
        <v>0</v>
      </c>
      <c r="L203" s="120"/>
      <c r="M203" s="125"/>
      <c r="P203" s="126">
        <f>SUM(P204:P214)</f>
        <v>0</v>
      </c>
      <c r="R203" s="126">
        <f>SUM(R204:R214)</f>
        <v>0</v>
      </c>
      <c r="T203" s="127">
        <f>SUM(T204:T214)</f>
        <v>0</v>
      </c>
      <c r="AR203" s="121" t="s">
        <v>82</v>
      </c>
      <c r="AT203" s="128" t="s">
        <v>74</v>
      </c>
      <c r="AU203" s="128" t="s">
        <v>82</v>
      </c>
      <c r="AY203" s="121" t="s">
        <v>144</v>
      </c>
      <c r="BK203" s="129">
        <f>SUM(BK204:BK214)</f>
        <v>0</v>
      </c>
    </row>
    <row r="204" spans="2:65" s="1" customFormat="1" ht="24.2" customHeight="1">
      <c r="B204" s="33"/>
      <c r="C204" s="132" t="s">
        <v>314</v>
      </c>
      <c r="D204" s="132" t="s">
        <v>147</v>
      </c>
      <c r="E204" s="133" t="s">
        <v>2021</v>
      </c>
      <c r="F204" s="134" t="s">
        <v>2022</v>
      </c>
      <c r="G204" s="135" t="s">
        <v>171</v>
      </c>
      <c r="H204" s="136">
        <v>34.32</v>
      </c>
      <c r="I204" s="137"/>
      <c r="J204" s="138">
        <f>ROUND(I204*H204,2)</f>
        <v>0</v>
      </c>
      <c r="K204" s="134" t="s">
        <v>151</v>
      </c>
      <c r="L204" s="33"/>
      <c r="M204" s="139" t="s">
        <v>19</v>
      </c>
      <c r="N204" s="140" t="s">
        <v>46</v>
      </c>
      <c r="P204" s="141">
        <f>O204*H204</f>
        <v>0</v>
      </c>
      <c r="Q204" s="141">
        <v>0</v>
      </c>
      <c r="R204" s="141">
        <f>Q204*H204</f>
        <v>0</v>
      </c>
      <c r="S204" s="141">
        <v>0</v>
      </c>
      <c r="T204" s="142">
        <f>S204*H204</f>
        <v>0</v>
      </c>
      <c r="AR204" s="143" t="s">
        <v>152</v>
      </c>
      <c r="AT204" s="143" t="s">
        <v>147</v>
      </c>
      <c r="AU204" s="143" t="s">
        <v>84</v>
      </c>
      <c r="AY204" s="18" t="s">
        <v>144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8" t="s">
        <v>82</v>
      </c>
      <c r="BK204" s="144">
        <f>ROUND(I204*H204,2)</f>
        <v>0</v>
      </c>
      <c r="BL204" s="18" t="s">
        <v>152</v>
      </c>
      <c r="BM204" s="143" t="s">
        <v>2023</v>
      </c>
    </row>
    <row r="205" spans="2:65" s="1" customFormat="1">
      <c r="B205" s="33"/>
      <c r="D205" s="145" t="s">
        <v>154</v>
      </c>
      <c r="F205" s="146" t="s">
        <v>2024</v>
      </c>
      <c r="I205" s="147"/>
      <c r="L205" s="33"/>
      <c r="M205" s="148"/>
      <c r="T205" s="54"/>
      <c r="AT205" s="18" t="s">
        <v>154</v>
      </c>
      <c r="AU205" s="18" t="s">
        <v>84</v>
      </c>
    </row>
    <row r="206" spans="2:65" s="1" customFormat="1" ht="24.2" customHeight="1">
      <c r="B206" s="33"/>
      <c r="C206" s="132" t="s">
        <v>320</v>
      </c>
      <c r="D206" s="132" t="s">
        <v>147</v>
      </c>
      <c r="E206" s="133" t="s">
        <v>2025</v>
      </c>
      <c r="F206" s="134" t="s">
        <v>2026</v>
      </c>
      <c r="G206" s="135" t="s">
        <v>171</v>
      </c>
      <c r="H206" s="136">
        <v>9.36</v>
      </c>
      <c r="I206" s="137"/>
      <c r="J206" s="138">
        <f>ROUND(I206*H206,2)</f>
        <v>0</v>
      </c>
      <c r="K206" s="134" t="s">
        <v>151</v>
      </c>
      <c r="L206" s="33"/>
      <c r="M206" s="139" t="s">
        <v>19</v>
      </c>
      <c r="N206" s="140" t="s">
        <v>46</v>
      </c>
      <c r="P206" s="141">
        <f>O206*H206</f>
        <v>0</v>
      </c>
      <c r="Q206" s="141">
        <v>0</v>
      </c>
      <c r="R206" s="141">
        <f>Q206*H206</f>
        <v>0</v>
      </c>
      <c r="S206" s="141">
        <v>0</v>
      </c>
      <c r="T206" s="142">
        <f>S206*H206</f>
        <v>0</v>
      </c>
      <c r="AR206" s="143" t="s">
        <v>152</v>
      </c>
      <c r="AT206" s="143" t="s">
        <v>147</v>
      </c>
      <c r="AU206" s="143" t="s">
        <v>84</v>
      </c>
      <c r="AY206" s="18" t="s">
        <v>144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8" t="s">
        <v>82</v>
      </c>
      <c r="BK206" s="144">
        <f>ROUND(I206*H206,2)</f>
        <v>0</v>
      </c>
      <c r="BL206" s="18" t="s">
        <v>152</v>
      </c>
      <c r="BM206" s="143" t="s">
        <v>2027</v>
      </c>
    </row>
    <row r="207" spans="2:65" s="1" customFormat="1">
      <c r="B207" s="33"/>
      <c r="D207" s="145" t="s">
        <v>154</v>
      </c>
      <c r="F207" s="146" t="s">
        <v>2028</v>
      </c>
      <c r="I207" s="147"/>
      <c r="L207" s="33"/>
      <c r="M207" s="148"/>
      <c r="T207" s="54"/>
      <c r="AT207" s="18" t="s">
        <v>154</v>
      </c>
      <c r="AU207" s="18" t="s">
        <v>84</v>
      </c>
    </row>
    <row r="208" spans="2:65" s="1" customFormat="1" ht="21.75" customHeight="1">
      <c r="B208" s="33"/>
      <c r="C208" s="132" t="s">
        <v>181</v>
      </c>
      <c r="D208" s="132" t="s">
        <v>147</v>
      </c>
      <c r="E208" s="133" t="s">
        <v>188</v>
      </c>
      <c r="F208" s="134" t="s">
        <v>189</v>
      </c>
      <c r="G208" s="135" t="s">
        <v>171</v>
      </c>
      <c r="H208" s="136">
        <v>9.36</v>
      </c>
      <c r="I208" s="137"/>
      <c r="J208" s="138">
        <f>ROUND(I208*H208,2)</f>
        <v>0</v>
      </c>
      <c r="K208" s="134" t="s">
        <v>151</v>
      </c>
      <c r="L208" s="33"/>
      <c r="M208" s="139" t="s">
        <v>19</v>
      </c>
      <c r="N208" s="140" t="s">
        <v>46</v>
      </c>
      <c r="P208" s="141">
        <f>O208*H208</f>
        <v>0</v>
      </c>
      <c r="Q208" s="141">
        <v>0</v>
      </c>
      <c r="R208" s="141">
        <f>Q208*H208</f>
        <v>0</v>
      </c>
      <c r="S208" s="141">
        <v>0</v>
      </c>
      <c r="T208" s="142">
        <f>S208*H208</f>
        <v>0</v>
      </c>
      <c r="AR208" s="143" t="s">
        <v>152</v>
      </c>
      <c r="AT208" s="143" t="s">
        <v>147</v>
      </c>
      <c r="AU208" s="143" t="s">
        <v>84</v>
      </c>
      <c r="AY208" s="18" t="s">
        <v>144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8" t="s">
        <v>82</v>
      </c>
      <c r="BK208" s="144">
        <f>ROUND(I208*H208,2)</f>
        <v>0</v>
      </c>
      <c r="BL208" s="18" t="s">
        <v>152</v>
      </c>
      <c r="BM208" s="143" t="s">
        <v>2029</v>
      </c>
    </row>
    <row r="209" spans="2:65" s="1" customFormat="1">
      <c r="B209" s="33"/>
      <c r="D209" s="145" t="s">
        <v>154</v>
      </c>
      <c r="F209" s="146" t="s">
        <v>191</v>
      </c>
      <c r="I209" s="147"/>
      <c r="L209" s="33"/>
      <c r="M209" s="148"/>
      <c r="T209" s="54"/>
      <c r="AT209" s="18" t="s">
        <v>154</v>
      </c>
      <c r="AU209" s="18" t="s">
        <v>84</v>
      </c>
    </row>
    <row r="210" spans="2:65" s="1" customFormat="1" ht="24.2" customHeight="1">
      <c r="B210" s="33"/>
      <c r="C210" s="132" t="s">
        <v>329</v>
      </c>
      <c r="D210" s="132" t="s">
        <v>147</v>
      </c>
      <c r="E210" s="133" t="s">
        <v>192</v>
      </c>
      <c r="F210" s="134" t="s">
        <v>193</v>
      </c>
      <c r="G210" s="135" t="s">
        <v>171</v>
      </c>
      <c r="H210" s="136">
        <v>280.8</v>
      </c>
      <c r="I210" s="137"/>
      <c r="J210" s="138">
        <f>ROUND(I210*H210,2)</f>
        <v>0</v>
      </c>
      <c r="K210" s="134" t="s">
        <v>151</v>
      </c>
      <c r="L210" s="33"/>
      <c r="M210" s="139" t="s">
        <v>19</v>
      </c>
      <c r="N210" s="140" t="s">
        <v>46</v>
      </c>
      <c r="P210" s="141">
        <f>O210*H210</f>
        <v>0</v>
      </c>
      <c r="Q210" s="141">
        <v>0</v>
      </c>
      <c r="R210" s="141">
        <f>Q210*H210</f>
        <v>0</v>
      </c>
      <c r="S210" s="141">
        <v>0</v>
      </c>
      <c r="T210" s="142">
        <f>S210*H210</f>
        <v>0</v>
      </c>
      <c r="AR210" s="143" t="s">
        <v>152</v>
      </c>
      <c r="AT210" s="143" t="s">
        <v>147</v>
      </c>
      <c r="AU210" s="143" t="s">
        <v>84</v>
      </c>
      <c r="AY210" s="18" t="s">
        <v>144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8" t="s">
        <v>82</v>
      </c>
      <c r="BK210" s="144">
        <f>ROUND(I210*H210,2)</f>
        <v>0</v>
      </c>
      <c r="BL210" s="18" t="s">
        <v>152</v>
      </c>
      <c r="BM210" s="143" t="s">
        <v>2030</v>
      </c>
    </row>
    <row r="211" spans="2:65" s="1" customFormat="1">
      <c r="B211" s="33"/>
      <c r="D211" s="145" t="s">
        <v>154</v>
      </c>
      <c r="F211" s="146" t="s">
        <v>195</v>
      </c>
      <c r="I211" s="147"/>
      <c r="L211" s="33"/>
      <c r="M211" s="148"/>
      <c r="T211" s="54"/>
      <c r="AT211" s="18" t="s">
        <v>154</v>
      </c>
      <c r="AU211" s="18" t="s">
        <v>84</v>
      </c>
    </row>
    <row r="212" spans="2:65" s="13" customFormat="1">
      <c r="B212" s="156"/>
      <c r="D212" s="150" t="s">
        <v>156</v>
      </c>
      <c r="F212" s="158" t="s">
        <v>2031</v>
      </c>
      <c r="H212" s="159">
        <v>280.8</v>
      </c>
      <c r="I212" s="160"/>
      <c r="L212" s="156"/>
      <c r="M212" s="161"/>
      <c r="T212" s="162"/>
      <c r="AT212" s="157" t="s">
        <v>156</v>
      </c>
      <c r="AU212" s="157" t="s">
        <v>84</v>
      </c>
      <c r="AV212" s="13" t="s">
        <v>84</v>
      </c>
      <c r="AW212" s="13" t="s">
        <v>4</v>
      </c>
      <c r="AX212" s="13" t="s">
        <v>82</v>
      </c>
      <c r="AY212" s="157" t="s">
        <v>144</v>
      </c>
    </row>
    <row r="213" spans="2:65" s="1" customFormat="1" ht="24.2" customHeight="1">
      <c r="B213" s="33"/>
      <c r="C213" s="132" t="s">
        <v>336</v>
      </c>
      <c r="D213" s="132" t="s">
        <v>147</v>
      </c>
      <c r="E213" s="133" t="s">
        <v>2032</v>
      </c>
      <c r="F213" s="134" t="s">
        <v>1935</v>
      </c>
      <c r="G213" s="135" t="s">
        <v>171</v>
      </c>
      <c r="H213" s="136">
        <v>9.36</v>
      </c>
      <c r="I213" s="137"/>
      <c r="J213" s="138">
        <f>ROUND(I213*H213,2)</f>
        <v>0</v>
      </c>
      <c r="K213" s="134" t="s">
        <v>151</v>
      </c>
      <c r="L213" s="33"/>
      <c r="M213" s="139" t="s">
        <v>19</v>
      </c>
      <c r="N213" s="140" t="s">
        <v>46</v>
      </c>
      <c r="P213" s="141">
        <f>O213*H213</f>
        <v>0</v>
      </c>
      <c r="Q213" s="141">
        <v>0</v>
      </c>
      <c r="R213" s="141">
        <f>Q213*H213</f>
        <v>0</v>
      </c>
      <c r="S213" s="141">
        <v>0</v>
      </c>
      <c r="T213" s="142">
        <f>S213*H213</f>
        <v>0</v>
      </c>
      <c r="AR213" s="143" t="s">
        <v>152</v>
      </c>
      <c r="AT213" s="143" t="s">
        <v>147</v>
      </c>
      <c r="AU213" s="143" t="s">
        <v>84</v>
      </c>
      <c r="AY213" s="18" t="s">
        <v>144</v>
      </c>
      <c r="BE213" s="144">
        <f>IF(N213="základní",J213,0)</f>
        <v>0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8" t="s">
        <v>82</v>
      </c>
      <c r="BK213" s="144">
        <f>ROUND(I213*H213,2)</f>
        <v>0</v>
      </c>
      <c r="BL213" s="18" t="s">
        <v>152</v>
      </c>
      <c r="BM213" s="143" t="s">
        <v>2033</v>
      </c>
    </row>
    <row r="214" spans="2:65" s="1" customFormat="1">
      <c r="B214" s="33"/>
      <c r="D214" s="145" t="s">
        <v>154</v>
      </c>
      <c r="F214" s="146" t="s">
        <v>2034</v>
      </c>
      <c r="I214" s="147"/>
      <c r="L214" s="33"/>
      <c r="M214" s="148"/>
      <c r="T214" s="54"/>
      <c r="AT214" s="18" t="s">
        <v>154</v>
      </c>
      <c r="AU214" s="18" t="s">
        <v>84</v>
      </c>
    </row>
    <row r="215" spans="2:65" s="11" customFormat="1" ht="22.9" customHeight="1">
      <c r="B215" s="120"/>
      <c r="D215" s="121" t="s">
        <v>74</v>
      </c>
      <c r="E215" s="130" t="s">
        <v>210</v>
      </c>
      <c r="F215" s="130" t="s">
        <v>211</v>
      </c>
      <c r="I215" s="123"/>
      <c r="J215" s="131">
        <f>BK215</f>
        <v>0</v>
      </c>
      <c r="L215" s="120"/>
      <c r="M215" s="125"/>
      <c r="P215" s="126">
        <f>SUM(P216:P217)</f>
        <v>0</v>
      </c>
      <c r="R215" s="126">
        <f>SUM(R216:R217)</f>
        <v>0</v>
      </c>
      <c r="T215" s="127">
        <f>SUM(T216:T217)</f>
        <v>0</v>
      </c>
      <c r="AR215" s="121" t="s">
        <v>82</v>
      </c>
      <c r="AT215" s="128" t="s">
        <v>74</v>
      </c>
      <c r="AU215" s="128" t="s">
        <v>82</v>
      </c>
      <c r="AY215" s="121" t="s">
        <v>144</v>
      </c>
      <c r="BK215" s="129">
        <f>SUM(BK216:BK217)</f>
        <v>0</v>
      </c>
    </row>
    <row r="216" spans="2:65" s="1" customFormat="1" ht="24.2" customHeight="1">
      <c r="B216" s="33"/>
      <c r="C216" s="132" t="s">
        <v>341</v>
      </c>
      <c r="D216" s="132" t="s">
        <v>147</v>
      </c>
      <c r="E216" s="133" t="s">
        <v>2035</v>
      </c>
      <c r="F216" s="134" t="s">
        <v>2036</v>
      </c>
      <c r="G216" s="135" t="s">
        <v>171</v>
      </c>
      <c r="H216" s="136">
        <v>10.535</v>
      </c>
      <c r="I216" s="137"/>
      <c r="J216" s="138">
        <f>ROUND(I216*H216,2)</f>
        <v>0</v>
      </c>
      <c r="K216" s="134" t="s">
        <v>151</v>
      </c>
      <c r="L216" s="33"/>
      <c r="M216" s="139" t="s">
        <v>19</v>
      </c>
      <c r="N216" s="140" t="s">
        <v>46</v>
      </c>
      <c r="P216" s="141">
        <f>O216*H216</f>
        <v>0</v>
      </c>
      <c r="Q216" s="141">
        <v>0</v>
      </c>
      <c r="R216" s="141">
        <f>Q216*H216</f>
        <v>0</v>
      </c>
      <c r="S216" s="141">
        <v>0</v>
      </c>
      <c r="T216" s="142">
        <f>S216*H216</f>
        <v>0</v>
      </c>
      <c r="AR216" s="143" t="s">
        <v>152</v>
      </c>
      <c r="AT216" s="143" t="s">
        <v>147</v>
      </c>
      <c r="AU216" s="143" t="s">
        <v>84</v>
      </c>
      <c r="AY216" s="18" t="s">
        <v>144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8" t="s">
        <v>82</v>
      </c>
      <c r="BK216" s="144">
        <f>ROUND(I216*H216,2)</f>
        <v>0</v>
      </c>
      <c r="BL216" s="18" t="s">
        <v>152</v>
      </c>
      <c r="BM216" s="143" t="s">
        <v>2037</v>
      </c>
    </row>
    <row r="217" spans="2:65" s="1" customFormat="1">
      <c r="B217" s="33"/>
      <c r="D217" s="145" t="s">
        <v>154</v>
      </c>
      <c r="F217" s="146" t="s">
        <v>2038</v>
      </c>
      <c r="I217" s="147"/>
      <c r="L217" s="33"/>
      <c r="M217" s="148"/>
      <c r="T217" s="54"/>
      <c r="AT217" s="18" t="s">
        <v>154</v>
      </c>
      <c r="AU217" s="18" t="s">
        <v>84</v>
      </c>
    </row>
    <row r="218" spans="2:65" s="11" customFormat="1" ht="25.9" customHeight="1">
      <c r="B218" s="120"/>
      <c r="D218" s="121" t="s">
        <v>74</v>
      </c>
      <c r="E218" s="122" t="s">
        <v>744</v>
      </c>
      <c r="F218" s="122" t="s">
        <v>745</v>
      </c>
      <c r="I218" s="123"/>
      <c r="J218" s="124">
        <f>BK218</f>
        <v>0</v>
      </c>
      <c r="L218" s="120"/>
      <c r="M218" s="125"/>
      <c r="P218" s="126">
        <f>SUM(P219:P222)</f>
        <v>0</v>
      </c>
      <c r="R218" s="126">
        <f>SUM(R219:R222)</f>
        <v>0</v>
      </c>
      <c r="T218" s="127">
        <f>SUM(T219:T222)</f>
        <v>0</v>
      </c>
      <c r="AR218" s="121" t="s">
        <v>152</v>
      </c>
      <c r="AT218" s="128" t="s">
        <v>74</v>
      </c>
      <c r="AU218" s="128" t="s">
        <v>75</v>
      </c>
      <c r="AY218" s="121" t="s">
        <v>144</v>
      </c>
      <c r="BK218" s="129">
        <f>SUM(BK219:BK222)</f>
        <v>0</v>
      </c>
    </row>
    <row r="219" spans="2:65" s="1" customFormat="1" ht="21.75" customHeight="1">
      <c r="B219" s="33"/>
      <c r="C219" s="132" t="s">
        <v>346</v>
      </c>
      <c r="D219" s="132" t="s">
        <v>147</v>
      </c>
      <c r="E219" s="133" t="s">
        <v>2039</v>
      </c>
      <c r="F219" s="134" t="s">
        <v>2040</v>
      </c>
      <c r="G219" s="135" t="s">
        <v>749</v>
      </c>
      <c r="H219" s="136">
        <v>16</v>
      </c>
      <c r="I219" s="137"/>
      <c r="J219" s="138">
        <f>ROUND(I219*H219,2)</f>
        <v>0</v>
      </c>
      <c r="K219" s="134" t="s">
        <v>151</v>
      </c>
      <c r="L219" s="33"/>
      <c r="M219" s="139" t="s">
        <v>19</v>
      </c>
      <c r="N219" s="140" t="s">
        <v>46</v>
      </c>
      <c r="P219" s="141">
        <f>O219*H219</f>
        <v>0</v>
      </c>
      <c r="Q219" s="141">
        <v>0</v>
      </c>
      <c r="R219" s="141">
        <f>Q219*H219</f>
        <v>0</v>
      </c>
      <c r="S219" s="141">
        <v>0</v>
      </c>
      <c r="T219" s="142">
        <f>S219*H219</f>
        <v>0</v>
      </c>
      <c r="AR219" s="143" t="s">
        <v>750</v>
      </c>
      <c r="AT219" s="143" t="s">
        <v>147</v>
      </c>
      <c r="AU219" s="143" t="s">
        <v>82</v>
      </c>
      <c r="AY219" s="18" t="s">
        <v>144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8" t="s">
        <v>82</v>
      </c>
      <c r="BK219" s="144">
        <f>ROUND(I219*H219,2)</f>
        <v>0</v>
      </c>
      <c r="BL219" s="18" t="s">
        <v>750</v>
      </c>
      <c r="BM219" s="143" t="s">
        <v>2041</v>
      </c>
    </row>
    <row r="220" spans="2:65" s="1" customFormat="1">
      <c r="B220" s="33"/>
      <c r="D220" s="145" t="s">
        <v>154</v>
      </c>
      <c r="F220" s="146" t="s">
        <v>2042</v>
      </c>
      <c r="I220" s="147"/>
      <c r="L220" s="33"/>
      <c r="M220" s="148"/>
      <c r="T220" s="54"/>
      <c r="AT220" s="18" t="s">
        <v>154</v>
      </c>
      <c r="AU220" s="18" t="s">
        <v>82</v>
      </c>
    </row>
    <row r="221" spans="2:65" s="12" customFormat="1">
      <c r="B221" s="149"/>
      <c r="D221" s="150" t="s">
        <v>156</v>
      </c>
      <c r="E221" s="151" t="s">
        <v>19</v>
      </c>
      <c r="F221" s="152" t="s">
        <v>2043</v>
      </c>
      <c r="H221" s="151" t="s">
        <v>19</v>
      </c>
      <c r="I221" s="153"/>
      <c r="L221" s="149"/>
      <c r="M221" s="154"/>
      <c r="T221" s="155"/>
      <c r="AT221" s="151" t="s">
        <v>156</v>
      </c>
      <c r="AU221" s="151" t="s">
        <v>82</v>
      </c>
      <c r="AV221" s="12" t="s">
        <v>82</v>
      </c>
      <c r="AW221" s="12" t="s">
        <v>35</v>
      </c>
      <c r="AX221" s="12" t="s">
        <v>75</v>
      </c>
      <c r="AY221" s="151" t="s">
        <v>144</v>
      </c>
    </row>
    <row r="222" spans="2:65" s="13" customFormat="1">
      <c r="B222" s="156"/>
      <c r="D222" s="150" t="s">
        <v>156</v>
      </c>
      <c r="E222" s="157" t="s">
        <v>19</v>
      </c>
      <c r="F222" s="158" t="s">
        <v>754</v>
      </c>
      <c r="H222" s="159">
        <v>16</v>
      </c>
      <c r="I222" s="160"/>
      <c r="L222" s="156"/>
      <c r="M222" s="188"/>
      <c r="N222" s="189"/>
      <c r="O222" s="189"/>
      <c r="P222" s="189"/>
      <c r="Q222" s="189"/>
      <c r="R222" s="189"/>
      <c r="S222" s="189"/>
      <c r="T222" s="190"/>
      <c r="AT222" s="157" t="s">
        <v>156</v>
      </c>
      <c r="AU222" s="157" t="s">
        <v>82</v>
      </c>
      <c r="AV222" s="13" t="s">
        <v>84</v>
      </c>
      <c r="AW222" s="13" t="s">
        <v>35</v>
      </c>
      <c r="AX222" s="13" t="s">
        <v>82</v>
      </c>
      <c r="AY222" s="157" t="s">
        <v>144</v>
      </c>
    </row>
    <row r="223" spans="2:65" s="1" customFormat="1" ht="6.95" customHeight="1">
      <c r="B223" s="42"/>
      <c r="C223" s="43"/>
      <c r="D223" s="43"/>
      <c r="E223" s="43"/>
      <c r="F223" s="43"/>
      <c r="G223" s="43"/>
      <c r="H223" s="43"/>
      <c r="I223" s="43"/>
      <c r="J223" s="43"/>
      <c r="K223" s="43"/>
      <c r="L223" s="33"/>
    </row>
  </sheetData>
  <sheetProtection algorithmName="SHA-512" hashValue="YLmbRHTDaDJDk7dafNTw1qAC1+A4hGUFTitTiSK8FFUKv2ZYzUZYeKgYMgw9K/tZD/rkaxRmUPZTKNiPr1DPrg==" saltValue="9+O051VQ+mGn3H5Lxkd0YlvvFL8HvY/uFOoOJ7Ea3mjc0mwl7vWiHeN2sQ2KJ5ptFstHKVj5UIK/KPO60x5Dlw==" spinCount="100000" sheet="1" objects="1" scenarios="1" formatColumns="0" formatRows="0" autoFilter="0"/>
  <autoFilter ref="C87:K222" xr:uid="{00000000-0009-0000-0000-000006000000}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hyperlinks>
    <hyperlink ref="F92" r:id="rId1" xr:uid="{00000000-0004-0000-0600-000000000000}"/>
    <hyperlink ref="F94" r:id="rId2" xr:uid="{00000000-0004-0000-0600-000001000000}"/>
    <hyperlink ref="F96" r:id="rId3" xr:uid="{00000000-0004-0000-0600-000002000000}"/>
    <hyperlink ref="F104" r:id="rId4" xr:uid="{00000000-0004-0000-0600-000003000000}"/>
    <hyperlink ref="F106" r:id="rId5" xr:uid="{00000000-0004-0000-0600-000004000000}"/>
    <hyperlink ref="F108" r:id="rId6" xr:uid="{00000000-0004-0000-0600-000005000000}"/>
    <hyperlink ref="F110" r:id="rId7" xr:uid="{00000000-0004-0000-0600-000006000000}"/>
    <hyperlink ref="F113" r:id="rId8" xr:uid="{00000000-0004-0000-0600-000007000000}"/>
    <hyperlink ref="F121" r:id="rId9" xr:uid="{00000000-0004-0000-0600-000008000000}"/>
    <hyperlink ref="F124" r:id="rId10" xr:uid="{00000000-0004-0000-0600-000009000000}"/>
    <hyperlink ref="F132" r:id="rId11" xr:uid="{00000000-0004-0000-0600-00000A000000}"/>
    <hyperlink ref="F137" r:id="rId12" xr:uid="{00000000-0004-0000-0600-00000B000000}"/>
    <hyperlink ref="F144" r:id="rId13" xr:uid="{00000000-0004-0000-0600-00000C000000}"/>
    <hyperlink ref="F149" r:id="rId14" xr:uid="{00000000-0004-0000-0600-00000D000000}"/>
    <hyperlink ref="F165" r:id="rId15" xr:uid="{00000000-0004-0000-0600-00000E000000}"/>
    <hyperlink ref="F167" r:id="rId16" xr:uid="{00000000-0004-0000-0600-00000F000000}"/>
    <hyperlink ref="F172" r:id="rId17" xr:uid="{00000000-0004-0000-0600-000010000000}"/>
    <hyperlink ref="F188" r:id="rId18" xr:uid="{00000000-0004-0000-0600-000011000000}"/>
    <hyperlink ref="F202" r:id="rId19" xr:uid="{00000000-0004-0000-0600-000012000000}"/>
    <hyperlink ref="F205" r:id="rId20" xr:uid="{00000000-0004-0000-0600-000013000000}"/>
    <hyperlink ref="F207" r:id="rId21" xr:uid="{00000000-0004-0000-0600-000014000000}"/>
    <hyperlink ref="F209" r:id="rId22" xr:uid="{00000000-0004-0000-0600-000015000000}"/>
    <hyperlink ref="F211" r:id="rId23" xr:uid="{00000000-0004-0000-0600-000016000000}"/>
    <hyperlink ref="F214" r:id="rId24" xr:uid="{00000000-0004-0000-0600-000017000000}"/>
    <hyperlink ref="F217" r:id="rId25" xr:uid="{00000000-0004-0000-0600-000018000000}"/>
    <hyperlink ref="F220" r:id="rId26" xr:uid="{00000000-0004-0000-0600-00001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30"/>
  <sheetViews>
    <sheetView showGridLines="0" topLeftCell="A103" workbookViewId="0">
      <selection activeCell="I106" sqref="I10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AT2" s="18" t="s">
        <v>107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84</v>
      </c>
    </row>
    <row r="4" spans="2:46" ht="24.95" customHeight="1">
      <c r="B4" s="21"/>
      <c r="D4" s="22" t="s">
        <v>108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26.25" customHeight="1">
      <c r="B7" s="21"/>
      <c r="E7" s="275" t="str">
        <f>'Rekapitulace stavby'!K6</f>
        <v>KAPLE SV. PANNY MARIE EINSIEDELNSKÉ A PŘÍSTUPOVÉ SCHODIŠTĚ, OSTROV,STAVEBNÍ ÚPRAVY</v>
      </c>
      <c r="F7" s="276"/>
      <c r="G7" s="276"/>
      <c r="H7" s="276"/>
      <c r="L7" s="21"/>
    </row>
    <row r="8" spans="2:46" s="1" customFormat="1" ht="12" customHeight="1">
      <c r="B8" s="33"/>
      <c r="D8" s="28" t="s">
        <v>109</v>
      </c>
      <c r="L8" s="33"/>
    </row>
    <row r="9" spans="2:46" s="1" customFormat="1" ht="16.5" customHeight="1">
      <c r="B9" s="33"/>
      <c r="E9" s="273" t="s">
        <v>2044</v>
      </c>
      <c r="F9" s="274"/>
      <c r="G9" s="274"/>
      <c r="H9" s="274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24. 8. 2024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46" s="1" customFormat="1" ht="18" customHeight="1">
      <c r="B15" s="33"/>
      <c r="E15" s="26" t="s">
        <v>28</v>
      </c>
      <c r="I15" s="28" t="s">
        <v>29</v>
      </c>
      <c r="J15" s="26" t="s">
        <v>19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30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277" t="str">
        <f>'Rekapitulace stavby'!E14</f>
        <v>Vyplň údaj</v>
      </c>
      <c r="F18" s="278"/>
      <c r="G18" s="278"/>
      <c r="H18" s="278"/>
      <c r="I18" s="28" t="s">
        <v>29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32</v>
      </c>
      <c r="I20" s="28" t="s">
        <v>26</v>
      </c>
      <c r="J20" s="26" t="s">
        <v>33</v>
      </c>
      <c r="L20" s="33"/>
    </row>
    <row r="21" spans="2:12" s="1" customFormat="1" ht="18" customHeight="1">
      <c r="B21" s="33"/>
      <c r="E21" s="26" t="s">
        <v>34</v>
      </c>
      <c r="I21" s="28" t="s">
        <v>29</v>
      </c>
      <c r="J21" s="26" t="s">
        <v>19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36</v>
      </c>
      <c r="I23" s="28" t="s">
        <v>26</v>
      </c>
      <c r="J23" s="26" t="s">
        <v>37</v>
      </c>
      <c r="L23" s="33"/>
    </row>
    <row r="24" spans="2:12" s="1" customFormat="1" ht="18" customHeight="1">
      <c r="B24" s="33"/>
      <c r="E24" s="26" t="s">
        <v>38</v>
      </c>
      <c r="I24" s="28" t="s">
        <v>29</v>
      </c>
      <c r="J24" s="26" t="s">
        <v>19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39</v>
      </c>
      <c r="L26" s="33"/>
    </row>
    <row r="27" spans="2:12" s="7" customFormat="1" ht="47.25" customHeight="1">
      <c r="B27" s="92"/>
      <c r="E27" s="279" t="s">
        <v>40</v>
      </c>
      <c r="F27" s="279"/>
      <c r="G27" s="279"/>
      <c r="H27" s="279"/>
      <c r="L27" s="92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3" t="s">
        <v>41</v>
      </c>
      <c r="J30" s="64">
        <f>ROUND(J84,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43</v>
      </c>
      <c r="I32" s="36" t="s">
        <v>42</v>
      </c>
      <c r="J32" s="36" t="s">
        <v>44</v>
      </c>
      <c r="L32" s="33"/>
    </row>
    <row r="33" spans="2:12" s="1" customFormat="1" ht="14.45" customHeight="1">
      <c r="B33" s="33"/>
      <c r="D33" s="53" t="s">
        <v>45</v>
      </c>
      <c r="E33" s="28" t="s">
        <v>46</v>
      </c>
      <c r="F33" s="84">
        <f>ROUND((SUM(BE84:BE129)),  2)</f>
        <v>0</v>
      </c>
      <c r="I33" s="94">
        <v>0.21</v>
      </c>
      <c r="J33" s="84">
        <f>ROUND(((SUM(BE84:BE129))*I33),  2)</f>
        <v>0</v>
      </c>
      <c r="L33" s="33"/>
    </row>
    <row r="34" spans="2:12" s="1" customFormat="1" ht="14.45" customHeight="1">
      <c r="B34" s="33"/>
      <c r="E34" s="28" t="s">
        <v>47</v>
      </c>
      <c r="F34" s="84">
        <f>ROUND((SUM(BF84:BF129)),  2)</f>
        <v>0</v>
      </c>
      <c r="I34" s="94">
        <v>0.12</v>
      </c>
      <c r="J34" s="84">
        <f>ROUND(((SUM(BF84:BF129))*I34),  2)</f>
        <v>0</v>
      </c>
      <c r="L34" s="33"/>
    </row>
    <row r="35" spans="2:12" s="1" customFormat="1" ht="14.45" hidden="1" customHeight="1">
      <c r="B35" s="33"/>
      <c r="E35" s="28" t="s">
        <v>48</v>
      </c>
      <c r="F35" s="84">
        <f>ROUND((SUM(BG84:BG129)),  2)</f>
        <v>0</v>
      </c>
      <c r="I35" s="94">
        <v>0.21</v>
      </c>
      <c r="J35" s="84">
        <f>0</f>
        <v>0</v>
      </c>
      <c r="L35" s="33"/>
    </row>
    <row r="36" spans="2:12" s="1" customFormat="1" ht="14.45" hidden="1" customHeight="1">
      <c r="B36" s="33"/>
      <c r="E36" s="28" t="s">
        <v>49</v>
      </c>
      <c r="F36" s="84">
        <f>ROUND((SUM(BH84:BH129)),  2)</f>
        <v>0</v>
      </c>
      <c r="I36" s="94">
        <v>0.12</v>
      </c>
      <c r="J36" s="84">
        <f>0</f>
        <v>0</v>
      </c>
      <c r="L36" s="33"/>
    </row>
    <row r="37" spans="2:12" s="1" customFormat="1" ht="14.45" hidden="1" customHeight="1">
      <c r="B37" s="33"/>
      <c r="E37" s="28" t="s">
        <v>50</v>
      </c>
      <c r="F37" s="84">
        <f>ROUND((SUM(BI84:BI129)),  2)</f>
        <v>0</v>
      </c>
      <c r="I37" s="94">
        <v>0</v>
      </c>
      <c r="J37" s="84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5"/>
      <c r="D39" s="96" t="s">
        <v>51</v>
      </c>
      <c r="E39" s="55"/>
      <c r="F39" s="55"/>
      <c r="G39" s="97" t="s">
        <v>52</v>
      </c>
      <c r="H39" s="98" t="s">
        <v>53</v>
      </c>
      <c r="I39" s="55"/>
      <c r="J39" s="99">
        <f>SUM(J30:J37)</f>
        <v>0</v>
      </c>
      <c r="K39" s="100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113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26.25" customHeight="1">
      <c r="B48" s="33"/>
      <c r="E48" s="275" t="str">
        <f>E7</f>
        <v>KAPLE SV. PANNY MARIE EINSIEDELNSKÉ A PŘÍSTUPOVÉ SCHODIŠTĚ, OSTROV,STAVEBNÍ ÚPRAVY</v>
      </c>
      <c r="F48" s="276"/>
      <c r="G48" s="276"/>
      <c r="H48" s="276"/>
      <c r="L48" s="33"/>
    </row>
    <row r="49" spans="2:47" s="1" customFormat="1" ht="12" customHeight="1">
      <c r="B49" s="33"/>
      <c r="C49" s="28" t="s">
        <v>109</v>
      </c>
      <c r="L49" s="33"/>
    </row>
    <row r="50" spans="2:47" s="1" customFormat="1" ht="16.5" customHeight="1">
      <c r="B50" s="33"/>
      <c r="E50" s="273" t="str">
        <f>E9</f>
        <v>000 - VON - Vedlější a ostatní náklady stavby</v>
      </c>
      <c r="F50" s="274"/>
      <c r="G50" s="274"/>
      <c r="H50" s="274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 xml:space="preserve">Staroměstská, bez č.p., p.č. st.52 a p.č. 80/1 </v>
      </c>
      <c r="I52" s="28" t="s">
        <v>23</v>
      </c>
      <c r="J52" s="50" t="str">
        <f>IF(J12="","",J12)</f>
        <v>24. 8. 2024</v>
      </c>
      <c r="L52" s="33"/>
    </row>
    <row r="53" spans="2:47" s="1" customFormat="1" ht="6.95" customHeight="1">
      <c r="B53" s="33"/>
      <c r="L53" s="33"/>
    </row>
    <row r="54" spans="2:47" s="1" customFormat="1" ht="25.7" customHeight="1">
      <c r="B54" s="33"/>
      <c r="C54" s="28" t="s">
        <v>25</v>
      </c>
      <c r="F54" s="26" t="str">
        <f>E15</f>
        <v>Město Ostrov, Jáchymovská 1, 36301 Ostrov</v>
      </c>
      <c r="I54" s="28" t="s">
        <v>32</v>
      </c>
      <c r="J54" s="31" t="str">
        <f>E21</f>
        <v>ATELIER SOUKUP OPL ŠVEHLA, s. r. o.</v>
      </c>
      <c r="L54" s="33"/>
    </row>
    <row r="55" spans="2:47" s="1" customFormat="1" ht="15.2" customHeight="1">
      <c r="B55" s="33"/>
      <c r="C55" s="28" t="s">
        <v>30</v>
      </c>
      <c r="F55" s="26" t="str">
        <f>IF(E18="","",E18)</f>
        <v>Vyplň údaj</v>
      </c>
      <c r="I55" s="28" t="s">
        <v>36</v>
      </c>
      <c r="J55" s="31" t="str">
        <f>E24</f>
        <v>Eva Vopalecká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1" t="s">
        <v>114</v>
      </c>
      <c r="D57" s="95"/>
      <c r="E57" s="95"/>
      <c r="F57" s="95"/>
      <c r="G57" s="95"/>
      <c r="H57" s="95"/>
      <c r="I57" s="95"/>
      <c r="J57" s="102" t="s">
        <v>115</v>
      </c>
      <c r="K57" s="95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103" t="s">
        <v>73</v>
      </c>
      <c r="J59" s="64">
        <f>J84</f>
        <v>0</v>
      </c>
      <c r="L59" s="33"/>
      <c r="AU59" s="18" t="s">
        <v>116</v>
      </c>
    </row>
    <row r="60" spans="2:47" s="8" customFormat="1" ht="24.95" customHeight="1">
      <c r="B60" s="104"/>
      <c r="D60" s="105" t="s">
        <v>767</v>
      </c>
      <c r="E60" s="106"/>
      <c r="F60" s="106"/>
      <c r="G60" s="106"/>
      <c r="H60" s="106"/>
      <c r="I60" s="106"/>
      <c r="J60" s="107">
        <f>J85</f>
        <v>0</v>
      </c>
      <c r="L60" s="104"/>
    </row>
    <row r="61" spans="2:47" s="9" customFormat="1" ht="19.899999999999999" customHeight="1">
      <c r="B61" s="108"/>
      <c r="D61" s="109" t="s">
        <v>2045</v>
      </c>
      <c r="E61" s="110"/>
      <c r="F61" s="110"/>
      <c r="G61" s="110"/>
      <c r="H61" s="110"/>
      <c r="I61" s="110"/>
      <c r="J61" s="111">
        <f>J86</f>
        <v>0</v>
      </c>
      <c r="L61" s="108"/>
    </row>
    <row r="62" spans="2:47" s="9" customFormat="1" ht="19.899999999999999" customHeight="1">
      <c r="B62" s="108"/>
      <c r="D62" s="109" t="s">
        <v>2046</v>
      </c>
      <c r="E62" s="110"/>
      <c r="F62" s="110"/>
      <c r="G62" s="110"/>
      <c r="H62" s="110"/>
      <c r="I62" s="110"/>
      <c r="J62" s="111">
        <f>J98</f>
        <v>0</v>
      </c>
      <c r="L62" s="108"/>
    </row>
    <row r="63" spans="2:47" s="9" customFormat="1" ht="19.899999999999999" customHeight="1">
      <c r="B63" s="108"/>
      <c r="D63" s="109" t="s">
        <v>768</v>
      </c>
      <c r="E63" s="110"/>
      <c r="F63" s="110"/>
      <c r="G63" s="110"/>
      <c r="H63" s="110"/>
      <c r="I63" s="110"/>
      <c r="J63" s="111">
        <f>J105</f>
        <v>0</v>
      </c>
      <c r="L63" s="108"/>
    </row>
    <row r="64" spans="2:47" s="9" customFormat="1" ht="19.899999999999999" customHeight="1">
      <c r="B64" s="108"/>
      <c r="D64" s="109" t="s">
        <v>2047</v>
      </c>
      <c r="E64" s="110"/>
      <c r="F64" s="110"/>
      <c r="G64" s="110"/>
      <c r="H64" s="110"/>
      <c r="I64" s="110"/>
      <c r="J64" s="111">
        <f>J127</f>
        <v>0</v>
      </c>
      <c r="L64" s="108"/>
    </row>
    <row r="65" spans="2:12" s="1" customFormat="1" ht="21.75" customHeight="1">
      <c r="B65" s="33"/>
      <c r="L65" s="33"/>
    </row>
    <row r="66" spans="2:12" s="1" customFormat="1" ht="6.95" customHeight="1"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33"/>
    </row>
    <row r="70" spans="2:12" s="1" customFormat="1" ht="6.95" customHeight="1"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33"/>
    </row>
    <row r="71" spans="2:12" s="1" customFormat="1" ht="24.95" customHeight="1">
      <c r="B71" s="33"/>
      <c r="C71" s="22" t="s">
        <v>129</v>
      </c>
      <c r="L71" s="33"/>
    </row>
    <row r="72" spans="2:12" s="1" customFormat="1" ht="6.95" customHeight="1">
      <c r="B72" s="33"/>
      <c r="L72" s="33"/>
    </row>
    <row r="73" spans="2:12" s="1" customFormat="1" ht="12" customHeight="1">
      <c r="B73" s="33"/>
      <c r="C73" s="28" t="s">
        <v>16</v>
      </c>
      <c r="L73" s="33"/>
    </row>
    <row r="74" spans="2:12" s="1" customFormat="1" ht="26.25" customHeight="1">
      <c r="B74" s="33"/>
      <c r="E74" s="275" t="str">
        <f>E7</f>
        <v>KAPLE SV. PANNY MARIE EINSIEDELNSKÉ A PŘÍSTUPOVÉ SCHODIŠTĚ, OSTROV,STAVEBNÍ ÚPRAVY</v>
      </c>
      <c r="F74" s="276"/>
      <c r="G74" s="276"/>
      <c r="H74" s="276"/>
      <c r="L74" s="33"/>
    </row>
    <row r="75" spans="2:12" s="1" customFormat="1" ht="12" customHeight="1">
      <c r="B75" s="33"/>
      <c r="C75" s="28" t="s">
        <v>109</v>
      </c>
      <c r="L75" s="33"/>
    </row>
    <row r="76" spans="2:12" s="1" customFormat="1" ht="16.5" customHeight="1">
      <c r="B76" s="33"/>
      <c r="E76" s="273" t="str">
        <f>E9</f>
        <v>000 - VON - Vedlější a ostatní náklady stavby</v>
      </c>
      <c r="F76" s="274"/>
      <c r="G76" s="274"/>
      <c r="H76" s="274"/>
      <c r="L76" s="33"/>
    </row>
    <row r="77" spans="2:12" s="1" customFormat="1" ht="6.95" customHeight="1">
      <c r="B77" s="33"/>
      <c r="L77" s="33"/>
    </row>
    <row r="78" spans="2:12" s="1" customFormat="1" ht="12" customHeight="1">
      <c r="B78" s="33"/>
      <c r="C78" s="28" t="s">
        <v>21</v>
      </c>
      <c r="F78" s="26" t="str">
        <f>F12</f>
        <v xml:space="preserve">Staroměstská, bez č.p., p.č. st.52 a p.č. 80/1 </v>
      </c>
      <c r="I78" s="28" t="s">
        <v>23</v>
      </c>
      <c r="J78" s="50" t="str">
        <f>IF(J12="","",J12)</f>
        <v>24. 8. 2024</v>
      </c>
      <c r="L78" s="33"/>
    </row>
    <row r="79" spans="2:12" s="1" customFormat="1" ht="6.95" customHeight="1">
      <c r="B79" s="33"/>
      <c r="L79" s="33"/>
    </row>
    <row r="80" spans="2:12" s="1" customFormat="1" ht="25.7" customHeight="1">
      <c r="B80" s="33"/>
      <c r="C80" s="28" t="s">
        <v>25</v>
      </c>
      <c r="F80" s="26" t="str">
        <f>E15</f>
        <v>Město Ostrov, Jáchymovská 1, 36301 Ostrov</v>
      </c>
      <c r="I80" s="28" t="s">
        <v>32</v>
      </c>
      <c r="J80" s="31" t="str">
        <f>E21</f>
        <v>ATELIER SOUKUP OPL ŠVEHLA, s. r. o.</v>
      </c>
      <c r="L80" s="33"/>
    </row>
    <row r="81" spans="2:65" s="1" customFormat="1" ht="15.2" customHeight="1">
      <c r="B81" s="33"/>
      <c r="C81" s="28" t="s">
        <v>30</v>
      </c>
      <c r="F81" s="26" t="str">
        <f>IF(E18="","",E18)</f>
        <v>Vyplň údaj</v>
      </c>
      <c r="I81" s="28" t="s">
        <v>36</v>
      </c>
      <c r="J81" s="31" t="str">
        <f>E24</f>
        <v>Eva Vopalecká</v>
      </c>
      <c r="L81" s="33"/>
    </row>
    <row r="82" spans="2:65" s="1" customFormat="1" ht="10.35" customHeight="1">
      <c r="B82" s="33"/>
      <c r="L82" s="33"/>
    </row>
    <row r="83" spans="2:65" s="10" customFormat="1" ht="29.25" customHeight="1">
      <c r="B83" s="112"/>
      <c r="C83" s="113" t="s">
        <v>130</v>
      </c>
      <c r="D83" s="114" t="s">
        <v>60</v>
      </c>
      <c r="E83" s="114" t="s">
        <v>56</v>
      </c>
      <c r="F83" s="114" t="s">
        <v>57</v>
      </c>
      <c r="G83" s="114" t="s">
        <v>131</v>
      </c>
      <c r="H83" s="114" t="s">
        <v>132</v>
      </c>
      <c r="I83" s="114" t="s">
        <v>133</v>
      </c>
      <c r="J83" s="114" t="s">
        <v>115</v>
      </c>
      <c r="K83" s="115" t="s">
        <v>134</v>
      </c>
      <c r="L83" s="112"/>
      <c r="M83" s="57" t="s">
        <v>19</v>
      </c>
      <c r="N83" s="58" t="s">
        <v>45</v>
      </c>
      <c r="O83" s="58" t="s">
        <v>135</v>
      </c>
      <c r="P83" s="58" t="s">
        <v>136</v>
      </c>
      <c r="Q83" s="58" t="s">
        <v>137</v>
      </c>
      <c r="R83" s="58" t="s">
        <v>138</v>
      </c>
      <c r="S83" s="58" t="s">
        <v>139</v>
      </c>
      <c r="T83" s="59" t="s">
        <v>140</v>
      </c>
    </row>
    <row r="84" spans="2:65" s="1" customFormat="1" ht="22.9" customHeight="1">
      <c r="B84" s="33"/>
      <c r="C84" s="62" t="s">
        <v>141</v>
      </c>
      <c r="J84" s="116">
        <f>BK84</f>
        <v>0</v>
      </c>
      <c r="L84" s="33"/>
      <c r="M84" s="60"/>
      <c r="N84" s="51"/>
      <c r="O84" s="51"/>
      <c r="P84" s="117">
        <f>P85</f>
        <v>0</v>
      </c>
      <c r="Q84" s="51"/>
      <c r="R84" s="117">
        <f>R85</f>
        <v>0</v>
      </c>
      <c r="S84" s="51"/>
      <c r="T84" s="118">
        <f>T85</f>
        <v>0</v>
      </c>
      <c r="AT84" s="18" t="s">
        <v>74</v>
      </c>
      <c r="AU84" s="18" t="s">
        <v>116</v>
      </c>
      <c r="BK84" s="119">
        <f>BK85</f>
        <v>0</v>
      </c>
    </row>
    <row r="85" spans="2:65" s="11" customFormat="1" ht="25.9" customHeight="1">
      <c r="B85" s="120"/>
      <c r="D85" s="121" t="s">
        <v>74</v>
      </c>
      <c r="E85" s="122" t="s">
        <v>1414</v>
      </c>
      <c r="F85" s="122" t="s">
        <v>1415</v>
      </c>
      <c r="I85" s="123"/>
      <c r="J85" s="124">
        <f>BK85</f>
        <v>0</v>
      </c>
      <c r="L85" s="120"/>
      <c r="M85" s="125"/>
      <c r="P85" s="126">
        <f>P86+P98+P105+P127</f>
        <v>0</v>
      </c>
      <c r="R85" s="126">
        <f>R86+R98+R105+R127</f>
        <v>0</v>
      </c>
      <c r="T85" s="127">
        <f>T86+T98+T105+T127</f>
        <v>0</v>
      </c>
      <c r="AR85" s="121" t="s">
        <v>187</v>
      </c>
      <c r="AT85" s="128" t="s">
        <v>74</v>
      </c>
      <c r="AU85" s="128" t="s">
        <v>75</v>
      </c>
      <c r="AY85" s="121" t="s">
        <v>144</v>
      </c>
      <c r="BK85" s="129">
        <f>BK86+BK98+BK105+BK127</f>
        <v>0</v>
      </c>
    </row>
    <row r="86" spans="2:65" s="11" customFormat="1" ht="22.9" customHeight="1">
      <c r="B86" s="120"/>
      <c r="D86" s="121" t="s">
        <v>74</v>
      </c>
      <c r="E86" s="130" t="s">
        <v>2048</v>
      </c>
      <c r="F86" s="130" t="s">
        <v>2049</v>
      </c>
      <c r="I86" s="123"/>
      <c r="J86" s="131">
        <f>BK86</f>
        <v>0</v>
      </c>
      <c r="L86" s="120"/>
      <c r="M86" s="125"/>
      <c r="P86" s="126">
        <f>SUM(P87:P97)</f>
        <v>0</v>
      </c>
      <c r="R86" s="126">
        <f>SUM(R87:R97)</f>
        <v>0</v>
      </c>
      <c r="T86" s="127">
        <f>SUM(T87:T97)</f>
        <v>0</v>
      </c>
      <c r="AR86" s="121" t="s">
        <v>187</v>
      </c>
      <c r="AT86" s="128" t="s">
        <v>74</v>
      </c>
      <c r="AU86" s="128" t="s">
        <v>82</v>
      </c>
      <c r="AY86" s="121" t="s">
        <v>144</v>
      </c>
      <c r="BK86" s="129">
        <f>SUM(BK87:BK97)</f>
        <v>0</v>
      </c>
    </row>
    <row r="87" spans="2:65" s="1" customFormat="1" ht="16.5" customHeight="1">
      <c r="B87" s="33"/>
      <c r="C87" s="132" t="s">
        <v>82</v>
      </c>
      <c r="D87" s="132" t="s">
        <v>147</v>
      </c>
      <c r="E87" s="133" t="s">
        <v>2050</v>
      </c>
      <c r="F87" s="134" t="s">
        <v>2051</v>
      </c>
      <c r="G87" s="135" t="s">
        <v>244</v>
      </c>
      <c r="H87" s="136">
        <v>1</v>
      </c>
      <c r="I87" s="137"/>
      <c r="J87" s="138">
        <f>ROUND(I87*H87,2)</f>
        <v>0</v>
      </c>
      <c r="K87" s="134" t="s">
        <v>151</v>
      </c>
      <c r="L87" s="33"/>
      <c r="M87" s="139" t="s">
        <v>19</v>
      </c>
      <c r="N87" s="140" t="s">
        <v>46</v>
      </c>
      <c r="P87" s="141">
        <f>O87*H87</f>
        <v>0</v>
      </c>
      <c r="Q87" s="141">
        <v>0</v>
      </c>
      <c r="R87" s="141">
        <f>Q87*H87</f>
        <v>0</v>
      </c>
      <c r="S87" s="141">
        <v>0</v>
      </c>
      <c r="T87" s="142">
        <f>S87*H87</f>
        <v>0</v>
      </c>
      <c r="AR87" s="143" t="s">
        <v>1421</v>
      </c>
      <c r="AT87" s="143" t="s">
        <v>147</v>
      </c>
      <c r="AU87" s="143" t="s">
        <v>84</v>
      </c>
      <c r="AY87" s="18" t="s">
        <v>144</v>
      </c>
      <c r="BE87" s="144">
        <f>IF(N87="základní",J87,0)</f>
        <v>0</v>
      </c>
      <c r="BF87" s="144">
        <f>IF(N87="snížená",J87,0)</f>
        <v>0</v>
      </c>
      <c r="BG87" s="144">
        <f>IF(N87="zákl. přenesená",J87,0)</f>
        <v>0</v>
      </c>
      <c r="BH87" s="144">
        <f>IF(N87="sníž. přenesená",J87,0)</f>
        <v>0</v>
      </c>
      <c r="BI87" s="144">
        <f>IF(N87="nulová",J87,0)</f>
        <v>0</v>
      </c>
      <c r="BJ87" s="18" t="s">
        <v>82</v>
      </c>
      <c r="BK87" s="144">
        <f>ROUND(I87*H87,2)</f>
        <v>0</v>
      </c>
      <c r="BL87" s="18" t="s">
        <v>1421</v>
      </c>
      <c r="BM87" s="143" t="s">
        <v>2052</v>
      </c>
    </row>
    <row r="88" spans="2:65" s="1" customFormat="1">
      <c r="B88" s="33"/>
      <c r="D88" s="145" t="s">
        <v>154</v>
      </c>
      <c r="F88" s="146" t="s">
        <v>2053</v>
      </c>
      <c r="I88" s="147"/>
      <c r="L88" s="33"/>
      <c r="M88" s="148"/>
      <c r="T88" s="54"/>
      <c r="AT88" s="18" t="s">
        <v>154</v>
      </c>
      <c r="AU88" s="18" t="s">
        <v>84</v>
      </c>
    </row>
    <row r="89" spans="2:65" s="1" customFormat="1" ht="16.5" customHeight="1">
      <c r="B89" s="33"/>
      <c r="C89" s="132" t="s">
        <v>84</v>
      </c>
      <c r="D89" s="132" t="s">
        <v>147</v>
      </c>
      <c r="E89" s="133" t="s">
        <v>2054</v>
      </c>
      <c r="F89" s="134" t="s">
        <v>2055</v>
      </c>
      <c r="G89" s="135" t="s">
        <v>244</v>
      </c>
      <c r="H89" s="136">
        <v>1</v>
      </c>
      <c r="I89" s="137"/>
      <c r="J89" s="138">
        <f>ROUND(I89*H89,2)</f>
        <v>0</v>
      </c>
      <c r="K89" s="134" t="s">
        <v>151</v>
      </c>
      <c r="L89" s="33"/>
      <c r="M89" s="139" t="s">
        <v>19</v>
      </c>
      <c r="N89" s="140" t="s">
        <v>46</v>
      </c>
      <c r="P89" s="141">
        <f>O89*H89</f>
        <v>0</v>
      </c>
      <c r="Q89" s="141">
        <v>0</v>
      </c>
      <c r="R89" s="141">
        <f>Q89*H89</f>
        <v>0</v>
      </c>
      <c r="S89" s="141">
        <v>0</v>
      </c>
      <c r="T89" s="142">
        <f>S89*H89</f>
        <v>0</v>
      </c>
      <c r="AR89" s="143" t="s">
        <v>1421</v>
      </c>
      <c r="AT89" s="143" t="s">
        <v>147</v>
      </c>
      <c r="AU89" s="143" t="s">
        <v>84</v>
      </c>
      <c r="AY89" s="18" t="s">
        <v>144</v>
      </c>
      <c r="BE89" s="144">
        <f>IF(N89="základní",J89,0)</f>
        <v>0</v>
      </c>
      <c r="BF89" s="144">
        <f>IF(N89="snížená",J89,0)</f>
        <v>0</v>
      </c>
      <c r="BG89" s="144">
        <f>IF(N89="zákl. přenesená",J89,0)</f>
        <v>0</v>
      </c>
      <c r="BH89" s="144">
        <f>IF(N89="sníž. přenesená",J89,0)</f>
        <v>0</v>
      </c>
      <c r="BI89" s="144">
        <f>IF(N89="nulová",J89,0)</f>
        <v>0</v>
      </c>
      <c r="BJ89" s="18" t="s">
        <v>82</v>
      </c>
      <c r="BK89" s="144">
        <f>ROUND(I89*H89,2)</f>
        <v>0</v>
      </c>
      <c r="BL89" s="18" t="s">
        <v>1421</v>
      </c>
      <c r="BM89" s="143" t="s">
        <v>2056</v>
      </c>
    </row>
    <row r="90" spans="2:65" s="1" customFormat="1">
      <c r="B90" s="33"/>
      <c r="D90" s="145" t="s">
        <v>154</v>
      </c>
      <c r="F90" s="146" t="s">
        <v>2057</v>
      </c>
      <c r="I90" s="147"/>
      <c r="L90" s="33"/>
      <c r="M90" s="148"/>
      <c r="T90" s="54"/>
      <c r="AT90" s="18" t="s">
        <v>154</v>
      </c>
      <c r="AU90" s="18" t="s">
        <v>84</v>
      </c>
    </row>
    <row r="91" spans="2:65" s="1" customFormat="1" ht="16.5" customHeight="1">
      <c r="B91" s="33"/>
      <c r="C91" s="132" t="s">
        <v>174</v>
      </c>
      <c r="D91" s="132" t="s">
        <v>147</v>
      </c>
      <c r="E91" s="133" t="s">
        <v>2058</v>
      </c>
      <c r="F91" s="134" t="s">
        <v>2059</v>
      </c>
      <c r="G91" s="135" t="s">
        <v>244</v>
      </c>
      <c r="H91" s="136">
        <v>1</v>
      </c>
      <c r="I91" s="137"/>
      <c r="J91" s="138">
        <f>ROUND(I91*H91,2)</f>
        <v>0</v>
      </c>
      <c r="K91" s="134" t="s">
        <v>151</v>
      </c>
      <c r="L91" s="33"/>
      <c r="M91" s="139" t="s">
        <v>19</v>
      </c>
      <c r="N91" s="140" t="s">
        <v>46</v>
      </c>
      <c r="P91" s="141">
        <f>O91*H91</f>
        <v>0</v>
      </c>
      <c r="Q91" s="141">
        <v>0</v>
      </c>
      <c r="R91" s="141">
        <f>Q91*H91</f>
        <v>0</v>
      </c>
      <c r="S91" s="141">
        <v>0</v>
      </c>
      <c r="T91" s="142">
        <f>S91*H91</f>
        <v>0</v>
      </c>
      <c r="AR91" s="143" t="s">
        <v>1421</v>
      </c>
      <c r="AT91" s="143" t="s">
        <v>147</v>
      </c>
      <c r="AU91" s="143" t="s">
        <v>84</v>
      </c>
      <c r="AY91" s="18" t="s">
        <v>144</v>
      </c>
      <c r="BE91" s="144">
        <f>IF(N91="základní",J91,0)</f>
        <v>0</v>
      </c>
      <c r="BF91" s="144">
        <f>IF(N91="snížená",J91,0)</f>
        <v>0</v>
      </c>
      <c r="BG91" s="144">
        <f>IF(N91="zákl. přenesená",J91,0)</f>
        <v>0</v>
      </c>
      <c r="BH91" s="144">
        <f>IF(N91="sníž. přenesená",J91,0)</f>
        <v>0</v>
      </c>
      <c r="BI91" s="144">
        <f>IF(N91="nulová",J91,0)</f>
        <v>0</v>
      </c>
      <c r="BJ91" s="18" t="s">
        <v>82</v>
      </c>
      <c r="BK91" s="144">
        <f>ROUND(I91*H91,2)</f>
        <v>0</v>
      </c>
      <c r="BL91" s="18" t="s">
        <v>1421</v>
      </c>
      <c r="BM91" s="143" t="s">
        <v>2060</v>
      </c>
    </row>
    <row r="92" spans="2:65" s="1" customFormat="1">
      <c r="B92" s="33"/>
      <c r="D92" s="145" t="s">
        <v>154</v>
      </c>
      <c r="F92" s="146" t="s">
        <v>2061</v>
      </c>
      <c r="I92" s="147"/>
      <c r="L92" s="33"/>
      <c r="M92" s="148"/>
      <c r="T92" s="54"/>
      <c r="AT92" s="18" t="s">
        <v>154</v>
      </c>
      <c r="AU92" s="18" t="s">
        <v>84</v>
      </c>
    </row>
    <row r="93" spans="2:65" s="1" customFormat="1" ht="16.5" customHeight="1">
      <c r="B93" s="33"/>
      <c r="C93" s="132" t="s">
        <v>152</v>
      </c>
      <c r="D93" s="132" t="s">
        <v>147</v>
      </c>
      <c r="E93" s="133" t="s">
        <v>2062</v>
      </c>
      <c r="F93" s="134" t="s">
        <v>2063</v>
      </c>
      <c r="G93" s="135" t="s">
        <v>244</v>
      </c>
      <c r="H93" s="136">
        <v>1</v>
      </c>
      <c r="I93" s="137"/>
      <c r="J93" s="138">
        <f>ROUND(I93*H93,2)</f>
        <v>0</v>
      </c>
      <c r="K93" s="134" t="s">
        <v>19</v>
      </c>
      <c r="L93" s="33"/>
      <c r="M93" s="139" t="s">
        <v>19</v>
      </c>
      <c r="N93" s="140" t="s">
        <v>46</v>
      </c>
      <c r="P93" s="141">
        <f>O93*H93</f>
        <v>0</v>
      </c>
      <c r="Q93" s="141">
        <v>0</v>
      </c>
      <c r="R93" s="141">
        <f>Q93*H93</f>
        <v>0</v>
      </c>
      <c r="S93" s="141">
        <v>0</v>
      </c>
      <c r="T93" s="142">
        <f>S93*H93</f>
        <v>0</v>
      </c>
      <c r="AR93" s="143" t="s">
        <v>1421</v>
      </c>
      <c r="AT93" s="143" t="s">
        <v>147</v>
      </c>
      <c r="AU93" s="143" t="s">
        <v>84</v>
      </c>
      <c r="AY93" s="18" t="s">
        <v>144</v>
      </c>
      <c r="BE93" s="144">
        <f>IF(N93="základní",J93,0)</f>
        <v>0</v>
      </c>
      <c r="BF93" s="144">
        <f>IF(N93="snížená",J93,0)</f>
        <v>0</v>
      </c>
      <c r="BG93" s="144">
        <f>IF(N93="zákl. přenesená",J93,0)</f>
        <v>0</v>
      </c>
      <c r="BH93" s="144">
        <f>IF(N93="sníž. přenesená",J93,0)</f>
        <v>0</v>
      </c>
      <c r="BI93" s="144">
        <f>IF(N93="nulová",J93,0)</f>
        <v>0</v>
      </c>
      <c r="BJ93" s="18" t="s">
        <v>82</v>
      </c>
      <c r="BK93" s="144">
        <f>ROUND(I93*H93,2)</f>
        <v>0</v>
      </c>
      <c r="BL93" s="18" t="s">
        <v>1421</v>
      </c>
      <c r="BM93" s="143" t="s">
        <v>2064</v>
      </c>
    </row>
    <row r="94" spans="2:65" s="1" customFormat="1" ht="16.5" customHeight="1">
      <c r="B94" s="33"/>
      <c r="C94" s="132" t="s">
        <v>187</v>
      </c>
      <c r="D94" s="132" t="s">
        <v>147</v>
      </c>
      <c r="E94" s="133" t="s">
        <v>2065</v>
      </c>
      <c r="F94" s="134" t="s">
        <v>2066</v>
      </c>
      <c r="G94" s="135" t="s">
        <v>244</v>
      </c>
      <c r="H94" s="136">
        <v>1</v>
      </c>
      <c r="I94" s="137"/>
      <c r="J94" s="138">
        <f>ROUND(I94*H94,2)</f>
        <v>0</v>
      </c>
      <c r="K94" s="134" t="s">
        <v>151</v>
      </c>
      <c r="L94" s="33"/>
      <c r="M94" s="139" t="s">
        <v>19</v>
      </c>
      <c r="N94" s="140" t="s">
        <v>46</v>
      </c>
      <c r="P94" s="141">
        <f>O94*H94</f>
        <v>0</v>
      </c>
      <c r="Q94" s="141">
        <v>0</v>
      </c>
      <c r="R94" s="141">
        <f>Q94*H94</f>
        <v>0</v>
      </c>
      <c r="S94" s="141">
        <v>0</v>
      </c>
      <c r="T94" s="142">
        <f>S94*H94</f>
        <v>0</v>
      </c>
      <c r="AR94" s="143" t="s">
        <v>1421</v>
      </c>
      <c r="AT94" s="143" t="s">
        <v>147</v>
      </c>
      <c r="AU94" s="143" t="s">
        <v>84</v>
      </c>
      <c r="AY94" s="18" t="s">
        <v>144</v>
      </c>
      <c r="BE94" s="144">
        <f>IF(N94="základní",J94,0)</f>
        <v>0</v>
      </c>
      <c r="BF94" s="144">
        <f>IF(N94="snížená",J94,0)</f>
        <v>0</v>
      </c>
      <c r="BG94" s="144">
        <f>IF(N94="zákl. přenesená",J94,0)</f>
        <v>0</v>
      </c>
      <c r="BH94" s="144">
        <f>IF(N94="sníž. přenesená",J94,0)</f>
        <v>0</v>
      </c>
      <c r="BI94" s="144">
        <f>IF(N94="nulová",J94,0)</f>
        <v>0</v>
      </c>
      <c r="BJ94" s="18" t="s">
        <v>82</v>
      </c>
      <c r="BK94" s="144">
        <f>ROUND(I94*H94,2)</f>
        <v>0</v>
      </c>
      <c r="BL94" s="18" t="s">
        <v>1421</v>
      </c>
      <c r="BM94" s="143" t="s">
        <v>2067</v>
      </c>
    </row>
    <row r="95" spans="2:65" s="1" customFormat="1">
      <c r="B95" s="33"/>
      <c r="D95" s="145" t="s">
        <v>154</v>
      </c>
      <c r="F95" s="146" t="s">
        <v>2068</v>
      </c>
      <c r="I95" s="147"/>
      <c r="L95" s="33"/>
      <c r="M95" s="148"/>
      <c r="T95" s="54"/>
      <c r="AT95" s="18" t="s">
        <v>154</v>
      </c>
      <c r="AU95" s="18" t="s">
        <v>84</v>
      </c>
    </row>
    <row r="96" spans="2:65" s="1" customFormat="1" ht="16.5" customHeight="1">
      <c r="B96" s="33"/>
      <c r="C96" s="132" t="s">
        <v>145</v>
      </c>
      <c r="D96" s="132" t="s">
        <v>147</v>
      </c>
      <c r="E96" s="133" t="s">
        <v>2069</v>
      </c>
      <c r="F96" s="134" t="s">
        <v>2070</v>
      </c>
      <c r="G96" s="135" t="s">
        <v>244</v>
      </c>
      <c r="H96" s="136">
        <v>1</v>
      </c>
      <c r="I96" s="137"/>
      <c r="J96" s="138">
        <f>ROUND(I96*H96,2)</f>
        <v>0</v>
      </c>
      <c r="K96" s="134" t="s">
        <v>151</v>
      </c>
      <c r="L96" s="33"/>
      <c r="M96" s="139" t="s">
        <v>19</v>
      </c>
      <c r="N96" s="140" t="s">
        <v>46</v>
      </c>
      <c r="P96" s="141">
        <f>O96*H96</f>
        <v>0</v>
      </c>
      <c r="Q96" s="141">
        <v>0</v>
      </c>
      <c r="R96" s="141">
        <f>Q96*H96</f>
        <v>0</v>
      </c>
      <c r="S96" s="141">
        <v>0</v>
      </c>
      <c r="T96" s="142">
        <f>S96*H96</f>
        <v>0</v>
      </c>
      <c r="AR96" s="143" t="s">
        <v>1421</v>
      </c>
      <c r="AT96" s="143" t="s">
        <v>147</v>
      </c>
      <c r="AU96" s="143" t="s">
        <v>84</v>
      </c>
      <c r="AY96" s="18" t="s">
        <v>144</v>
      </c>
      <c r="BE96" s="144">
        <f>IF(N96="základní",J96,0)</f>
        <v>0</v>
      </c>
      <c r="BF96" s="144">
        <f>IF(N96="snížená",J96,0)</f>
        <v>0</v>
      </c>
      <c r="BG96" s="144">
        <f>IF(N96="zákl. přenesená",J96,0)</f>
        <v>0</v>
      </c>
      <c r="BH96" s="144">
        <f>IF(N96="sníž. přenesená",J96,0)</f>
        <v>0</v>
      </c>
      <c r="BI96" s="144">
        <f>IF(N96="nulová",J96,0)</f>
        <v>0</v>
      </c>
      <c r="BJ96" s="18" t="s">
        <v>82</v>
      </c>
      <c r="BK96" s="144">
        <f>ROUND(I96*H96,2)</f>
        <v>0</v>
      </c>
      <c r="BL96" s="18" t="s">
        <v>1421</v>
      </c>
      <c r="BM96" s="143" t="s">
        <v>2071</v>
      </c>
    </row>
    <row r="97" spans="2:65" s="1" customFormat="1">
      <c r="B97" s="33"/>
      <c r="D97" s="145" t="s">
        <v>154</v>
      </c>
      <c r="F97" s="146" t="s">
        <v>2072</v>
      </c>
      <c r="I97" s="147"/>
      <c r="L97" s="33"/>
      <c r="M97" s="148"/>
      <c r="T97" s="54"/>
      <c r="AT97" s="18" t="s">
        <v>154</v>
      </c>
      <c r="AU97" s="18" t="s">
        <v>84</v>
      </c>
    </row>
    <row r="98" spans="2:65" s="11" customFormat="1" ht="22.9" customHeight="1">
      <c r="B98" s="120"/>
      <c r="D98" s="121" t="s">
        <v>74</v>
      </c>
      <c r="E98" s="130" t="s">
        <v>2073</v>
      </c>
      <c r="F98" s="130" t="s">
        <v>2074</v>
      </c>
      <c r="I98" s="123"/>
      <c r="J98" s="131">
        <f>BK98</f>
        <v>0</v>
      </c>
      <c r="L98" s="120"/>
      <c r="M98" s="125"/>
      <c r="P98" s="126">
        <f>SUM(P99:P104)</f>
        <v>0</v>
      </c>
      <c r="R98" s="126">
        <f>SUM(R99:R104)</f>
        <v>0</v>
      </c>
      <c r="T98" s="127">
        <f>SUM(T99:T104)</f>
        <v>0</v>
      </c>
      <c r="AR98" s="121" t="s">
        <v>187</v>
      </c>
      <c r="AT98" s="128" t="s">
        <v>74</v>
      </c>
      <c r="AU98" s="128" t="s">
        <v>82</v>
      </c>
      <c r="AY98" s="121" t="s">
        <v>144</v>
      </c>
      <c r="BK98" s="129">
        <f>SUM(BK99:BK104)</f>
        <v>0</v>
      </c>
    </row>
    <row r="99" spans="2:65" s="1" customFormat="1" ht="16.5" customHeight="1">
      <c r="B99" s="33"/>
      <c r="C99" s="132" t="s">
        <v>197</v>
      </c>
      <c r="D99" s="132" t="s">
        <v>147</v>
      </c>
      <c r="E99" s="133" t="s">
        <v>2075</v>
      </c>
      <c r="F99" s="134" t="s">
        <v>2074</v>
      </c>
      <c r="G99" s="135" t="s">
        <v>244</v>
      </c>
      <c r="H99" s="136">
        <v>1</v>
      </c>
      <c r="I99" s="137"/>
      <c r="J99" s="138">
        <f>ROUND(I99*H99,2)</f>
        <v>0</v>
      </c>
      <c r="K99" s="134" t="s">
        <v>151</v>
      </c>
      <c r="L99" s="33"/>
      <c r="M99" s="139" t="s">
        <v>19</v>
      </c>
      <c r="N99" s="140" t="s">
        <v>46</v>
      </c>
      <c r="P99" s="141">
        <f>O99*H99</f>
        <v>0</v>
      </c>
      <c r="Q99" s="141">
        <v>0</v>
      </c>
      <c r="R99" s="141">
        <f>Q99*H99</f>
        <v>0</v>
      </c>
      <c r="S99" s="141">
        <v>0</v>
      </c>
      <c r="T99" s="142">
        <f>S99*H99</f>
        <v>0</v>
      </c>
      <c r="AR99" s="143" t="s">
        <v>1421</v>
      </c>
      <c r="AT99" s="143" t="s">
        <v>147</v>
      </c>
      <c r="AU99" s="143" t="s">
        <v>84</v>
      </c>
      <c r="AY99" s="18" t="s">
        <v>144</v>
      </c>
      <c r="BE99" s="144">
        <f>IF(N99="základní",J99,0)</f>
        <v>0</v>
      </c>
      <c r="BF99" s="144">
        <f>IF(N99="snížená",J99,0)</f>
        <v>0</v>
      </c>
      <c r="BG99" s="144">
        <f>IF(N99="zákl. přenesená",J99,0)</f>
        <v>0</v>
      </c>
      <c r="BH99" s="144">
        <f>IF(N99="sníž. přenesená",J99,0)</f>
        <v>0</v>
      </c>
      <c r="BI99" s="144">
        <f>IF(N99="nulová",J99,0)</f>
        <v>0</v>
      </c>
      <c r="BJ99" s="18" t="s">
        <v>82</v>
      </c>
      <c r="BK99" s="144">
        <f>ROUND(I99*H99,2)</f>
        <v>0</v>
      </c>
      <c r="BL99" s="18" t="s">
        <v>1421</v>
      </c>
      <c r="BM99" s="143" t="s">
        <v>2076</v>
      </c>
    </row>
    <row r="100" spans="2:65" s="1" customFormat="1">
      <c r="B100" s="33"/>
      <c r="D100" s="145" t="s">
        <v>154</v>
      </c>
      <c r="F100" s="146" t="s">
        <v>2077</v>
      </c>
      <c r="I100" s="147"/>
      <c r="L100" s="33"/>
      <c r="M100" s="148"/>
      <c r="T100" s="54"/>
      <c r="AT100" s="18" t="s">
        <v>154</v>
      </c>
      <c r="AU100" s="18" t="s">
        <v>84</v>
      </c>
    </row>
    <row r="101" spans="2:65" s="1" customFormat="1" ht="16.5" customHeight="1">
      <c r="B101" s="33"/>
      <c r="C101" s="132" t="s">
        <v>205</v>
      </c>
      <c r="D101" s="132" t="s">
        <v>147</v>
      </c>
      <c r="E101" s="133" t="s">
        <v>2078</v>
      </c>
      <c r="F101" s="134" t="s">
        <v>2079</v>
      </c>
      <c r="G101" s="135" t="s">
        <v>244</v>
      </c>
      <c r="H101" s="136">
        <v>1</v>
      </c>
      <c r="I101" s="137"/>
      <c r="J101" s="138">
        <f>ROUND(I101*H101,2)</f>
        <v>0</v>
      </c>
      <c r="K101" s="134" t="s">
        <v>151</v>
      </c>
      <c r="L101" s="33"/>
      <c r="M101" s="139" t="s">
        <v>19</v>
      </c>
      <c r="N101" s="140" t="s">
        <v>46</v>
      </c>
      <c r="P101" s="141">
        <f>O101*H101</f>
        <v>0</v>
      </c>
      <c r="Q101" s="141">
        <v>0</v>
      </c>
      <c r="R101" s="141">
        <f>Q101*H101</f>
        <v>0</v>
      </c>
      <c r="S101" s="141">
        <v>0</v>
      </c>
      <c r="T101" s="142">
        <f>S101*H101</f>
        <v>0</v>
      </c>
      <c r="AR101" s="143" t="s">
        <v>1421</v>
      </c>
      <c r="AT101" s="143" t="s">
        <v>147</v>
      </c>
      <c r="AU101" s="143" t="s">
        <v>84</v>
      </c>
      <c r="AY101" s="18" t="s">
        <v>144</v>
      </c>
      <c r="BE101" s="144">
        <f>IF(N101="základní",J101,0)</f>
        <v>0</v>
      </c>
      <c r="BF101" s="144">
        <f>IF(N101="snížená",J101,0)</f>
        <v>0</v>
      </c>
      <c r="BG101" s="144">
        <f>IF(N101="zákl. přenesená",J101,0)</f>
        <v>0</v>
      </c>
      <c r="BH101" s="144">
        <f>IF(N101="sníž. přenesená",J101,0)</f>
        <v>0</v>
      </c>
      <c r="BI101" s="144">
        <f>IF(N101="nulová",J101,0)</f>
        <v>0</v>
      </c>
      <c r="BJ101" s="18" t="s">
        <v>82</v>
      </c>
      <c r="BK101" s="144">
        <f>ROUND(I101*H101,2)</f>
        <v>0</v>
      </c>
      <c r="BL101" s="18" t="s">
        <v>1421</v>
      </c>
      <c r="BM101" s="143" t="s">
        <v>2080</v>
      </c>
    </row>
    <row r="102" spans="2:65" s="1" customFormat="1">
      <c r="B102" s="33"/>
      <c r="D102" s="145" t="s">
        <v>154</v>
      </c>
      <c r="F102" s="146" t="s">
        <v>2081</v>
      </c>
      <c r="I102" s="147"/>
      <c r="L102" s="33"/>
      <c r="M102" s="148"/>
      <c r="T102" s="54"/>
      <c r="AT102" s="18" t="s">
        <v>154</v>
      </c>
      <c r="AU102" s="18" t="s">
        <v>84</v>
      </c>
    </row>
    <row r="103" spans="2:65" s="1" customFormat="1" ht="16.5" customHeight="1">
      <c r="B103" s="33"/>
      <c r="C103" s="132" t="s">
        <v>212</v>
      </c>
      <c r="D103" s="132" t="s">
        <v>147</v>
      </c>
      <c r="E103" s="133" t="s">
        <v>2082</v>
      </c>
      <c r="F103" s="134" t="s">
        <v>2083</v>
      </c>
      <c r="G103" s="135" t="s">
        <v>244</v>
      </c>
      <c r="H103" s="136">
        <v>1</v>
      </c>
      <c r="I103" s="137"/>
      <c r="J103" s="138">
        <f>ROUND(I103*H103,2)</f>
        <v>0</v>
      </c>
      <c r="K103" s="134" t="s">
        <v>151</v>
      </c>
      <c r="L103" s="33"/>
      <c r="M103" s="139" t="s">
        <v>19</v>
      </c>
      <c r="N103" s="140" t="s">
        <v>46</v>
      </c>
      <c r="P103" s="141">
        <f>O103*H103</f>
        <v>0</v>
      </c>
      <c r="Q103" s="141">
        <v>0</v>
      </c>
      <c r="R103" s="141">
        <f>Q103*H103</f>
        <v>0</v>
      </c>
      <c r="S103" s="141">
        <v>0</v>
      </c>
      <c r="T103" s="142">
        <f>S103*H103</f>
        <v>0</v>
      </c>
      <c r="AR103" s="143" t="s">
        <v>1421</v>
      </c>
      <c r="AT103" s="143" t="s">
        <v>147</v>
      </c>
      <c r="AU103" s="143" t="s">
        <v>84</v>
      </c>
      <c r="AY103" s="18" t="s">
        <v>144</v>
      </c>
      <c r="BE103" s="144">
        <f>IF(N103="základní",J103,0)</f>
        <v>0</v>
      </c>
      <c r="BF103" s="144">
        <f>IF(N103="snížená",J103,0)</f>
        <v>0</v>
      </c>
      <c r="BG103" s="144">
        <f>IF(N103="zákl. přenesená",J103,0)</f>
        <v>0</v>
      </c>
      <c r="BH103" s="144">
        <f>IF(N103="sníž. přenesená",J103,0)</f>
        <v>0</v>
      </c>
      <c r="BI103" s="144">
        <f>IF(N103="nulová",J103,0)</f>
        <v>0</v>
      </c>
      <c r="BJ103" s="18" t="s">
        <v>82</v>
      </c>
      <c r="BK103" s="144">
        <f>ROUND(I103*H103,2)</f>
        <v>0</v>
      </c>
      <c r="BL103" s="18" t="s">
        <v>1421</v>
      </c>
      <c r="BM103" s="143" t="s">
        <v>2084</v>
      </c>
    </row>
    <row r="104" spans="2:65" s="1" customFormat="1">
      <c r="B104" s="33"/>
      <c r="D104" s="145" t="s">
        <v>154</v>
      </c>
      <c r="F104" s="146" t="s">
        <v>2085</v>
      </c>
      <c r="I104" s="147"/>
      <c r="L104" s="33"/>
      <c r="M104" s="148"/>
      <c r="T104" s="54"/>
      <c r="AT104" s="18" t="s">
        <v>154</v>
      </c>
      <c r="AU104" s="18" t="s">
        <v>84</v>
      </c>
    </row>
    <row r="105" spans="2:65" s="11" customFormat="1" ht="22.9" customHeight="1">
      <c r="B105" s="120"/>
      <c r="D105" s="121" t="s">
        <v>74</v>
      </c>
      <c r="E105" s="130" t="s">
        <v>1416</v>
      </c>
      <c r="F105" s="130" t="s">
        <v>1417</v>
      </c>
      <c r="I105" s="123"/>
      <c r="J105" s="131">
        <f>BK105</f>
        <v>0</v>
      </c>
      <c r="L105" s="120"/>
      <c r="M105" s="125"/>
      <c r="P105" s="126">
        <f>SUM(P106:P126)</f>
        <v>0</v>
      </c>
      <c r="R105" s="126">
        <f>SUM(R106:R126)</f>
        <v>0</v>
      </c>
      <c r="T105" s="127">
        <f>SUM(T106:T126)</f>
        <v>0</v>
      </c>
      <c r="AR105" s="121" t="s">
        <v>187</v>
      </c>
      <c r="AT105" s="128" t="s">
        <v>74</v>
      </c>
      <c r="AU105" s="128" t="s">
        <v>82</v>
      </c>
      <c r="AY105" s="121" t="s">
        <v>144</v>
      </c>
      <c r="BK105" s="129">
        <f>SUM(BK106:BK126)</f>
        <v>0</v>
      </c>
    </row>
    <row r="106" spans="2:65" s="1" customFormat="1" ht="16.5" customHeight="1">
      <c r="B106" s="33"/>
      <c r="C106" s="132" t="s">
        <v>217</v>
      </c>
      <c r="D106" s="132" t="s">
        <v>147</v>
      </c>
      <c r="E106" s="133" t="s">
        <v>2086</v>
      </c>
      <c r="F106" s="134" t="s">
        <v>2087</v>
      </c>
      <c r="G106" s="135" t="s">
        <v>244</v>
      </c>
      <c r="H106" s="136">
        <v>1</v>
      </c>
      <c r="I106" s="137"/>
      <c r="J106" s="138">
        <f>ROUND(I106*H106,2)</f>
        <v>0</v>
      </c>
      <c r="K106" s="134" t="s">
        <v>151</v>
      </c>
      <c r="L106" s="33"/>
      <c r="M106" s="139" t="s">
        <v>19</v>
      </c>
      <c r="N106" s="140" t="s">
        <v>46</v>
      </c>
      <c r="P106" s="141">
        <f>O106*H106</f>
        <v>0</v>
      </c>
      <c r="Q106" s="141">
        <v>0</v>
      </c>
      <c r="R106" s="141">
        <f>Q106*H106</f>
        <v>0</v>
      </c>
      <c r="S106" s="141">
        <v>0</v>
      </c>
      <c r="T106" s="142">
        <f>S106*H106</f>
        <v>0</v>
      </c>
      <c r="AR106" s="143" t="s">
        <v>1421</v>
      </c>
      <c r="AT106" s="143" t="s">
        <v>147</v>
      </c>
      <c r="AU106" s="143" t="s">
        <v>84</v>
      </c>
      <c r="AY106" s="18" t="s">
        <v>144</v>
      </c>
      <c r="BE106" s="144">
        <f>IF(N106="základní",J106,0)</f>
        <v>0</v>
      </c>
      <c r="BF106" s="144">
        <f>IF(N106="snížená",J106,0)</f>
        <v>0</v>
      </c>
      <c r="BG106" s="144">
        <f>IF(N106="zákl. přenesená",J106,0)</f>
        <v>0</v>
      </c>
      <c r="BH106" s="144">
        <f>IF(N106="sníž. přenesená",J106,0)</f>
        <v>0</v>
      </c>
      <c r="BI106" s="144">
        <f>IF(N106="nulová",J106,0)</f>
        <v>0</v>
      </c>
      <c r="BJ106" s="18" t="s">
        <v>82</v>
      </c>
      <c r="BK106" s="144">
        <f>ROUND(I106*H106,2)</f>
        <v>0</v>
      </c>
      <c r="BL106" s="18" t="s">
        <v>1421</v>
      </c>
      <c r="BM106" s="143" t="s">
        <v>2088</v>
      </c>
    </row>
    <row r="107" spans="2:65" s="1" customFormat="1">
      <c r="B107" s="33"/>
      <c r="D107" s="145" t="s">
        <v>154</v>
      </c>
      <c r="F107" s="146" t="s">
        <v>2089</v>
      </c>
      <c r="I107" s="147"/>
      <c r="L107" s="33"/>
      <c r="M107" s="148"/>
      <c r="T107" s="54"/>
      <c r="AT107" s="18" t="s">
        <v>154</v>
      </c>
      <c r="AU107" s="18" t="s">
        <v>84</v>
      </c>
    </row>
    <row r="108" spans="2:65" s="1" customFormat="1" ht="16.5" customHeight="1">
      <c r="B108" s="33"/>
      <c r="C108" s="132" t="s">
        <v>226</v>
      </c>
      <c r="D108" s="132" t="s">
        <v>147</v>
      </c>
      <c r="E108" s="133" t="s">
        <v>2090</v>
      </c>
      <c r="F108" s="134" t="s">
        <v>2091</v>
      </c>
      <c r="G108" s="135" t="s">
        <v>244</v>
      </c>
      <c r="H108" s="136">
        <v>1</v>
      </c>
      <c r="I108" s="137"/>
      <c r="J108" s="138">
        <f>ROUND(I108*H108,2)</f>
        <v>0</v>
      </c>
      <c r="K108" s="134" t="s">
        <v>151</v>
      </c>
      <c r="L108" s="33"/>
      <c r="M108" s="139" t="s">
        <v>19</v>
      </c>
      <c r="N108" s="140" t="s">
        <v>46</v>
      </c>
      <c r="P108" s="141">
        <f>O108*H108</f>
        <v>0</v>
      </c>
      <c r="Q108" s="141">
        <v>0</v>
      </c>
      <c r="R108" s="141">
        <f>Q108*H108</f>
        <v>0</v>
      </c>
      <c r="S108" s="141">
        <v>0</v>
      </c>
      <c r="T108" s="142">
        <f>S108*H108</f>
        <v>0</v>
      </c>
      <c r="AR108" s="143" t="s">
        <v>1421</v>
      </c>
      <c r="AT108" s="143" t="s">
        <v>147</v>
      </c>
      <c r="AU108" s="143" t="s">
        <v>84</v>
      </c>
      <c r="AY108" s="18" t="s">
        <v>144</v>
      </c>
      <c r="BE108" s="144">
        <f>IF(N108="základní",J108,0)</f>
        <v>0</v>
      </c>
      <c r="BF108" s="144">
        <f>IF(N108="snížená",J108,0)</f>
        <v>0</v>
      </c>
      <c r="BG108" s="144">
        <f>IF(N108="zákl. přenesená",J108,0)</f>
        <v>0</v>
      </c>
      <c r="BH108" s="144">
        <f>IF(N108="sníž. přenesená",J108,0)</f>
        <v>0</v>
      </c>
      <c r="BI108" s="144">
        <f>IF(N108="nulová",J108,0)</f>
        <v>0</v>
      </c>
      <c r="BJ108" s="18" t="s">
        <v>82</v>
      </c>
      <c r="BK108" s="144">
        <f>ROUND(I108*H108,2)</f>
        <v>0</v>
      </c>
      <c r="BL108" s="18" t="s">
        <v>1421</v>
      </c>
      <c r="BM108" s="143" t="s">
        <v>2092</v>
      </c>
    </row>
    <row r="109" spans="2:65" s="1" customFormat="1">
      <c r="B109" s="33"/>
      <c r="D109" s="145" t="s">
        <v>154</v>
      </c>
      <c r="F109" s="146" t="s">
        <v>2093</v>
      </c>
      <c r="I109" s="147"/>
      <c r="L109" s="33"/>
      <c r="M109" s="148"/>
      <c r="T109" s="54"/>
      <c r="AT109" s="18" t="s">
        <v>154</v>
      </c>
      <c r="AU109" s="18" t="s">
        <v>84</v>
      </c>
    </row>
    <row r="110" spans="2:65" s="1" customFormat="1" ht="16.5" customHeight="1">
      <c r="B110" s="33"/>
      <c r="C110" s="132" t="s">
        <v>8</v>
      </c>
      <c r="D110" s="132" t="s">
        <v>147</v>
      </c>
      <c r="E110" s="133" t="s">
        <v>2094</v>
      </c>
      <c r="F110" s="134" t="s">
        <v>2095</v>
      </c>
      <c r="G110" s="135" t="s">
        <v>244</v>
      </c>
      <c r="H110" s="136">
        <v>1</v>
      </c>
      <c r="I110" s="137"/>
      <c r="J110" s="138">
        <f>ROUND(I110*H110,2)</f>
        <v>0</v>
      </c>
      <c r="K110" s="134" t="s">
        <v>151</v>
      </c>
      <c r="L110" s="33"/>
      <c r="M110" s="139" t="s">
        <v>19</v>
      </c>
      <c r="N110" s="140" t="s">
        <v>46</v>
      </c>
      <c r="P110" s="141">
        <f>O110*H110</f>
        <v>0</v>
      </c>
      <c r="Q110" s="141">
        <v>0</v>
      </c>
      <c r="R110" s="141">
        <f>Q110*H110</f>
        <v>0</v>
      </c>
      <c r="S110" s="141">
        <v>0</v>
      </c>
      <c r="T110" s="142">
        <f>S110*H110</f>
        <v>0</v>
      </c>
      <c r="AR110" s="143" t="s">
        <v>1421</v>
      </c>
      <c r="AT110" s="143" t="s">
        <v>147</v>
      </c>
      <c r="AU110" s="143" t="s">
        <v>84</v>
      </c>
      <c r="AY110" s="18" t="s">
        <v>144</v>
      </c>
      <c r="BE110" s="144">
        <f>IF(N110="základní",J110,0)</f>
        <v>0</v>
      </c>
      <c r="BF110" s="144">
        <f>IF(N110="snížená",J110,0)</f>
        <v>0</v>
      </c>
      <c r="BG110" s="144">
        <f>IF(N110="zákl. přenesená",J110,0)</f>
        <v>0</v>
      </c>
      <c r="BH110" s="144">
        <f>IF(N110="sníž. přenesená",J110,0)</f>
        <v>0</v>
      </c>
      <c r="BI110" s="144">
        <f>IF(N110="nulová",J110,0)</f>
        <v>0</v>
      </c>
      <c r="BJ110" s="18" t="s">
        <v>82</v>
      </c>
      <c r="BK110" s="144">
        <f>ROUND(I110*H110,2)</f>
        <v>0</v>
      </c>
      <c r="BL110" s="18" t="s">
        <v>1421</v>
      </c>
      <c r="BM110" s="143" t="s">
        <v>2096</v>
      </c>
    </row>
    <row r="111" spans="2:65" s="1" customFormat="1">
      <c r="B111" s="33"/>
      <c r="D111" s="145" t="s">
        <v>154</v>
      </c>
      <c r="F111" s="146" t="s">
        <v>2097</v>
      </c>
      <c r="I111" s="147"/>
      <c r="L111" s="33"/>
      <c r="M111" s="148"/>
      <c r="T111" s="54"/>
      <c r="AT111" s="18" t="s">
        <v>154</v>
      </c>
      <c r="AU111" s="18" t="s">
        <v>84</v>
      </c>
    </row>
    <row r="112" spans="2:65" s="1" customFormat="1" ht="16.5" customHeight="1">
      <c r="B112" s="33"/>
      <c r="C112" s="132" t="s">
        <v>246</v>
      </c>
      <c r="D112" s="132" t="s">
        <v>147</v>
      </c>
      <c r="E112" s="133" t="s">
        <v>2098</v>
      </c>
      <c r="F112" s="134" t="s">
        <v>2099</v>
      </c>
      <c r="G112" s="135" t="s">
        <v>244</v>
      </c>
      <c r="H112" s="136">
        <v>1</v>
      </c>
      <c r="I112" s="137"/>
      <c r="J112" s="138">
        <f>ROUND(I112*H112,2)</f>
        <v>0</v>
      </c>
      <c r="K112" s="134" t="s">
        <v>151</v>
      </c>
      <c r="L112" s="33"/>
      <c r="M112" s="139" t="s">
        <v>19</v>
      </c>
      <c r="N112" s="140" t="s">
        <v>46</v>
      </c>
      <c r="P112" s="141">
        <f>O112*H112</f>
        <v>0</v>
      </c>
      <c r="Q112" s="141">
        <v>0</v>
      </c>
      <c r="R112" s="141">
        <f>Q112*H112</f>
        <v>0</v>
      </c>
      <c r="S112" s="141">
        <v>0</v>
      </c>
      <c r="T112" s="142">
        <f>S112*H112</f>
        <v>0</v>
      </c>
      <c r="AR112" s="143" t="s">
        <v>1421</v>
      </c>
      <c r="AT112" s="143" t="s">
        <v>147</v>
      </c>
      <c r="AU112" s="143" t="s">
        <v>84</v>
      </c>
      <c r="AY112" s="18" t="s">
        <v>144</v>
      </c>
      <c r="BE112" s="144">
        <f>IF(N112="základní",J112,0)</f>
        <v>0</v>
      </c>
      <c r="BF112" s="144">
        <f>IF(N112="snížená",J112,0)</f>
        <v>0</v>
      </c>
      <c r="BG112" s="144">
        <f>IF(N112="zákl. přenesená",J112,0)</f>
        <v>0</v>
      </c>
      <c r="BH112" s="144">
        <f>IF(N112="sníž. přenesená",J112,0)</f>
        <v>0</v>
      </c>
      <c r="BI112" s="144">
        <f>IF(N112="nulová",J112,0)</f>
        <v>0</v>
      </c>
      <c r="BJ112" s="18" t="s">
        <v>82</v>
      </c>
      <c r="BK112" s="144">
        <f>ROUND(I112*H112,2)</f>
        <v>0</v>
      </c>
      <c r="BL112" s="18" t="s">
        <v>1421</v>
      </c>
      <c r="BM112" s="143" t="s">
        <v>2100</v>
      </c>
    </row>
    <row r="113" spans="2:65" s="1" customFormat="1">
      <c r="B113" s="33"/>
      <c r="D113" s="145" t="s">
        <v>154</v>
      </c>
      <c r="F113" s="146" t="s">
        <v>2101</v>
      </c>
      <c r="I113" s="147"/>
      <c r="L113" s="33"/>
      <c r="M113" s="148"/>
      <c r="T113" s="54"/>
      <c r="AT113" s="18" t="s">
        <v>154</v>
      </c>
      <c r="AU113" s="18" t="s">
        <v>84</v>
      </c>
    </row>
    <row r="114" spans="2:65" s="1" customFormat="1" ht="16.5" customHeight="1">
      <c r="B114" s="33"/>
      <c r="C114" s="132" t="s">
        <v>251</v>
      </c>
      <c r="D114" s="132" t="s">
        <v>147</v>
      </c>
      <c r="E114" s="133" t="s">
        <v>2102</v>
      </c>
      <c r="F114" s="134" t="s">
        <v>2103</v>
      </c>
      <c r="G114" s="135" t="s">
        <v>244</v>
      </c>
      <c r="H114" s="136">
        <v>1</v>
      </c>
      <c r="I114" s="137"/>
      <c r="J114" s="138">
        <f>ROUND(I114*H114,2)</f>
        <v>0</v>
      </c>
      <c r="K114" s="134" t="s">
        <v>151</v>
      </c>
      <c r="L114" s="33"/>
      <c r="M114" s="139" t="s">
        <v>19</v>
      </c>
      <c r="N114" s="140" t="s">
        <v>46</v>
      </c>
      <c r="P114" s="141">
        <f>O114*H114</f>
        <v>0</v>
      </c>
      <c r="Q114" s="141">
        <v>0</v>
      </c>
      <c r="R114" s="141">
        <f>Q114*H114</f>
        <v>0</v>
      </c>
      <c r="S114" s="141">
        <v>0</v>
      </c>
      <c r="T114" s="142">
        <f>S114*H114</f>
        <v>0</v>
      </c>
      <c r="AR114" s="143" t="s">
        <v>1421</v>
      </c>
      <c r="AT114" s="143" t="s">
        <v>147</v>
      </c>
      <c r="AU114" s="143" t="s">
        <v>84</v>
      </c>
      <c r="AY114" s="18" t="s">
        <v>144</v>
      </c>
      <c r="BE114" s="144">
        <f>IF(N114="základní",J114,0)</f>
        <v>0</v>
      </c>
      <c r="BF114" s="144">
        <f>IF(N114="snížená",J114,0)</f>
        <v>0</v>
      </c>
      <c r="BG114" s="144">
        <f>IF(N114="zákl. přenesená",J114,0)</f>
        <v>0</v>
      </c>
      <c r="BH114" s="144">
        <f>IF(N114="sníž. přenesená",J114,0)</f>
        <v>0</v>
      </c>
      <c r="BI114" s="144">
        <f>IF(N114="nulová",J114,0)</f>
        <v>0</v>
      </c>
      <c r="BJ114" s="18" t="s">
        <v>82</v>
      </c>
      <c r="BK114" s="144">
        <f>ROUND(I114*H114,2)</f>
        <v>0</v>
      </c>
      <c r="BL114" s="18" t="s">
        <v>1421</v>
      </c>
      <c r="BM114" s="143" t="s">
        <v>2104</v>
      </c>
    </row>
    <row r="115" spans="2:65" s="1" customFormat="1">
      <c r="B115" s="33"/>
      <c r="D115" s="145" t="s">
        <v>154</v>
      </c>
      <c r="F115" s="146" t="s">
        <v>2105</v>
      </c>
      <c r="I115" s="147"/>
      <c r="L115" s="33"/>
      <c r="M115" s="148"/>
      <c r="T115" s="54"/>
      <c r="AT115" s="18" t="s">
        <v>154</v>
      </c>
      <c r="AU115" s="18" t="s">
        <v>84</v>
      </c>
    </row>
    <row r="116" spans="2:65" s="1" customFormat="1" ht="16.5" customHeight="1">
      <c r="B116" s="33"/>
      <c r="C116" s="132" t="s">
        <v>258</v>
      </c>
      <c r="D116" s="132" t="s">
        <v>147</v>
      </c>
      <c r="E116" s="133" t="s">
        <v>2106</v>
      </c>
      <c r="F116" s="134" t="s">
        <v>2107</v>
      </c>
      <c r="G116" s="135" t="s">
        <v>244</v>
      </c>
      <c r="H116" s="136">
        <v>1</v>
      </c>
      <c r="I116" s="137"/>
      <c r="J116" s="138">
        <f>ROUND(I116*H116,2)</f>
        <v>0</v>
      </c>
      <c r="K116" s="134" t="s">
        <v>19</v>
      </c>
      <c r="L116" s="33"/>
      <c r="M116" s="139" t="s">
        <v>19</v>
      </c>
      <c r="N116" s="140" t="s">
        <v>46</v>
      </c>
      <c r="P116" s="141">
        <f>O116*H116</f>
        <v>0</v>
      </c>
      <c r="Q116" s="141">
        <v>0</v>
      </c>
      <c r="R116" s="141">
        <f>Q116*H116</f>
        <v>0</v>
      </c>
      <c r="S116" s="141">
        <v>0</v>
      </c>
      <c r="T116" s="142">
        <f>S116*H116</f>
        <v>0</v>
      </c>
      <c r="AR116" s="143" t="s">
        <v>1421</v>
      </c>
      <c r="AT116" s="143" t="s">
        <v>147</v>
      </c>
      <c r="AU116" s="143" t="s">
        <v>84</v>
      </c>
      <c r="AY116" s="18" t="s">
        <v>144</v>
      </c>
      <c r="BE116" s="144">
        <f>IF(N116="základní",J116,0)</f>
        <v>0</v>
      </c>
      <c r="BF116" s="144">
        <f>IF(N116="snížená",J116,0)</f>
        <v>0</v>
      </c>
      <c r="BG116" s="144">
        <f>IF(N116="zákl. přenesená",J116,0)</f>
        <v>0</v>
      </c>
      <c r="BH116" s="144">
        <f>IF(N116="sníž. přenesená",J116,0)</f>
        <v>0</v>
      </c>
      <c r="BI116" s="144">
        <f>IF(N116="nulová",J116,0)</f>
        <v>0</v>
      </c>
      <c r="BJ116" s="18" t="s">
        <v>82</v>
      </c>
      <c r="BK116" s="144">
        <f>ROUND(I116*H116,2)</f>
        <v>0</v>
      </c>
      <c r="BL116" s="18" t="s">
        <v>1421</v>
      </c>
      <c r="BM116" s="143" t="s">
        <v>2108</v>
      </c>
    </row>
    <row r="117" spans="2:65" s="1" customFormat="1" ht="16.5" customHeight="1">
      <c r="B117" s="33"/>
      <c r="C117" s="132" t="s">
        <v>229</v>
      </c>
      <c r="D117" s="132" t="s">
        <v>147</v>
      </c>
      <c r="E117" s="133" t="s">
        <v>2109</v>
      </c>
      <c r="F117" s="134" t="s">
        <v>2110</v>
      </c>
      <c r="G117" s="135" t="s">
        <v>244</v>
      </c>
      <c r="H117" s="136">
        <v>1</v>
      </c>
      <c r="I117" s="137"/>
      <c r="J117" s="138">
        <f>ROUND(I117*H117,2)</f>
        <v>0</v>
      </c>
      <c r="K117" s="134" t="s">
        <v>151</v>
      </c>
      <c r="L117" s="33"/>
      <c r="M117" s="139" t="s">
        <v>19</v>
      </c>
      <c r="N117" s="140" t="s">
        <v>46</v>
      </c>
      <c r="P117" s="141">
        <f>O117*H117</f>
        <v>0</v>
      </c>
      <c r="Q117" s="141">
        <v>0</v>
      </c>
      <c r="R117" s="141">
        <f>Q117*H117</f>
        <v>0</v>
      </c>
      <c r="S117" s="141">
        <v>0</v>
      </c>
      <c r="T117" s="142">
        <f>S117*H117</f>
        <v>0</v>
      </c>
      <c r="AR117" s="143" t="s">
        <v>1421</v>
      </c>
      <c r="AT117" s="143" t="s">
        <v>147</v>
      </c>
      <c r="AU117" s="143" t="s">
        <v>84</v>
      </c>
      <c r="AY117" s="18" t="s">
        <v>144</v>
      </c>
      <c r="BE117" s="144">
        <f>IF(N117="základní",J117,0)</f>
        <v>0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8" t="s">
        <v>82</v>
      </c>
      <c r="BK117" s="144">
        <f>ROUND(I117*H117,2)</f>
        <v>0</v>
      </c>
      <c r="BL117" s="18" t="s">
        <v>1421</v>
      </c>
      <c r="BM117" s="143" t="s">
        <v>2111</v>
      </c>
    </row>
    <row r="118" spans="2:65" s="1" customFormat="1">
      <c r="B118" s="33"/>
      <c r="D118" s="145" t="s">
        <v>154</v>
      </c>
      <c r="F118" s="146" t="s">
        <v>2112</v>
      </c>
      <c r="I118" s="147"/>
      <c r="L118" s="33"/>
      <c r="M118" s="148"/>
      <c r="T118" s="54"/>
      <c r="AT118" s="18" t="s">
        <v>154</v>
      </c>
      <c r="AU118" s="18" t="s">
        <v>84</v>
      </c>
    </row>
    <row r="119" spans="2:65" s="1" customFormat="1" ht="19.5">
      <c r="B119" s="33"/>
      <c r="D119" s="150" t="s">
        <v>556</v>
      </c>
      <c r="F119" s="187" t="s">
        <v>2113</v>
      </c>
      <c r="I119" s="147"/>
      <c r="L119" s="33"/>
      <c r="M119" s="148"/>
      <c r="T119" s="54"/>
      <c r="AT119" s="18" t="s">
        <v>556</v>
      </c>
      <c r="AU119" s="18" t="s">
        <v>84</v>
      </c>
    </row>
    <row r="120" spans="2:65" s="1" customFormat="1" ht="16.5" customHeight="1">
      <c r="B120" s="33"/>
      <c r="C120" s="132" t="s">
        <v>281</v>
      </c>
      <c r="D120" s="132" t="s">
        <v>147</v>
      </c>
      <c r="E120" s="133" t="s">
        <v>1419</v>
      </c>
      <c r="F120" s="134" t="s">
        <v>2114</v>
      </c>
      <c r="G120" s="135" t="s">
        <v>244</v>
      </c>
      <c r="H120" s="136">
        <v>1</v>
      </c>
      <c r="I120" s="137"/>
      <c r="J120" s="138">
        <f>ROUND(I120*H120,2)</f>
        <v>0</v>
      </c>
      <c r="K120" s="134" t="s">
        <v>151</v>
      </c>
      <c r="L120" s="33"/>
      <c r="M120" s="139" t="s">
        <v>19</v>
      </c>
      <c r="N120" s="140" t="s">
        <v>46</v>
      </c>
      <c r="P120" s="141">
        <f>O120*H120</f>
        <v>0</v>
      </c>
      <c r="Q120" s="141">
        <v>0</v>
      </c>
      <c r="R120" s="141">
        <f>Q120*H120</f>
        <v>0</v>
      </c>
      <c r="S120" s="141">
        <v>0</v>
      </c>
      <c r="T120" s="142">
        <f>S120*H120</f>
        <v>0</v>
      </c>
      <c r="AR120" s="143" t="s">
        <v>1421</v>
      </c>
      <c r="AT120" s="143" t="s">
        <v>147</v>
      </c>
      <c r="AU120" s="143" t="s">
        <v>84</v>
      </c>
      <c r="AY120" s="18" t="s">
        <v>144</v>
      </c>
      <c r="BE120" s="144">
        <f>IF(N120="základní",J120,0)</f>
        <v>0</v>
      </c>
      <c r="BF120" s="144">
        <f>IF(N120="snížená",J120,0)</f>
        <v>0</v>
      </c>
      <c r="BG120" s="144">
        <f>IF(N120="zákl. přenesená",J120,0)</f>
        <v>0</v>
      </c>
      <c r="BH120" s="144">
        <f>IF(N120="sníž. přenesená",J120,0)</f>
        <v>0</v>
      </c>
      <c r="BI120" s="144">
        <f>IF(N120="nulová",J120,0)</f>
        <v>0</v>
      </c>
      <c r="BJ120" s="18" t="s">
        <v>82</v>
      </c>
      <c r="BK120" s="144">
        <f>ROUND(I120*H120,2)</f>
        <v>0</v>
      </c>
      <c r="BL120" s="18" t="s">
        <v>1421</v>
      </c>
      <c r="BM120" s="143" t="s">
        <v>2115</v>
      </c>
    </row>
    <row r="121" spans="2:65" s="1" customFormat="1">
      <c r="B121" s="33"/>
      <c r="D121" s="145" t="s">
        <v>154</v>
      </c>
      <c r="F121" s="146" t="s">
        <v>1423</v>
      </c>
      <c r="I121" s="147"/>
      <c r="L121" s="33"/>
      <c r="M121" s="148"/>
      <c r="T121" s="54"/>
      <c r="AT121" s="18" t="s">
        <v>154</v>
      </c>
      <c r="AU121" s="18" t="s">
        <v>84</v>
      </c>
    </row>
    <row r="122" spans="2:65" s="1" customFormat="1" ht="19.5">
      <c r="B122" s="33"/>
      <c r="D122" s="150" t="s">
        <v>556</v>
      </c>
      <c r="F122" s="187" t="s">
        <v>2116</v>
      </c>
      <c r="I122" s="147"/>
      <c r="L122" s="33"/>
      <c r="M122" s="148"/>
      <c r="T122" s="54"/>
      <c r="AT122" s="18" t="s">
        <v>556</v>
      </c>
      <c r="AU122" s="18" t="s">
        <v>84</v>
      </c>
    </row>
    <row r="123" spans="2:65" s="1" customFormat="1" ht="16.5" customHeight="1">
      <c r="B123" s="33"/>
      <c r="C123" s="132" t="s">
        <v>286</v>
      </c>
      <c r="D123" s="132" t="s">
        <v>147</v>
      </c>
      <c r="E123" s="133" t="s">
        <v>2117</v>
      </c>
      <c r="F123" s="134" t="s">
        <v>2118</v>
      </c>
      <c r="G123" s="135" t="s">
        <v>244</v>
      </c>
      <c r="H123" s="136">
        <v>1</v>
      </c>
      <c r="I123" s="137"/>
      <c r="J123" s="138">
        <f>ROUND(I123*H123,2)</f>
        <v>0</v>
      </c>
      <c r="K123" s="134" t="s">
        <v>151</v>
      </c>
      <c r="L123" s="33"/>
      <c r="M123" s="139" t="s">
        <v>19</v>
      </c>
      <c r="N123" s="140" t="s">
        <v>46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1421</v>
      </c>
      <c r="AT123" s="143" t="s">
        <v>147</v>
      </c>
      <c r="AU123" s="143" t="s">
        <v>84</v>
      </c>
      <c r="AY123" s="18" t="s">
        <v>144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8" t="s">
        <v>82</v>
      </c>
      <c r="BK123" s="144">
        <f>ROUND(I123*H123,2)</f>
        <v>0</v>
      </c>
      <c r="BL123" s="18" t="s">
        <v>1421</v>
      </c>
      <c r="BM123" s="143" t="s">
        <v>2119</v>
      </c>
    </row>
    <row r="124" spans="2:65" s="1" customFormat="1">
      <c r="B124" s="33"/>
      <c r="D124" s="145" t="s">
        <v>154</v>
      </c>
      <c r="F124" s="146" t="s">
        <v>2120</v>
      </c>
      <c r="I124" s="147"/>
      <c r="L124" s="33"/>
      <c r="M124" s="148"/>
      <c r="T124" s="54"/>
      <c r="AT124" s="18" t="s">
        <v>154</v>
      </c>
      <c r="AU124" s="18" t="s">
        <v>84</v>
      </c>
    </row>
    <row r="125" spans="2:65" s="1" customFormat="1" ht="16.5" customHeight="1">
      <c r="B125" s="33"/>
      <c r="C125" s="132" t="s">
        <v>293</v>
      </c>
      <c r="D125" s="132" t="s">
        <v>147</v>
      </c>
      <c r="E125" s="133" t="s">
        <v>2121</v>
      </c>
      <c r="F125" s="134" t="s">
        <v>2122</v>
      </c>
      <c r="G125" s="135" t="s">
        <v>244</v>
      </c>
      <c r="H125" s="136">
        <v>1</v>
      </c>
      <c r="I125" s="137"/>
      <c r="J125" s="138">
        <f>ROUND(I125*H125,2)</f>
        <v>0</v>
      </c>
      <c r="K125" s="134" t="s">
        <v>151</v>
      </c>
      <c r="L125" s="33"/>
      <c r="M125" s="139" t="s">
        <v>19</v>
      </c>
      <c r="N125" s="140" t="s">
        <v>46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1421</v>
      </c>
      <c r="AT125" s="143" t="s">
        <v>147</v>
      </c>
      <c r="AU125" s="143" t="s">
        <v>84</v>
      </c>
      <c r="AY125" s="18" t="s">
        <v>144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8" t="s">
        <v>82</v>
      </c>
      <c r="BK125" s="144">
        <f>ROUND(I125*H125,2)</f>
        <v>0</v>
      </c>
      <c r="BL125" s="18" t="s">
        <v>1421</v>
      </c>
      <c r="BM125" s="143" t="s">
        <v>2123</v>
      </c>
    </row>
    <row r="126" spans="2:65" s="1" customFormat="1">
      <c r="B126" s="33"/>
      <c r="D126" s="145" t="s">
        <v>154</v>
      </c>
      <c r="F126" s="146" t="s">
        <v>2124</v>
      </c>
      <c r="I126" s="147"/>
      <c r="L126" s="33"/>
      <c r="M126" s="148"/>
      <c r="T126" s="54"/>
      <c r="AT126" s="18" t="s">
        <v>154</v>
      </c>
      <c r="AU126" s="18" t="s">
        <v>84</v>
      </c>
    </row>
    <row r="127" spans="2:65" s="11" customFormat="1" ht="22.9" customHeight="1">
      <c r="B127" s="120"/>
      <c r="D127" s="121" t="s">
        <v>74</v>
      </c>
      <c r="E127" s="130" t="s">
        <v>2125</v>
      </c>
      <c r="F127" s="130" t="s">
        <v>2126</v>
      </c>
      <c r="I127" s="123"/>
      <c r="J127" s="131">
        <f>BK127</f>
        <v>0</v>
      </c>
      <c r="L127" s="120"/>
      <c r="M127" s="125"/>
      <c r="P127" s="126">
        <f>SUM(P128:P129)</f>
        <v>0</v>
      </c>
      <c r="R127" s="126">
        <f>SUM(R128:R129)</f>
        <v>0</v>
      </c>
      <c r="T127" s="127">
        <f>SUM(T128:T129)</f>
        <v>0</v>
      </c>
      <c r="AR127" s="121" t="s">
        <v>187</v>
      </c>
      <c r="AT127" s="128" t="s">
        <v>74</v>
      </c>
      <c r="AU127" s="128" t="s">
        <v>82</v>
      </c>
      <c r="AY127" s="121" t="s">
        <v>144</v>
      </c>
      <c r="BK127" s="129">
        <f>SUM(BK128:BK129)</f>
        <v>0</v>
      </c>
    </row>
    <row r="128" spans="2:65" s="1" customFormat="1" ht="16.5" customHeight="1">
      <c r="B128" s="33"/>
      <c r="C128" s="132" t="s">
        <v>298</v>
      </c>
      <c r="D128" s="132" t="s">
        <v>147</v>
      </c>
      <c r="E128" s="133" t="s">
        <v>2127</v>
      </c>
      <c r="F128" s="134" t="s">
        <v>2128</v>
      </c>
      <c r="G128" s="135" t="s">
        <v>244</v>
      </c>
      <c r="H128" s="136">
        <v>1</v>
      </c>
      <c r="I128" s="137"/>
      <c r="J128" s="138">
        <f>ROUND(I128*H128,2)</f>
        <v>0</v>
      </c>
      <c r="K128" s="134" t="s">
        <v>151</v>
      </c>
      <c r="L128" s="33"/>
      <c r="M128" s="139" t="s">
        <v>19</v>
      </c>
      <c r="N128" s="140" t="s">
        <v>46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1421</v>
      </c>
      <c r="AT128" s="143" t="s">
        <v>147</v>
      </c>
      <c r="AU128" s="143" t="s">
        <v>84</v>
      </c>
      <c r="AY128" s="18" t="s">
        <v>144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8" t="s">
        <v>82</v>
      </c>
      <c r="BK128" s="144">
        <f>ROUND(I128*H128,2)</f>
        <v>0</v>
      </c>
      <c r="BL128" s="18" t="s">
        <v>1421</v>
      </c>
      <c r="BM128" s="143" t="s">
        <v>2129</v>
      </c>
    </row>
    <row r="129" spans="2:47" s="1" customFormat="1">
      <c r="B129" s="33"/>
      <c r="D129" s="145" t="s">
        <v>154</v>
      </c>
      <c r="F129" s="146" t="s">
        <v>2130</v>
      </c>
      <c r="I129" s="147"/>
      <c r="L129" s="33"/>
      <c r="M129" s="191"/>
      <c r="N129" s="192"/>
      <c r="O129" s="192"/>
      <c r="P129" s="192"/>
      <c r="Q129" s="192"/>
      <c r="R129" s="192"/>
      <c r="S129" s="192"/>
      <c r="T129" s="193"/>
      <c r="AT129" s="18" t="s">
        <v>154</v>
      </c>
      <c r="AU129" s="18" t="s">
        <v>84</v>
      </c>
    </row>
    <row r="130" spans="2:47" s="1" customFormat="1" ht="6.95" customHeight="1">
      <c r="B130" s="42"/>
      <c r="C130" s="43"/>
      <c r="D130" s="43"/>
      <c r="E130" s="43"/>
      <c r="F130" s="43"/>
      <c r="G130" s="43"/>
      <c r="H130" s="43"/>
      <c r="I130" s="43"/>
      <c r="J130" s="43"/>
      <c r="K130" s="43"/>
      <c r="L130" s="33"/>
    </row>
  </sheetData>
  <sheetProtection algorithmName="SHA-512" hashValue="Q4M2VGA9wR+TIF5Oe+uMoIyoEDhfbftvMDwonXD4D1cU8mGljn3Y88OTc91HAvzDMyWTuppgiJFOz/qhCPIZSQ==" saltValue="YVmyypIYVJK8pmBDsovMvAhZw/BWUUlfZtN0XQIVdaN6dvxt5EdmcqeRlAVzVzQIn80vfV9JzdLhfVmmhmM0wQ==" spinCount="100000" sheet="1" objects="1" scenarios="1" formatColumns="0" formatRows="0" autoFilter="0"/>
  <autoFilter ref="C83:K129" xr:uid="{00000000-0009-0000-0000-000007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700-000000000000}"/>
    <hyperlink ref="F90" r:id="rId2" xr:uid="{00000000-0004-0000-0700-000001000000}"/>
    <hyperlink ref="F92" r:id="rId3" xr:uid="{00000000-0004-0000-0700-000002000000}"/>
    <hyperlink ref="F95" r:id="rId4" xr:uid="{00000000-0004-0000-0700-000003000000}"/>
    <hyperlink ref="F97" r:id="rId5" xr:uid="{00000000-0004-0000-0700-000004000000}"/>
    <hyperlink ref="F100" r:id="rId6" xr:uid="{00000000-0004-0000-0700-000005000000}"/>
    <hyperlink ref="F102" r:id="rId7" xr:uid="{00000000-0004-0000-0700-000006000000}"/>
    <hyperlink ref="F104" r:id="rId8" xr:uid="{00000000-0004-0000-0700-000007000000}"/>
    <hyperlink ref="F107" r:id="rId9" xr:uid="{00000000-0004-0000-0700-000008000000}"/>
    <hyperlink ref="F109" r:id="rId10" xr:uid="{00000000-0004-0000-0700-000009000000}"/>
    <hyperlink ref="F111" r:id="rId11" xr:uid="{00000000-0004-0000-0700-00000A000000}"/>
    <hyperlink ref="F113" r:id="rId12" xr:uid="{00000000-0004-0000-0700-00000B000000}"/>
    <hyperlink ref="F115" r:id="rId13" xr:uid="{00000000-0004-0000-0700-00000C000000}"/>
    <hyperlink ref="F118" r:id="rId14" xr:uid="{00000000-0004-0000-0700-00000D000000}"/>
    <hyperlink ref="F121" r:id="rId15" xr:uid="{00000000-0004-0000-0700-00000E000000}"/>
    <hyperlink ref="F124" r:id="rId16" xr:uid="{00000000-0004-0000-0700-00000F000000}"/>
    <hyperlink ref="F126" r:id="rId17" xr:uid="{00000000-0004-0000-0700-000010000000}"/>
    <hyperlink ref="F129" r:id="rId18" xr:uid="{00000000-0004-0000-0700-00001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19"/>
  <sheetViews>
    <sheetView showGridLines="0" topLeftCell="A58" zoomScale="110" zoomScaleNormal="110" workbookViewId="0"/>
  </sheetViews>
  <sheetFormatPr defaultRowHeight="11.25"/>
  <cols>
    <col min="1" max="1" width="8.33203125" style="194" customWidth="1"/>
    <col min="2" max="2" width="1.6640625" style="194" customWidth="1"/>
    <col min="3" max="4" width="5" style="194" customWidth="1"/>
    <col min="5" max="5" width="11.6640625" style="194" customWidth="1"/>
    <col min="6" max="6" width="9.1640625" style="194" customWidth="1"/>
    <col min="7" max="7" width="5" style="194" customWidth="1"/>
    <col min="8" max="8" width="77.83203125" style="194" customWidth="1"/>
    <col min="9" max="10" width="20" style="194" customWidth="1"/>
    <col min="11" max="11" width="1.6640625" style="194" customWidth="1"/>
  </cols>
  <sheetData>
    <row r="1" spans="2:11" customFormat="1" ht="37.5" customHeight="1"/>
    <row r="2" spans="2:11" customFormat="1" ht="7.5" customHeight="1">
      <c r="B2" s="195"/>
      <c r="C2" s="196"/>
      <c r="D2" s="196"/>
      <c r="E2" s="196"/>
      <c r="F2" s="196"/>
      <c r="G2" s="196"/>
      <c r="H2" s="196"/>
      <c r="I2" s="196"/>
      <c r="J2" s="196"/>
      <c r="K2" s="197"/>
    </row>
    <row r="3" spans="2:11" s="16" customFormat="1" ht="45" customHeight="1">
      <c r="B3" s="198"/>
      <c r="C3" s="319" t="s">
        <v>2131</v>
      </c>
      <c r="D3" s="319"/>
      <c r="E3" s="319"/>
      <c r="F3" s="319"/>
      <c r="G3" s="319"/>
      <c r="H3" s="319"/>
      <c r="I3" s="319"/>
      <c r="J3" s="319"/>
      <c r="K3" s="199"/>
    </row>
    <row r="4" spans="2:11" customFormat="1" ht="25.5" customHeight="1">
      <c r="B4" s="200"/>
      <c r="C4" s="318" t="s">
        <v>2132</v>
      </c>
      <c r="D4" s="318"/>
      <c r="E4" s="318"/>
      <c r="F4" s="318"/>
      <c r="G4" s="318"/>
      <c r="H4" s="318"/>
      <c r="I4" s="318"/>
      <c r="J4" s="318"/>
      <c r="K4" s="201"/>
    </row>
    <row r="5" spans="2:11" customFormat="1" ht="5.25" customHeight="1">
      <c r="B5" s="200"/>
      <c r="C5" s="202"/>
      <c r="D5" s="202"/>
      <c r="E5" s="202"/>
      <c r="F5" s="202"/>
      <c r="G5" s="202"/>
      <c r="H5" s="202"/>
      <c r="I5" s="202"/>
      <c r="J5" s="202"/>
      <c r="K5" s="201"/>
    </row>
    <row r="6" spans="2:11" customFormat="1" ht="15" customHeight="1">
      <c r="B6" s="200"/>
      <c r="C6" s="317" t="s">
        <v>2133</v>
      </c>
      <c r="D6" s="317"/>
      <c r="E6" s="317"/>
      <c r="F6" s="317"/>
      <c r="G6" s="317"/>
      <c r="H6" s="317"/>
      <c r="I6" s="317"/>
      <c r="J6" s="317"/>
      <c r="K6" s="201"/>
    </row>
    <row r="7" spans="2:11" customFormat="1" ht="15" customHeight="1">
      <c r="B7" s="204"/>
      <c r="C7" s="317" t="s">
        <v>2134</v>
      </c>
      <c r="D7" s="317"/>
      <c r="E7" s="317"/>
      <c r="F7" s="317"/>
      <c r="G7" s="317"/>
      <c r="H7" s="317"/>
      <c r="I7" s="317"/>
      <c r="J7" s="317"/>
      <c r="K7" s="201"/>
    </row>
    <row r="8" spans="2:11" customFormat="1" ht="12.75" customHeight="1">
      <c r="B8" s="204"/>
      <c r="C8" s="203"/>
      <c r="D8" s="203"/>
      <c r="E8" s="203"/>
      <c r="F8" s="203"/>
      <c r="G8" s="203"/>
      <c r="H8" s="203"/>
      <c r="I8" s="203"/>
      <c r="J8" s="203"/>
      <c r="K8" s="201"/>
    </row>
    <row r="9" spans="2:11" customFormat="1" ht="15" customHeight="1">
      <c r="B9" s="204"/>
      <c r="C9" s="317" t="s">
        <v>2135</v>
      </c>
      <c r="D9" s="317"/>
      <c r="E9" s="317"/>
      <c r="F9" s="317"/>
      <c r="G9" s="317"/>
      <c r="H9" s="317"/>
      <c r="I9" s="317"/>
      <c r="J9" s="317"/>
      <c r="K9" s="201"/>
    </row>
    <row r="10" spans="2:11" customFormat="1" ht="15" customHeight="1">
      <c r="B10" s="204"/>
      <c r="C10" s="203"/>
      <c r="D10" s="317" t="s">
        <v>2136</v>
      </c>
      <c r="E10" s="317"/>
      <c r="F10" s="317"/>
      <c r="G10" s="317"/>
      <c r="H10" s="317"/>
      <c r="I10" s="317"/>
      <c r="J10" s="317"/>
      <c r="K10" s="201"/>
    </row>
    <row r="11" spans="2:11" customFormat="1" ht="15" customHeight="1">
      <c r="B11" s="204"/>
      <c r="C11" s="205"/>
      <c r="D11" s="317" t="s">
        <v>2137</v>
      </c>
      <c r="E11" s="317"/>
      <c r="F11" s="317"/>
      <c r="G11" s="317"/>
      <c r="H11" s="317"/>
      <c r="I11" s="317"/>
      <c r="J11" s="317"/>
      <c r="K11" s="201"/>
    </row>
    <row r="12" spans="2:11" customFormat="1" ht="15" customHeight="1">
      <c r="B12" s="204"/>
      <c r="C12" s="205"/>
      <c r="D12" s="203"/>
      <c r="E12" s="203"/>
      <c r="F12" s="203"/>
      <c r="G12" s="203"/>
      <c r="H12" s="203"/>
      <c r="I12" s="203"/>
      <c r="J12" s="203"/>
      <c r="K12" s="201"/>
    </row>
    <row r="13" spans="2:11" customFormat="1" ht="15" customHeight="1">
      <c r="B13" s="204"/>
      <c r="C13" s="205"/>
      <c r="D13" s="206" t="s">
        <v>2138</v>
      </c>
      <c r="E13" s="203"/>
      <c r="F13" s="203"/>
      <c r="G13" s="203"/>
      <c r="H13" s="203"/>
      <c r="I13" s="203"/>
      <c r="J13" s="203"/>
      <c r="K13" s="201"/>
    </row>
    <row r="14" spans="2:11" customFormat="1" ht="12.75" customHeight="1">
      <c r="B14" s="204"/>
      <c r="C14" s="205"/>
      <c r="D14" s="205"/>
      <c r="E14" s="205"/>
      <c r="F14" s="205"/>
      <c r="G14" s="205"/>
      <c r="H14" s="205"/>
      <c r="I14" s="205"/>
      <c r="J14" s="205"/>
      <c r="K14" s="201"/>
    </row>
    <row r="15" spans="2:11" customFormat="1" ht="15" customHeight="1">
      <c r="B15" s="204"/>
      <c r="C15" s="205"/>
      <c r="D15" s="317" t="s">
        <v>2139</v>
      </c>
      <c r="E15" s="317"/>
      <c r="F15" s="317"/>
      <c r="G15" s="317"/>
      <c r="H15" s="317"/>
      <c r="I15" s="317"/>
      <c r="J15" s="317"/>
      <c r="K15" s="201"/>
    </row>
    <row r="16" spans="2:11" customFormat="1" ht="15" customHeight="1">
      <c r="B16" s="204"/>
      <c r="C16" s="205"/>
      <c r="D16" s="317" t="s">
        <v>2140</v>
      </c>
      <c r="E16" s="317"/>
      <c r="F16" s="317"/>
      <c r="G16" s="317"/>
      <c r="H16" s="317"/>
      <c r="I16" s="317"/>
      <c r="J16" s="317"/>
      <c r="K16" s="201"/>
    </row>
    <row r="17" spans="2:11" customFormat="1" ht="15" customHeight="1">
      <c r="B17" s="204"/>
      <c r="C17" s="205"/>
      <c r="D17" s="317" t="s">
        <v>2141</v>
      </c>
      <c r="E17" s="317"/>
      <c r="F17" s="317"/>
      <c r="G17" s="317"/>
      <c r="H17" s="317"/>
      <c r="I17" s="317"/>
      <c r="J17" s="317"/>
      <c r="K17" s="201"/>
    </row>
    <row r="18" spans="2:11" customFormat="1" ht="15" customHeight="1">
      <c r="B18" s="204"/>
      <c r="C18" s="205"/>
      <c r="D18" s="205"/>
      <c r="E18" s="207" t="s">
        <v>81</v>
      </c>
      <c r="F18" s="317" t="s">
        <v>2142</v>
      </c>
      <c r="G18" s="317"/>
      <c r="H18" s="317"/>
      <c r="I18" s="317"/>
      <c r="J18" s="317"/>
      <c r="K18" s="201"/>
    </row>
    <row r="19" spans="2:11" customFormat="1" ht="15" customHeight="1">
      <c r="B19" s="204"/>
      <c r="C19" s="205"/>
      <c r="D19" s="205"/>
      <c r="E19" s="207" t="s">
        <v>2143</v>
      </c>
      <c r="F19" s="317" t="s">
        <v>2144</v>
      </c>
      <c r="G19" s="317"/>
      <c r="H19" s="317"/>
      <c r="I19" s="317"/>
      <c r="J19" s="317"/>
      <c r="K19" s="201"/>
    </row>
    <row r="20" spans="2:11" customFormat="1" ht="15" customHeight="1">
      <c r="B20" s="204"/>
      <c r="C20" s="205"/>
      <c r="D20" s="205"/>
      <c r="E20" s="207" t="s">
        <v>2145</v>
      </c>
      <c r="F20" s="317" t="s">
        <v>2146</v>
      </c>
      <c r="G20" s="317"/>
      <c r="H20" s="317"/>
      <c r="I20" s="317"/>
      <c r="J20" s="317"/>
      <c r="K20" s="201"/>
    </row>
    <row r="21" spans="2:11" customFormat="1" ht="15" customHeight="1">
      <c r="B21" s="204"/>
      <c r="C21" s="205"/>
      <c r="D21" s="205"/>
      <c r="E21" s="207" t="s">
        <v>2147</v>
      </c>
      <c r="F21" s="317" t="s">
        <v>2148</v>
      </c>
      <c r="G21" s="317"/>
      <c r="H21" s="317"/>
      <c r="I21" s="317"/>
      <c r="J21" s="317"/>
      <c r="K21" s="201"/>
    </row>
    <row r="22" spans="2:11" customFormat="1" ht="15" customHeight="1">
      <c r="B22" s="204"/>
      <c r="C22" s="205"/>
      <c r="D22" s="205"/>
      <c r="E22" s="207" t="s">
        <v>2149</v>
      </c>
      <c r="F22" s="317" t="s">
        <v>2150</v>
      </c>
      <c r="G22" s="317"/>
      <c r="H22" s="317"/>
      <c r="I22" s="317"/>
      <c r="J22" s="317"/>
      <c r="K22" s="201"/>
    </row>
    <row r="23" spans="2:11" customFormat="1" ht="15" customHeight="1">
      <c r="B23" s="204"/>
      <c r="C23" s="205"/>
      <c r="D23" s="205"/>
      <c r="E23" s="207" t="s">
        <v>88</v>
      </c>
      <c r="F23" s="317" t="s">
        <v>2151</v>
      </c>
      <c r="G23" s="317"/>
      <c r="H23" s="317"/>
      <c r="I23" s="317"/>
      <c r="J23" s="317"/>
      <c r="K23" s="201"/>
    </row>
    <row r="24" spans="2:11" customFormat="1" ht="12.75" customHeight="1">
      <c r="B24" s="204"/>
      <c r="C24" s="205"/>
      <c r="D24" s="205"/>
      <c r="E24" s="205"/>
      <c r="F24" s="205"/>
      <c r="G24" s="205"/>
      <c r="H24" s="205"/>
      <c r="I24" s="205"/>
      <c r="J24" s="205"/>
      <c r="K24" s="201"/>
    </row>
    <row r="25" spans="2:11" customFormat="1" ht="15" customHeight="1">
      <c r="B25" s="204"/>
      <c r="C25" s="317" t="s">
        <v>2152</v>
      </c>
      <c r="D25" s="317"/>
      <c r="E25" s="317"/>
      <c r="F25" s="317"/>
      <c r="G25" s="317"/>
      <c r="H25" s="317"/>
      <c r="I25" s="317"/>
      <c r="J25" s="317"/>
      <c r="K25" s="201"/>
    </row>
    <row r="26" spans="2:11" customFormat="1" ht="15" customHeight="1">
      <c r="B26" s="204"/>
      <c r="C26" s="317" t="s">
        <v>2153</v>
      </c>
      <c r="D26" s="317"/>
      <c r="E26" s="317"/>
      <c r="F26" s="317"/>
      <c r="G26" s="317"/>
      <c r="H26" s="317"/>
      <c r="I26" s="317"/>
      <c r="J26" s="317"/>
      <c r="K26" s="201"/>
    </row>
    <row r="27" spans="2:11" customFormat="1" ht="15" customHeight="1">
      <c r="B27" s="204"/>
      <c r="C27" s="203"/>
      <c r="D27" s="317" t="s">
        <v>2154</v>
      </c>
      <c r="E27" s="317"/>
      <c r="F27" s="317"/>
      <c r="G27" s="317"/>
      <c r="H27" s="317"/>
      <c r="I27" s="317"/>
      <c r="J27" s="317"/>
      <c r="K27" s="201"/>
    </row>
    <row r="28" spans="2:11" customFormat="1" ht="15" customHeight="1">
      <c r="B28" s="204"/>
      <c r="C28" s="205"/>
      <c r="D28" s="317" t="s">
        <v>2155</v>
      </c>
      <c r="E28" s="317"/>
      <c r="F28" s="317"/>
      <c r="G28" s="317"/>
      <c r="H28" s="317"/>
      <c r="I28" s="317"/>
      <c r="J28" s="317"/>
      <c r="K28" s="201"/>
    </row>
    <row r="29" spans="2:11" customFormat="1" ht="12.75" customHeight="1">
      <c r="B29" s="204"/>
      <c r="C29" s="205"/>
      <c r="D29" s="205"/>
      <c r="E29" s="205"/>
      <c r="F29" s="205"/>
      <c r="G29" s="205"/>
      <c r="H29" s="205"/>
      <c r="I29" s="205"/>
      <c r="J29" s="205"/>
      <c r="K29" s="201"/>
    </row>
    <row r="30" spans="2:11" customFormat="1" ht="15" customHeight="1">
      <c r="B30" s="204"/>
      <c r="C30" s="205"/>
      <c r="D30" s="317" t="s">
        <v>2156</v>
      </c>
      <c r="E30" s="317"/>
      <c r="F30" s="317"/>
      <c r="G30" s="317"/>
      <c r="H30" s="317"/>
      <c r="I30" s="317"/>
      <c r="J30" s="317"/>
      <c r="K30" s="201"/>
    </row>
    <row r="31" spans="2:11" customFormat="1" ht="15" customHeight="1">
      <c r="B31" s="204"/>
      <c r="C31" s="205"/>
      <c r="D31" s="317" t="s">
        <v>2157</v>
      </c>
      <c r="E31" s="317"/>
      <c r="F31" s="317"/>
      <c r="G31" s="317"/>
      <c r="H31" s="317"/>
      <c r="I31" s="317"/>
      <c r="J31" s="317"/>
      <c r="K31" s="201"/>
    </row>
    <row r="32" spans="2:11" customFormat="1" ht="12.75" customHeight="1">
      <c r="B32" s="204"/>
      <c r="C32" s="205"/>
      <c r="D32" s="205"/>
      <c r="E32" s="205"/>
      <c r="F32" s="205"/>
      <c r="G32" s="205"/>
      <c r="H32" s="205"/>
      <c r="I32" s="205"/>
      <c r="J32" s="205"/>
      <c r="K32" s="201"/>
    </row>
    <row r="33" spans="2:11" customFormat="1" ht="15" customHeight="1">
      <c r="B33" s="204"/>
      <c r="C33" s="205"/>
      <c r="D33" s="317" t="s">
        <v>2158</v>
      </c>
      <c r="E33" s="317"/>
      <c r="F33" s="317"/>
      <c r="G33" s="317"/>
      <c r="H33" s="317"/>
      <c r="I33" s="317"/>
      <c r="J33" s="317"/>
      <c r="K33" s="201"/>
    </row>
    <row r="34" spans="2:11" customFormat="1" ht="15" customHeight="1">
      <c r="B34" s="204"/>
      <c r="C34" s="205"/>
      <c r="D34" s="317" t="s">
        <v>2159</v>
      </c>
      <c r="E34" s="317"/>
      <c r="F34" s="317"/>
      <c r="G34" s="317"/>
      <c r="H34" s="317"/>
      <c r="I34" s="317"/>
      <c r="J34" s="317"/>
      <c r="K34" s="201"/>
    </row>
    <row r="35" spans="2:11" customFormat="1" ht="15" customHeight="1">
      <c r="B35" s="204"/>
      <c r="C35" s="205"/>
      <c r="D35" s="317" t="s">
        <v>2160</v>
      </c>
      <c r="E35" s="317"/>
      <c r="F35" s="317"/>
      <c r="G35" s="317"/>
      <c r="H35" s="317"/>
      <c r="I35" s="317"/>
      <c r="J35" s="317"/>
      <c r="K35" s="201"/>
    </row>
    <row r="36" spans="2:11" customFormat="1" ht="15" customHeight="1">
      <c r="B36" s="204"/>
      <c r="C36" s="205"/>
      <c r="D36" s="203"/>
      <c r="E36" s="206" t="s">
        <v>130</v>
      </c>
      <c r="F36" s="203"/>
      <c r="G36" s="317" t="s">
        <v>2161</v>
      </c>
      <c r="H36" s="317"/>
      <c r="I36" s="317"/>
      <c r="J36" s="317"/>
      <c r="K36" s="201"/>
    </row>
    <row r="37" spans="2:11" customFormat="1" ht="30.75" customHeight="1">
      <c r="B37" s="204"/>
      <c r="C37" s="205"/>
      <c r="D37" s="203"/>
      <c r="E37" s="206" t="s">
        <v>2162</v>
      </c>
      <c r="F37" s="203"/>
      <c r="G37" s="317" t="s">
        <v>2163</v>
      </c>
      <c r="H37" s="317"/>
      <c r="I37" s="317"/>
      <c r="J37" s="317"/>
      <c r="K37" s="201"/>
    </row>
    <row r="38" spans="2:11" customFormat="1" ht="15" customHeight="1">
      <c r="B38" s="204"/>
      <c r="C38" s="205"/>
      <c r="D38" s="203"/>
      <c r="E38" s="206" t="s">
        <v>56</v>
      </c>
      <c r="F38" s="203"/>
      <c r="G38" s="317" t="s">
        <v>2164</v>
      </c>
      <c r="H38" s="317"/>
      <c r="I38" s="317"/>
      <c r="J38" s="317"/>
      <c r="K38" s="201"/>
    </row>
    <row r="39" spans="2:11" customFormat="1" ht="15" customHeight="1">
      <c r="B39" s="204"/>
      <c r="C39" s="205"/>
      <c r="D39" s="203"/>
      <c r="E39" s="206" t="s">
        <v>57</v>
      </c>
      <c r="F39" s="203"/>
      <c r="G39" s="317" t="s">
        <v>2165</v>
      </c>
      <c r="H39" s="317"/>
      <c r="I39" s="317"/>
      <c r="J39" s="317"/>
      <c r="K39" s="201"/>
    </row>
    <row r="40" spans="2:11" customFormat="1" ht="15" customHeight="1">
      <c r="B40" s="204"/>
      <c r="C40" s="205"/>
      <c r="D40" s="203"/>
      <c r="E40" s="206" t="s">
        <v>131</v>
      </c>
      <c r="F40" s="203"/>
      <c r="G40" s="317" t="s">
        <v>2166</v>
      </c>
      <c r="H40" s="317"/>
      <c r="I40" s="317"/>
      <c r="J40" s="317"/>
      <c r="K40" s="201"/>
    </row>
    <row r="41" spans="2:11" customFormat="1" ht="15" customHeight="1">
      <c r="B41" s="204"/>
      <c r="C41" s="205"/>
      <c r="D41" s="203"/>
      <c r="E41" s="206" t="s">
        <v>132</v>
      </c>
      <c r="F41" s="203"/>
      <c r="G41" s="317" t="s">
        <v>2167</v>
      </c>
      <c r="H41" s="317"/>
      <c r="I41" s="317"/>
      <c r="J41" s="317"/>
      <c r="K41" s="201"/>
    </row>
    <row r="42" spans="2:11" customFormat="1" ht="15" customHeight="1">
      <c r="B42" s="204"/>
      <c r="C42" s="205"/>
      <c r="D42" s="203"/>
      <c r="E42" s="206" t="s">
        <v>2168</v>
      </c>
      <c r="F42" s="203"/>
      <c r="G42" s="317" t="s">
        <v>2169</v>
      </c>
      <c r="H42" s="317"/>
      <c r="I42" s="317"/>
      <c r="J42" s="317"/>
      <c r="K42" s="201"/>
    </row>
    <row r="43" spans="2:11" customFormat="1" ht="15" customHeight="1">
      <c r="B43" s="204"/>
      <c r="C43" s="205"/>
      <c r="D43" s="203"/>
      <c r="E43" s="206"/>
      <c r="F43" s="203"/>
      <c r="G43" s="317" t="s">
        <v>2170</v>
      </c>
      <c r="H43" s="317"/>
      <c r="I43" s="317"/>
      <c r="J43" s="317"/>
      <c r="K43" s="201"/>
    </row>
    <row r="44" spans="2:11" customFormat="1" ht="15" customHeight="1">
      <c r="B44" s="204"/>
      <c r="C44" s="205"/>
      <c r="D44" s="203"/>
      <c r="E44" s="206" t="s">
        <v>2171</v>
      </c>
      <c r="F44" s="203"/>
      <c r="G44" s="317" t="s">
        <v>2172</v>
      </c>
      <c r="H44" s="317"/>
      <c r="I44" s="317"/>
      <c r="J44" s="317"/>
      <c r="K44" s="201"/>
    </row>
    <row r="45" spans="2:11" customFormat="1" ht="15" customHeight="1">
      <c r="B45" s="204"/>
      <c r="C45" s="205"/>
      <c r="D45" s="203"/>
      <c r="E45" s="206" t="s">
        <v>134</v>
      </c>
      <c r="F45" s="203"/>
      <c r="G45" s="317" t="s">
        <v>2173</v>
      </c>
      <c r="H45" s="317"/>
      <c r="I45" s="317"/>
      <c r="J45" s="317"/>
      <c r="K45" s="201"/>
    </row>
    <row r="46" spans="2:11" customFormat="1" ht="12.75" customHeight="1">
      <c r="B46" s="204"/>
      <c r="C46" s="205"/>
      <c r="D46" s="203"/>
      <c r="E46" s="203"/>
      <c r="F46" s="203"/>
      <c r="G46" s="203"/>
      <c r="H46" s="203"/>
      <c r="I46" s="203"/>
      <c r="J46" s="203"/>
      <c r="K46" s="201"/>
    </row>
    <row r="47" spans="2:11" customFormat="1" ht="15" customHeight="1">
      <c r="B47" s="204"/>
      <c r="C47" s="205"/>
      <c r="D47" s="317" t="s">
        <v>2174</v>
      </c>
      <c r="E47" s="317"/>
      <c r="F47" s="317"/>
      <c r="G47" s="317"/>
      <c r="H47" s="317"/>
      <c r="I47" s="317"/>
      <c r="J47" s="317"/>
      <c r="K47" s="201"/>
    </row>
    <row r="48" spans="2:11" customFormat="1" ht="15" customHeight="1">
      <c r="B48" s="204"/>
      <c r="C48" s="205"/>
      <c r="D48" s="205"/>
      <c r="E48" s="317" t="s">
        <v>2175</v>
      </c>
      <c r="F48" s="317"/>
      <c r="G48" s="317"/>
      <c r="H48" s="317"/>
      <c r="I48" s="317"/>
      <c r="J48" s="317"/>
      <c r="K48" s="201"/>
    </row>
    <row r="49" spans="2:11" customFormat="1" ht="15" customHeight="1">
      <c r="B49" s="204"/>
      <c r="C49" s="205"/>
      <c r="D49" s="205"/>
      <c r="E49" s="317" t="s">
        <v>2176</v>
      </c>
      <c r="F49" s="317"/>
      <c r="G49" s="317"/>
      <c r="H49" s="317"/>
      <c r="I49" s="317"/>
      <c r="J49" s="317"/>
      <c r="K49" s="201"/>
    </row>
    <row r="50" spans="2:11" customFormat="1" ht="15" customHeight="1">
      <c r="B50" s="204"/>
      <c r="C50" s="205"/>
      <c r="D50" s="205"/>
      <c r="E50" s="317" t="s">
        <v>2177</v>
      </c>
      <c r="F50" s="317"/>
      <c r="G50" s="317"/>
      <c r="H50" s="317"/>
      <c r="I50" s="317"/>
      <c r="J50" s="317"/>
      <c r="K50" s="201"/>
    </row>
    <row r="51" spans="2:11" customFormat="1" ht="15" customHeight="1">
      <c r="B51" s="204"/>
      <c r="C51" s="205"/>
      <c r="D51" s="317" t="s">
        <v>2178</v>
      </c>
      <c r="E51" s="317"/>
      <c r="F51" s="317"/>
      <c r="G51" s="317"/>
      <c r="H51" s="317"/>
      <c r="I51" s="317"/>
      <c r="J51" s="317"/>
      <c r="K51" s="201"/>
    </row>
    <row r="52" spans="2:11" customFormat="1" ht="25.5" customHeight="1">
      <c r="B52" s="200"/>
      <c r="C52" s="318" t="s">
        <v>2179</v>
      </c>
      <c r="D52" s="318"/>
      <c r="E52" s="318"/>
      <c r="F52" s="318"/>
      <c r="G52" s="318"/>
      <c r="H52" s="318"/>
      <c r="I52" s="318"/>
      <c r="J52" s="318"/>
      <c r="K52" s="201"/>
    </row>
    <row r="53" spans="2:11" customFormat="1" ht="5.25" customHeight="1">
      <c r="B53" s="200"/>
      <c r="C53" s="202"/>
      <c r="D53" s="202"/>
      <c r="E53" s="202"/>
      <c r="F53" s="202"/>
      <c r="G53" s="202"/>
      <c r="H53" s="202"/>
      <c r="I53" s="202"/>
      <c r="J53" s="202"/>
      <c r="K53" s="201"/>
    </row>
    <row r="54" spans="2:11" customFormat="1" ht="15" customHeight="1">
      <c r="B54" s="200"/>
      <c r="C54" s="317" t="s">
        <v>2180</v>
      </c>
      <c r="D54" s="317"/>
      <c r="E54" s="317"/>
      <c r="F54" s="317"/>
      <c r="G54" s="317"/>
      <c r="H54" s="317"/>
      <c r="I54" s="317"/>
      <c r="J54" s="317"/>
      <c r="K54" s="201"/>
    </row>
    <row r="55" spans="2:11" customFormat="1" ht="15" customHeight="1">
      <c r="B55" s="200"/>
      <c r="C55" s="317" t="s">
        <v>2181</v>
      </c>
      <c r="D55" s="317"/>
      <c r="E55" s="317"/>
      <c r="F55" s="317"/>
      <c r="G55" s="317"/>
      <c r="H55" s="317"/>
      <c r="I55" s="317"/>
      <c r="J55" s="317"/>
      <c r="K55" s="201"/>
    </row>
    <row r="56" spans="2:11" customFormat="1" ht="12.75" customHeight="1">
      <c r="B56" s="200"/>
      <c r="C56" s="203"/>
      <c r="D56" s="203"/>
      <c r="E56" s="203"/>
      <c r="F56" s="203"/>
      <c r="G56" s="203"/>
      <c r="H56" s="203"/>
      <c r="I56" s="203"/>
      <c r="J56" s="203"/>
      <c r="K56" s="201"/>
    </row>
    <row r="57" spans="2:11" customFormat="1" ht="15" customHeight="1">
      <c r="B57" s="200"/>
      <c r="C57" s="317" t="s">
        <v>2182</v>
      </c>
      <c r="D57" s="317"/>
      <c r="E57" s="317"/>
      <c r="F57" s="317"/>
      <c r="G57" s="317"/>
      <c r="H57" s="317"/>
      <c r="I57" s="317"/>
      <c r="J57" s="317"/>
      <c r="K57" s="201"/>
    </row>
    <row r="58" spans="2:11" customFormat="1" ht="15" customHeight="1">
      <c r="B58" s="200"/>
      <c r="C58" s="205"/>
      <c r="D58" s="317" t="s">
        <v>2183</v>
      </c>
      <c r="E58" s="317"/>
      <c r="F58" s="317"/>
      <c r="G58" s="317"/>
      <c r="H58" s="317"/>
      <c r="I58" s="317"/>
      <c r="J58" s="317"/>
      <c r="K58" s="201"/>
    </row>
    <row r="59" spans="2:11" customFormat="1" ht="15" customHeight="1">
      <c r="B59" s="200"/>
      <c r="C59" s="205"/>
      <c r="D59" s="317" t="s">
        <v>2184</v>
      </c>
      <c r="E59" s="317"/>
      <c r="F59" s="317"/>
      <c r="G59" s="317"/>
      <c r="H59" s="317"/>
      <c r="I59" s="317"/>
      <c r="J59" s="317"/>
      <c r="K59" s="201"/>
    </row>
    <row r="60" spans="2:11" customFormat="1" ht="15" customHeight="1">
      <c r="B60" s="200"/>
      <c r="C60" s="205"/>
      <c r="D60" s="317" t="s">
        <v>2185</v>
      </c>
      <c r="E60" s="317"/>
      <c r="F60" s="317"/>
      <c r="G60" s="317"/>
      <c r="H60" s="317"/>
      <c r="I60" s="317"/>
      <c r="J60" s="317"/>
      <c r="K60" s="201"/>
    </row>
    <row r="61" spans="2:11" customFormat="1" ht="15" customHeight="1">
      <c r="B61" s="200"/>
      <c r="C61" s="205"/>
      <c r="D61" s="317" t="s">
        <v>2186</v>
      </c>
      <c r="E61" s="317"/>
      <c r="F61" s="317"/>
      <c r="G61" s="317"/>
      <c r="H61" s="317"/>
      <c r="I61" s="317"/>
      <c r="J61" s="317"/>
      <c r="K61" s="201"/>
    </row>
    <row r="62" spans="2:11" customFormat="1" ht="15" customHeight="1">
      <c r="B62" s="200"/>
      <c r="C62" s="205"/>
      <c r="D62" s="320" t="s">
        <v>2187</v>
      </c>
      <c r="E62" s="320"/>
      <c r="F62" s="320"/>
      <c r="G62" s="320"/>
      <c r="H62" s="320"/>
      <c r="I62" s="320"/>
      <c r="J62" s="320"/>
      <c r="K62" s="201"/>
    </row>
    <row r="63" spans="2:11" customFormat="1" ht="15" customHeight="1">
      <c r="B63" s="200"/>
      <c r="C63" s="205"/>
      <c r="D63" s="317" t="s">
        <v>2188</v>
      </c>
      <c r="E63" s="317"/>
      <c r="F63" s="317"/>
      <c r="G63" s="317"/>
      <c r="H63" s="317"/>
      <c r="I63" s="317"/>
      <c r="J63" s="317"/>
      <c r="K63" s="201"/>
    </row>
    <row r="64" spans="2:11" customFormat="1" ht="12.75" customHeight="1">
      <c r="B64" s="200"/>
      <c r="C64" s="205"/>
      <c r="D64" s="205"/>
      <c r="E64" s="208"/>
      <c r="F64" s="205"/>
      <c r="G64" s="205"/>
      <c r="H64" s="205"/>
      <c r="I64" s="205"/>
      <c r="J64" s="205"/>
      <c r="K64" s="201"/>
    </row>
    <row r="65" spans="2:11" customFormat="1" ht="15" customHeight="1">
      <c r="B65" s="200"/>
      <c r="C65" s="205"/>
      <c r="D65" s="317" t="s">
        <v>2189</v>
      </c>
      <c r="E65" s="317"/>
      <c r="F65" s="317"/>
      <c r="G65" s="317"/>
      <c r="H65" s="317"/>
      <c r="I65" s="317"/>
      <c r="J65" s="317"/>
      <c r="K65" s="201"/>
    </row>
    <row r="66" spans="2:11" customFormat="1" ht="15" customHeight="1">
      <c r="B66" s="200"/>
      <c r="C66" s="205"/>
      <c r="D66" s="320" t="s">
        <v>2190</v>
      </c>
      <c r="E66" s="320"/>
      <c r="F66" s="320"/>
      <c r="G66" s="320"/>
      <c r="H66" s="320"/>
      <c r="I66" s="320"/>
      <c r="J66" s="320"/>
      <c r="K66" s="201"/>
    </row>
    <row r="67" spans="2:11" customFormat="1" ht="15" customHeight="1">
      <c r="B67" s="200"/>
      <c r="C67" s="205"/>
      <c r="D67" s="317" t="s">
        <v>2191</v>
      </c>
      <c r="E67" s="317"/>
      <c r="F67" s="317"/>
      <c r="G67" s="317"/>
      <c r="H67" s="317"/>
      <c r="I67" s="317"/>
      <c r="J67" s="317"/>
      <c r="K67" s="201"/>
    </row>
    <row r="68" spans="2:11" customFormat="1" ht="15" customHeight="1">
      <c r="B68" s="200"/>
      <c r="C68" s="205"/>
      <c r="D68" s="317" t="s">
        <v>2192</v>
      </c>
      <c r="E68" s="317"/>
      <c r="F68" s="317"/>
      <c r="G68" s="317"/>
      <c r="H68" s="317"/>
      <c r="I68" s="317"/>
      <c r="J68" s="317"/>
      <c r="K68" s="201"/>
    </row>
    <row r="69" spans="2:11" customFormat="1" ht="15" customHeight="1">
      <c r="B69" s="200"/>
      <c r="C69" s="205"/>
      <c r="D69" s="317" t="s">
        <v>2193</v>
      </c>
      <c r="E69" s="317"/>
      <c r="F69" s="317"/>
      <c r="G69" s="317"/>
      <c r="H69" s="317"/>
      <c r="I69" s="317"/>
      <c r="J69" s="317"/>
      <c r="K69" s="201"/>
    </row>
    <row r="70" spans="2:11" customFormat="1" ht="15" customHeight="1">
      <c r="B70" s="200"/>
      <c r="C70" s="205"/>
      <c r="D70" s="317" t="s">
        <v>2194</v>
      </c>
      <c r="E70" s="317"/>
      <c r="F70" s="317"/>
      <c r="G70" s="317"/>
      <c r="H70" s="317"/>
      <c r="I70" s="317"/>
      <c r="J70" s="317"/>
      <c r="K70" s="201"/>
    </row>
    <row r="71" spans="2:11" customFormat="1" ht="12.75" customHeight="1">
      <c r="B71" s="209"/>
      <c r="C71" s="210"/>
      <c r="D71" s="210"/>
      <c r="E71" s="210"/>
      <c r="F71" s="210"/>
      <c r="G71" s="210"/>
      <c r="H71" s="210"/>
      <c r="I71" s="210"/>
      <c r="J71" s="210"/>
      <c r="K71" s="211"/>
    </row>
    <row r="72" spans="2:11" customFormat="1" ht="18.75" customHeight="1">
      <c r="B72" s="212"/>
      <c r="C72" s="212"/>
      <c r="D72" s="212"/>
      <c r="E72" s="212"/>
      <c r="F72" s="212"/>
      <c r="G72" s="212"/>
      <c r="H72" s="212"/>
      <c r="I72" s="212"/>
      <c r="J72" s="212"/>
      <c r="K72" s="213"/>
    </row>
    <row r="73" spans="2:11" customFormat="1" ht="18.75" customHeight="1">
      <c r="B73" s="213"/>
      <c r="C73" s="213"/>
      <c r="D73" s="213"/>
      <c r="E73" s="213"/>
      <c r="F73" s="213"/>
      <c r="G73" s="213"/>
      <c r="H73" s="213"/>
      <c r="I73" s="213"/>
      <c r="J73" s="213"/>
      <c r="K73" s="213"/>
    </row>
    <row r="74" spans="2:11" customFormat="1" ht="7.5" customHeight="1">
      <c r="B74" s="214"/>
      <c r="C74" s="215"/>
      <c r="D74" s="215"/>
      <c r="E74" s="215"/>
      <c r="F74" s="215"/>
      <c r="G74" s="215"/>
      <c r="H74" s="215"/>
      <c r="I74" s="215"/>
      <c r="J74" s="215"/>
      <c r="K74" s="216"/>
    </row>
    <row r="75" spans="2:11" customFormat="1" ht="45" customHeight="1">
      <c r="B75" s="217"/>
      <c r="C75" s="321" t="s">
        <v>2195</v>
      </c>
      <c r="D75" s="321"/>
      <c r="E75" s="321"/>
      <c r="F75" s="321"/>
      <c r="G75" s="321"/>
      <c r="H75" s="321"/>
      <c r="I75" s="321"/>
      <c r="J75" s="321"/>
      <c r="K75" s="218"/>
    </row>
    <row r="76" spans="2:11" customFormat="1" ht="17.25" customHeight="1">
      <c r="B76" s="217"/>
      <c r="C76" s="219" t="s">
        <v>2196</v>
      </c>
      <c r="D76" s="219"/>
      <c r="E76" s="219"/>
      <c r="F76" s="219" t="s">
        <v>2197</v>
      </c>
      <c r="G76" s="220"/>
      <c r="H76" s="219" t="s">
        <v>57</v>
      </c>
      <c r="I76" s="219" t="s">
        <v>60</v>
      </c>
      <c r="J76" s="219" t="s">
        <v>2198</v>
      </c>
      <c r="K76" s="218"/>
    </row>
    <row r="77" spans="2:11" customFormat="1" ht="17.25" customHeight="1">
      <c r="B77" s="217"/>
      <c r="C77" s="221" t="s">
        <v>2199</v>
      </c>
      <c r="D77" s="221"/>
      <c r="E77" s="221"/>
      <c r="F77" s="222" t="s">
        <v>2200</v>
      </c>
      <c r="G77" s="223"/>
      <c r="H77" s="221"/>
      <c r="I77" s="221"/>
      <c r="J77" s="221" t="s">
        <v>2201</v>
      </c>
      <c r="K77" s="218"/>
    </row>
    <row r="78" spans="2:11" customFormat="1" ht="5.25" customHeight="1">
      <c r="B78" s="217"/>
      <c r="C78" s="224"/>
      <c r="D78" s="224"/>
      <c r="E78" s="224"/>
      <c r="F78" s="224"/>
      <c r="G78" s="225"/>
      <c r="H78" s="224"/>
      <c r="I78" s="224"/>
      <c r="J78" s="224"/>
      <c r="K78" s="218"/>
    </row>
    <row r="79" spans="2:11" customFormat="1" ht="15" customHeight="1">
      <c r="B79" s="217"/>
      <c r="C79" s="206" t="s">
        <v>56</v>
      </c>
      <c r="D79" s="226"/>
      <c r="E79" s="226"/>
      <c r="F79" s="227" t="s">
        <v>2202</v>
      </c>
      <c r="G79" s="228"/>
      <c r="H79" s="206" t="s">
        <v>2203</v>
      </c>
      <c r="I79" s="206" t="s">
        <v>2204</v>
      </c>
      <c r="J79" s="206">
        <v>20</v>
      </c>
      <c r="K79" s="218"/>
    </row>
    <row r="80" spans="2:11" customFormat="1" ht="15" customHeight="1">
      <c r="B80" s="217"/>
      <c r="C80" s="206" t="s">
        <v>2205</v>
      </c>
      <c r="D80" s="206"/>
      <c r="E80" s="206"/>
      <c r="F80" s="227" t="s">
        <v>2202</v>
      </c>
      <c r="G80" s="228"/>
      <c r="H80" s="206" t="s">
        <v>2206</v>
      </c>
      <c r="I80" s="206" t="s">
        <v>2204</v>
      </c>
      <c r="J80" s="206">
        <v>120</v>
      </c>
      <c r="K80" s="218"/>
    </row>
    <row r="81" spans="2:11" customFormat="1" ht="15" customHeight="1">
      <c r="B81" s="229"/>
      <c r="C81" s="206" t="s">
        <v>2207</v>
      </c>
      <c r="D81" s="206"/>
      <c r="E81" s="206"/>
      <c r="F81" s="227" t="s">
        <v>2208</v>
      </c>
      <c r="G81" s="228"/>
      <c r="H81" s="206" t="s">
        <v>2209</v>
      </c>
      <c r="I81" s="206" t="s">
        <v>2204</v>
      </c>
      <c r="J81" s="206">
        <v>50</v>
      </c>
      <c r="K81" s="218"/>
    </row>
    <row r="82" spans="2:11" customFormat="1" ht="15" customHeight="1">
      <c r="B82" s="229"/>
      <c r="C82" s="206" t="s">
        <v>2210</v>
      </c>
      <c r="D82" s="206"/>
      <c r="E82" s="206"/>
      <c r="F82" s="227" t="s">
        <v>2202</v>
      </c>
      <c r="G82" s="228"/>
      <c r="H82" s="206" t="s">
        <v>2211</v>
      </c>
      <c r="I82" s="206" t="s">
        <v>2212</v>
      </c>
      <c r="J82" s="206"/>
      <c r="K82" s="218"/>
    </row>
    <row r="83" spans="2:11" customFormat="1" ht="15" customHeight="1">
      <c r="B83" s="229"/>
      <c r="C83" s="206" t="s">
        <v>2213</v>
      </c>
      <c r="D83" s="206"/>
      <c r="E83" s="206"/>
      <c r="F83" s="227" t="s">
        <v>2208</v>
      </c>
      <c r="G83" s="206"/>
      <c r="H83" s="206" t="s">
        <v>2214</v>
      </c>
      <c r="I83" s="206" t="s">
        <v>2204</v>
      </c>
      <c r="J83" s="206">
        <v>15</v>
      </c>
      <c r="K83" s="218"/>
    </row>
    <row r="84" spans="2:11" customFormat="1" ht="15" customHeight="1">
      <c r="B84" s="229"/>
      <c r="C84" s="206" t="s">
        <v>2215</v>
      </c>
      <c r="D84" s="206"/>
      <c r="E84" s="206"/>
      <c r="F84" s="227" t="s">
        <v>2208</v>
      </c>
      <c r="G84" s="206"/>
      <c r="H84" s="206" t="s">
        <v>2216</v>
      </c>
      <c r="I84" s="206" t="s">
        <v>2204</v>
      </c>
      <c r="J84" s="206">
        <v>15</v>
      </c>
      <c r="K84" s="218"/>
    </row>
    <row r="85" spans="2:11" customFormat="1" ht="15" customHeight="1">
      <c r="B85" s="229"/>
      <c r="C85" s="206" t="s">
        <v>2217</v>
      </c>
      <c r="D85" s="206"/>
      <c r="E85" s="206"/>
      <c r="F85" s="227" t="s">
        <v>2208</v>
      </c>
      <c r="G85" s="206"/>
      <c r="H85" s="206" t="s">
        <v>2218</v>
      </c>
      <c r="I85" s="206" t="s">
        <v>2204</v>
      </c>
      <c r="J85" s="206">
        <v>20</v>
      </c>
      <c r="K85" s="218"/>
    </row>
    <row r="86" spans="2:11" customFormat="1" ht="15" customHeight="1">
      <c r="B86" s="229"/>
      <c r="C86" s="206" t="s">
        <v>2219</v>
      </c>
      <c r="D86" s="206"/>
      <c r="E86" s="206"/>
      <c r="F86" s="227" t="s">
        <v>2208</v>
      </c>
      <c r="G86" s="206"/>
      <c r="H86" s="206" t="s">
        <v>2220</v>
      </c>
      <c r="I86" s="206" t="s">
        <v>2204</v>
      </c>
      <c r="J86" s="206">
        <v>20</v>
      </c>
      <c r="K86" s="218"/>
    </row>
    <row r="87" spans="2:11" customFormat="1" ht="15" customHeight="1">
      <c r="B87" s="229"/>
      <c r="C87" s="206" t="s">
        <v>2221</v>
      </c>
      <c r="D87" s="206"/>
      <c r="E87" s="206"/>
      <c r="F87" s="227" t="s">
        <v>2208</v>
      </c>
      <c r="G87" s="228"/>
      <c r="H87" s="206" t="s">
        <v>2222</v>
      </c>
      <c r="I87" s="206" t="s">
        <v>2204</v>
      </c>
      <c r="J87" s="206">
        <v>50</v>
      </c>
      <c r="K87" s="218"/>
    </row>
    <row r="88" spans="2:11" customFormat="1" ht="15" customHeight="1">
      <c r="B88" s="229"/>
      <c r="C88" s="206" t="s">
        <v>2223</v>
      </c>
      <c r="D88" s="206"/>
      <c r="E88" s="206"/>
      <c r="F88" s="227" t="s">
        <v>2208</v>
      </c>
      <c r="G88" s="228"/>
      <c r="H88" s="206" t="s">
        <v>2224</v>
      </c>
      <c r="I88" s="206" t="s">
        <v>2204</v>
      </c>
      <c r="J88" s="206">
        <v>20</v>
      </c>
      <c r="K88" s="218"/>
    </row>
    <row r="89" spans="2:11" customFormat="1" ht="15" customHeight="1">
      <c r="B89" s="229"/>
      <c r="C89" s="206" t="s">
        <v>2225</v>
      </c>
      <c r="D89" s="206"/>
      <c r="E89" s="206"/>
      <c r="F89" s="227" t="s">
        <v>2208</v>
      </c>
      <c r="G89" s="228"/>
      <c r="H89" s="206" t="s">
        <v>2226</v>
      </c>
      <c r="I89" s="206" t="s">
        <v>2204</v>
      </c>
      <c r="J89" s="206">
        <v>20</v>
      </c>
      <c r="K89" s="218"/>
    </row>
    <row r="90" spans="2:11" customFormat="1" ht="15" customHeight="1">
      <c r="B90" s="229"/>
      <c r="C90" s="206" t="s">
        <v>2227</v>
      </c>
      <c r="D90" s="206"/>
      <c r="E90" s="206"/>
      <c r="F90" s="227" t="s">
        <v>2208</v>
      </c>
      <c r="G90" s="228"/>
      <c r="H90" s="206" t="s">
        <v>2228</v>
      </c>
      <c r="I90" s="206" t="s">
        <v>2204</v>
      </c>
      <c r="J90" s="206">
        <v>50</v>
      </c>
      <c r="K90" s="218"/>
    </row>
    <row r="91" spans="2:11" customFormat="1" ht="15" customHeight="1">
      <c r="B91" s="229"/>
      <c r="C91" s="206" t="s">
        <v>2229</v>
      </c>
      <c r="D91" s="206"/>
      <c r="E91" s="206"/>
      <c r="F91" s="227" t="s">
        <v>2208</v>
      </c>
      <c r="G91" s="228"/>
      <c r="H91" s="206" t="s">
        <v>2229</v>
      </c>
      <c r="I91" s="206" t="s">
        <v>2204</v>
      </c>
      <c r="J91" s="206">
        <v>50</v>
      </c>
      <c r="K91" s="218"/>
    </row>
    <row r="92" spans="2:11" customFormat="1" ht="15" customHeight="1">
      <c r="B92" s="229"/>
      <c r="C92" s="206" t="s">
        <v>2230</v>
      </c>
      <c r="D92" s="206"/>
      <c r="E92" s="206"/>
      <c r="F92" s="227" t="s">
        <v>2208</v>
      </c>
      <c r="G92" s="228"/>
      <c r="H92" s="206" t="s">
        <v>2231</v>
      </c>
      <c r="I92" s="206" t="s">
        <v>2204</v>
      </c>
      <c r="J92" s="206">
        <v>255</v>
      </c>
      <c r="K92" s="218"/>
    </row>
    <row r="93" spans="2:11" customFormat="1" ht="15" customHeight="1">
      <c r="B93" s="229"/>
      <c r="C93" s="206" t="s">
        <v>2232</v>
      </c>
      <c r="D93" s="206"/>
      <c r="E93" s="206"/>
      <c r="F93" s="227" t="s">
        <v>2202</v>
      </c>
      <c r="G93" s="228"/>
      <c r="H93" s="206" t="s">
        <v>2233</v>
      </c>
      <c r="I93" s="206" t="s">
        <v>2234</v>
      </c>
      <c r="J93" s="206"/>
      <c r="K93" s="218"/>
    </row>
    <row r="94" spans="2:11" customFormat="1" ht="15" customHeight="1">
      <c r="B94" s="229"/>
      <c r="C94" s="206" t="s">
        <v>2235</v>
      </c>
      <c r="D94" s="206"/>
      <c r="E94" s="206"/>
      <c r="F94" s="227" t="s">
        <v>2202</v>
      </c>
      <c r="G94" s="228"/>
      <c r="H94" s="206" t="s">
        <v>2236</v>
      </c>
      <c r="I94" s="206" t="s">
        <v>2237</v>
      </c>
      <c r="J94" s="206"/>
      <c r="K94" s="218"/>
    </row>
    <row r="95" spans="2:11" customFormat="1" ht="15" customHeight="1">
      <c r="B95" s="229"/>
      <c r="C95" s="206" t="s">
        <v>2238</v>
      </c>
      <c r="D95" s="206"/>
      <c r="E95" s="206"/>
      <c r="F95" s="227" t="s">
        <v>2202</v>
      </c>
      <c r="G95" s="228"/>
      <c r="H95" s="206" t="s">
        <v>2238</v>
      </c>
      <c r="I95" s="206" t="s">
        <v>2237</v>
      </c>
      <c r="J95" s="206"/>
      <c r="K95" s="218"/>
    </row>
    <row r="96" spans="2:11" customFormat="1" ht="15" customHeight="1">
      <c r="B96" s="229"/>
      <c r="C96" s="206" t="s">
        <v>41</v>
      </c>
      <c r="D96" s="206"/>
      <c r="E96" s="206"/>
      <c r="F96" s="227" t="s">
        <v>2202</v>
      </c>
      <c r="G96" s="228"/>
      <c r="H96" s="206" t="s">
        <v>2239</v>
      </c>
      <c r="I96" s="206" t="s">
        <v>2237</v>
      </c>
      <c r="J96" s="206"/>
      <c r="K96" s="218"/>
    </row>
    <row r="97" spans="2:11" customFormat="1" ht="15" customHeight="1">
      <c r="B97" s="229"/>
      <c r="C97" s="206" t="s">
        <v>51</v>
      </c>
      <c r="D97" s="206"/>
      <c r="E97" s="206"/>
      <c r="F97" s="227" t="s">
        <v>2202</v>
      </c>
      <c r="G97" s="228"/>
      <c r="H97" s="206" t="s">
        <v>2240</v>
      </c>
      <c r="I97" s="206" t="s">
        <v>2237</v>
      </c>
      <c r="J97" s="206"/>
      <c r="K97" s="218"/>
    </row>
    <row r="98" spans="2:11" customFormat="1" ht="15" customHeight="1">
      <c r="B98" s="230"/>
      <c r="C98" s="231"/>
      <c r="D98" s="231"/>
      <c r="E98" s="231"/>
      <c r="F98" s="231"/>
      <c r="G98" s="231"/>
      <c r="H98" s="231"/>
      <c r="I98" s="231"/>
      <c r="J98" s="231"/>
      <c r="K98" s="232"/>
    </row>
    <row r="99" spans="2:11" customFormat="1" ht="18.75" customHeight="1">
      <c r="B99" s="233"/>
      <c r="C99" s="234"/>
      <c r="D99" s="234"/>
      <c r="E99" s="234"/>
      <c r="F99" s="234"/>
      <c r="G99" s="234"/>
      <c r="H99" s="234"/>
      <c r="I99" s="234"/>
      <c r="J99" s="234"/>
      <c r="K99" s="233"/>
    </row>
    <row r="100" spans="2:11" customFormat="1" ht="18.75" customHeight="1">
      <c r="B100" s="213"/>
      <c r="C100" s="213"/>
      <c r="D100" s="213"/>
      <c r="E100" s="213"/>
      <c r="F100" s="213"/>
      <c r="G100" s="213"/>
      <c r="H100" s="213"/>
      <c r="I100" s="213"/>
      <c r="J100" s="213"/>
      <c r="K100" s="213"/>
    </row>
    <row r="101" spans="2:11" customFormat="1" ht="7.5" customHeight="1">
      <c r="B101" s="214"/>
      <c r="C101" s="215"/>
      <c r="D101" s="215"/>
      <c r="E101" s="215"/>
      <c r="F101" s="215"/>
      <c r="G101" s="215"/>
      <c r="H101" s="215"/>
      <c r="I101" s="215"/>
      <c r="J101" s="215"/>
      <c r="K101" s="216"/>
    </row>
    <row r="102" spans="2:11" customFormat="1" ht="45" customHeight="1">
      <c r="B102" s="217"/>
      <c r="C102" s="321" t="s">
        <v>2241</v>
      </c>
      <c r="D102" s="321"/>
      <c r="E102" s="321"/>
      <c r="F102" s="321"/>
      <c r="G102" s="321"/>
      <c r="H102" s="321"/>
      <c r="I102" s="321"/>
      <c r="J102" s="321"/>
      <c r="K102" s="218"/>
    </row>
    <row r="103" spans="2:11" customFormat="1" ht="17.25" customHeight="1">
      <c r="B103" s="217"/>
      <c r="C103" s="219" t="s">
        <v>2196</v>
      </c>
      <c r="D103" s="219"/>
      <c r="E103" s="219"/>
      <c r="F103" s="219" t="s">
        <v>2197</v>
      </c>
      <c r="G103" s="220"/>
      <c r="H103" s="219" t="s">
        <v>57</v>
      </c>
      <c r="I103" s="219" t="s">
        <v>60</v>
      </c>
      <c r="J103" s="219" t="s">
        <v>2198</v>
      </c>
      <c r="K103" s="218"/>
    </row>
    <row r="104" spans="2:11" customFormat="1" ht="17.25" customHeight="1">
      <c r="B104" s="217"/>
      <c r="C104" s="221" t="s">
        <v>2199</v>
      </c>
      <c r="D104" s="221"/>
      <c r="E104" s="221"/>
      <c r="F104" s="222" t="s">
        <v>2200</v>
      </c>
      <c r="G104" s="223"/>
      <c r="H104" s="221"/>
      <c r="I104" s="221"/>
      <c r="J104" s="221" t="s">
        <v>2201</v>
      </c>
      <c r="K104" s="218"/>
    </row>
    <row r="105" spans="2:11" customFormat="1" ht="5.25" customHeight="1">
      <c r="B105" s="217"/>
      <c r="C105" s="219"/>
      <c r="D105" s="219"/>
      <c r="E105" s="219"/>
      <c r="F105" s="219"/>
      <c r="G105" s="235"/>
      <c r="H105" s="219"/>
      <c r="I105" s="219"/>
      <c r="J105" s="219"/>
      <c r="K105" s="218"/>
    </row>
    <row r="106" spans="2:11" customFormat="1" ht="15" customHeight="1">
      <c r="B106" s="217"/>
      <c r="C106" s="206" t="s">
        <v>56</v>
      </c>
      <c r="D106" s="226"/>
      <c r="E106" s="226"/>
      <c r="F106" s="227" t="s">
        <v>2202</v>
      </c>
      <c r="G106" s="206"/>
      <c r="H106" s="206" t="s">
        <v>2242</v>
      </c>
      <c r="I106" s="206" t="s">
        <v>2204</v>
      </c>
      <c r="J106" s="206">
        <v>20</v>
      </c>
      <c r="K106" s="218"/>
    </row>
    <row r="107" spans="2:11" customFormat="1" ht="15" customHeight="1">
      <c r="B107" s="217"/>
      <c r="C107" s="206" t="s">
        <v>2205</v>
      </c>
      <c r="D107" s="206"/>
      <c r="E107" s="206"/>
      <c r="F107" s="227" t="s">
        <v>2202</v>
      </c>
      <c r="G107" s="206"/>
      <c r="H107" s="206" t="s">
        <v>2242</v>
      </c>
      <c r="I107" s="206" t="s">
        <v>2204</v>
      </c>
      <c r="J107" s="206">
        <v>120</v>
      </c>
      <c r="K107" s="218"/>
    </row>
    <row r="108" spans="2:11" customFormat="1" ht="15" customHeight="1">
      <c r="B108" s="229"/>
      <c r="C108" s="206" t="s">
        <v>2207</v>
      </c>
      <c r="D108" s="206"/>
      <c r="E108" s="206"/>
      <c r="F108" s="227" t="s">
        <v>2208</v>
      </c>
      <c r="G108" s="206"/>
      <c r="H108" s="206" t="s">
        <v>2242</v>
      </c>
      <c r="I108" s="206" t="s">
        <v>2204</v>
      </c>
      <c r="J108" s="206">
        <v>50</v>
      </c>
      <c r="K108" s="218"/>
    </row>
    <row r="109" spans="2:11" customFormat="1" ht="15" customHeight="1">
      <c r="B109" s="229"/>
      <c r="C109" s="206" t="s">
        <v>2210</v>
      </c>
      <c r="D109" s="206"/>
      <c r="E109" s="206"/>
      <c r="F109" s="227" t="s">
        <v>2202</v>
      </c>
      <c r="G109" s="206"/>
      <c r="H109" s="206" t="s">
        <v>2242</v>
      </c>
      <c r="I109" s="206" t="s">
        <v>2212</v>
      </c>
      <c r="J109" s="206"/>
      <c r="K109" s="218"/>
    </row>
    <row r="110" spans="2:11" customFormat="1" ht="15" customHeight="1">
      <c r="B110" s="229"/>
      <c r="C110" s="206" t="s">
        <v>2221</v>
      </c>
      <c r="D110" s="206"/>
      <c r="E110" s="206"/>
      <c r="F110" s="227" t="s">
        <v>2208</v>
      </c>
      <c r="G110" s="206"/>
      <c r="H110" s="206" t="s">
        <v>2242</v>
      </c>
      <c r="I110" s="206" t="s">
        <v>2204</v>
      </c>
      <c r="J110" s="206">
        <v>50</v>
      </c>
      <c r="K110" s="218"/>
    </row>
    <row r="111" spans="2:11" customFormat="1" ht="15" customHeight="1">
      <c r="B111" s="229"/>
      <c r="C111" s="206" t="s">
        <v>2229</v>
      </c>
      <c r="D111" s="206"/>
      <c r="E111" s="206"/>
      <c r="F111" s="227" t="s">
        <v>2208</v>
      </c>
      <c r="G111" s="206"/>
      <c r="H111" s="206" t="s">
        <v>2242</v>
      </c>
      <c r="I111" s="206" t="s">
        <v>2204</v>
      </c>
      <c r="J111" s="206">
        <v>50</v>
      </c>
      <c r="K111" s="218"/>
    </row>
    <row r="112" spans="2:11" customFormat="1" ht="15" customHeight="1">
      <c r="B112" s="229"/>
      <c r="C112" s="206" t="s">
        <v>2227</v>
      </c>
      <c r="D112" s="206"/>
      <c r="E112" s="206"/>
      <c r="F112" s="227" t="s">
        <v>2208</v>
      </c>
      <c r="G112" s="206"/>
      <c r="H112" s="206" t="s">
        <v>2242</v>
      </c>
      <c r="I112" s="206" t="s">
        <v>2204</v>
      </c>
      <c r="J112" s="206">
        <v>50</v>
      </c>
      <c r="K112" s="218"/>
    </row>
    <row r="113" spans="2:11" customFormat="1" ht="15" customHeight="1">
      <c r="B113" s="229"/>
      <c r="C113" s="206" t="s">
        <v>56</v>
      </c>
      <c r="D113" s="206"/>
      <c r="E113" s="206"/>
      <c r="F113" s="227" t="s">
        <v>2202</v>
      </c>
      <c r="G113" s="206"/>
      <c r="H113" s="206" t="s">
        <v>2243</v>
      </c>
      <c r="I113" s="206" t="s">
        <v>2204</v>
      </c>
      <c r="J113" s="206">
        <v>20</v>
      </c>
      <c r="K113" s="218"/>
    </row>
    <row r="114" spans="2:11" customFormat="1" ht="15" customHeight="1">
      <c r="B114" s="229"/>
      <c r="C114" s="206" t="s">
        <v>2244</v>
      </c>
      <c r="D114" s="206"/>
      <c r="E114" s="206"/>
      <c r="F114" s="227" t="s">
        <v>2202</v>
      </c>
      <c r="G114" s="206"/>
      <c r="H114" s="206" t="s">
        <v>2245</v>
      </c>
      <c r="I114" s="206" t="s">
        <v>2204</v>
      </c>
      <c r="J114" s="206">
        <v>120</v>
      </c>
      <c r="K114" s="218"/>
    </row>
    <row r="115" spans="2:11" customFormat="1" ht="15" customHeight="1">
      <c r="B115" s="229"/>
      <c r="C115" s="206" t="s">
        <v>41</v>
      </c>
      <c r="D115" s="206"/>
      <c r="E115" s="206"/>
      <c r="F115" s="227" t="s">
        <v>2202</v>
      </c>
      <c r="G115" s="206"/>
      <c r="H115" s="206" t="s">
        <v>2246</v>
      </c>
      <c r="I115" s="206" t="s">
        <v>2237</v>
      </c>
      <c r="J115" s="206"/>
      <c r="K115" s="218"/>
    </row>
    <row r="116" spans="2:11" customFormat="1" ht="15" customHeight="1">
      <c r="B116" s="229"/>
      <c r="C116" s="206" t="s">
        <v>51</v>
      </c>
      <c r="D116" s="206"/>
      <c r="E116" s="206"/>
      <c r="F116" s="227" t="s">
        <v>2202</v>
      </c>
      <c r="G116" s="206"/>
      <c r="H116" s="206" t="s">
        <v>2247</v>
      </c>
      <c r="I116" s="206" t="s">
        <v>2237</v>
      </c>
      <c r="J116" s="206"/>
      <c r="K116" s="218"/>
    </row>
    <row r="117" spans="2:11" customFormat="1" ht="15" customHeight="1">
      <c r="B117" s="229"/>
      <c r="C117" s="206" t="s">
        <v>60</v>
      </c>
      <c r="D117" s="206"/>
      <c r="E117" s="206"/>
      <c r="F117" s="227" t="s">
        <v>2202</v>
      </c>
      <c r="G117" s="206"/>
      <c r="H117" s="206" t="s">
        <v>2248</v>
      </c>
      <c r="I117" s="206" t="s">
        <v>2249</v>
      </c>
      <c r="J117" s="206"/>
      <c r="K117" s="218"/>
    </row>
    <row r="118" spans="2:11" customFormat="1" ht="15" customHeight="1">
      <c r="B118" s="230"/>
      <c r="C118" s="236"/>
      <c r="D118" s="236"/>
      <c r="E118" s="236"/>
      <c r="F118" s="236"/>
      <c r="G118" s="236"/>
      <c r="H118" s="236"/>
      <c r="I118" s="236"/>
      <c r="J118" s="236"/>
      <c r="K118" s="232"/>
    </row>
    <row r="119" spans="2:11" customFormat="1" ht="18.75" customHeight="1">
      <c r="B119" s="237"/>
      <c r="C119" s="238"/>
      <c r="D119" s="238"/>
      <c r="E119" s="238"/>
      <c r="F119" s="239"/>
      <c r="G119" s="238"/>
      <c r="H119" s="238"/>
      <c r="I119" s="238"/>
      <c r="J119" s="238"/>
      <c r="K119" s="237"/>
    </row>
    <row r="120" spans="2:11" customFormat="1" ht="18.75" customHeight="1">
      <c r="B120" s="213"/>
      <c r="C120" s="213"/>
      <c r="D120" s="213"/>
      <c r="E120" s="213"/>
      <c r="F120" s="213"/>
      <c r="G120" s="213"/>
      <c r="H120" s="213"/>
      <c r="I120" s="213"/>
      <c r="J120" s="213"/>
      <c r="K120" s="213"/>
    </row>
    <row r="121" spans="2:11" customFormat="1" ht="7.5" customHeight="1">
      <c r="B121" s="240"/>
      <c r="C121" s="241"/>
      <c r="D121" s="241"/>
      <c r="E121" s="241"/>
      <c r="F121" s="241"/>
      <c r="G121" s="241"/>
      <c r="H121" s="241"/>
      <c r="I121" s="241"/>
      <c r="J121" s="241"/>
      <c r="K121" s="242"/>
    </row>
    <row r="122" spans="2:11" customFormat="1" ht="45" customHeight="1">
      <c r="B122" s="243"/>
      <c r="C122" s="319" t="s">
        <v>2250</v>
      </c>
      <c r="D122" s="319"/>
      <c r="E122" s="319"/>
      <c r="F122" s="319"/>
      <c r="G122" s="319"/>
      <c r="H122" s="319"/>
      <c r="I122" s="319"/>
      <c r="J122" s="319"/>
      <c r="K122" s="244"/>
    </row>
    <row r="123" spans="2:11" customFormat="1" ht="17.25" customHeight="1">
      <c r="B123" s="245"/>
      <c r="C123" s="219" t="s">
        <v>2196</v>
      </c>
      <c r="D123" s="219"/>
      <c r="E123" s="219"/>
      <c r="F123" s="219" t="s">
        <v>2197</v>
      </c>
      <c r="G123" s="220"/>
      <c r="H123" s="219" t="s">
        <v>57</v>
      </c>
      <c r="I123" s="219" t="s">
        <v>60</v>
      </c>
      <c r="J123" s="219" t="s">
        <v>2198</v>
      </c>
      <c r="K123" s="246"/>
    </row>
    <row r="124" spans="2:11" customFormat="1" ht="17.25" customHeight="1">
      <c r="B124" s="245"/>
      <c r="C124" s="221" t="s">
        <v>2199</v>
      </c>
      <c r="D124" s="221"/>
      <c r="E124" s="221"/>
      <c r="F124" s="222" t="s">
        <v>2200</v>
      </c>
      <c r="G124" s="223"/>
      <c r="H124" s="221"/>
      <c r="I124" s="221"/>
      <c r="J124" s="221" t="s">
        <v>2201</v>
      </c>
      <c r="K124" s="246"/>
    </row>
    <row r="125" spans="2:11" customFormat="1" ht="5.25" customHeight="1">
      <c r="B125" s="247"/>
      <c r="C125" s="224"/>
      <c r="D125" s="224"/>
      <c r="E125" s="224"/>
      <c r="F125" s="224"/>
      <c r="G125" s="248"/>
      <c r="H125" s="224"/>
      <c r="I125" s="224"/>
      <c r="J125" s="224"/>
      <c r="K125" s="249"/>
    </row>
    <row r="126" spans="2:11" customFormat="1" ht="15" customHeight="1">
      <c r="B126" s="247"/>
      <c r="C126" s="206" t="s">
        <v>2205</v>
      </c>
      <c r="D126" s="226"/>
      <c r="E126" s="226"/>
      <c r="F126" s="227" t="s">
        <v>2202</v>
      </c>
      <c r="G126" s="206"/>
      <c r="H126" s="206" t="s">
        <v>2242</v>
      </c>
      <c r="I126" s="206" t="s">
        <v>2204</v>
      </c>
      <c r="J126" s="206">
        <v>120</v>
      </c>
      <c r="K126" s="250"/>
    </row>
    <row r="127" spans="2:11" customFormat="1" ht="15" customHeight="1">
      <c r="B127" s="247"/>
      <c r="C127" s="206" t="s">
        <v>2251</v>
      </c>
      <c r="D127" s="206"/>
      <c r="E127" s="206"/>
      <c r="F127" s="227" t="s">
        <v>2202</v>
      </c>
      <c r="G127" s="206"/>
      <c r="H127" s="206" t="s">
        <v>2252</v>
      </c>
      <c r="I127" s="206" t="s">
        <v>2204</v>
      </c>
      <c r="J127" s="206" t="s">
        <v>2253</v>
      </c>
      <c r="K127" s="250"/>
    </row>
    <row r="128" spans="2:11" customFormat="1" ht="15" customHeight="1">
      <c r="B128" s="247"/>
      <c r="C128" s="206" t="s">
        <v>88</v>
      </c>
      <c r="D128" s="206"/>
      <c r="E128" s="206"/>
      <c r="F128" s="227" t="s">
        <v>2202</v>
      </c>
      <c r="G128" s="206"/>
      <c r="H128" s="206" t="s">
        <v>2254</v>
      </c>
      <c r="I128" s="206" t="s">
        <v>2204</v>
      </c>
      <c r="J128" s="206" t="s">
        <v>2253</v>
      </c>
      <c r="K128" s="250"/>
    </row>
    <row r="129" spans="2:11" customFormat="1" ht="15" customHeight="1">
      <c r="B129" s="247"/>
      <c r="C129" s="206" t="s">
        <v>2213</v>
      </c>
      <c r="D129" s="206"/>
      <c r="E129" s="206"/>
      <c r="F129" s="227" t="s">
        <v>2208</v>
      </c>
      <c r="G129" s="206"/>
      <c r="H129" s="206" t="s">
        <v>2214</v>
      </c>
      <c r="I129" s="206" t="s">
        <v>2204</v>
      </c>
      <c r="J129" s="206">
        <v>15</v>
      </c>
      <c r="K129" s="250"/>
    </row>
    <row r="130" spans="2:11" customFormat="1" ht="15" customHeight="1">
      <c r="B130" s="247"/>
      <c r="C130" s="206" t="s">
        <v>2215</v>
      </c>
      <c r="D130" s="206"/>
      <c r="E130" s="206"/>
      <c r="F130" s="227" t="s">
        <v>2208</v>
      </c>
      <c r="G130" s="206"/>
      <c r="H130" s="206" t="s">
        <v>2216</v>
      </c>
      <c r="I130" s="206" t="s">
        <v>2204</v>
      </c>
      <c r="J130" s="206">
        <v>15</v>
      </c>
      <c r="K130" s="250"/>
    </row>
    <row r="131" spans="2:11" customFormat="1" ht="15" customHeight="1">
      <c r="B131" s="247"/>
      <c r="C131" s="206" t="s">
        <v>2217</v>
      </c>
      <c r="D131" s="206"/>
      <c r="E131" s="206"/>
      <c r="F131" s="227" t="s">
        <v>2208</v>
      </c>
      <c r="G131" s="206"/>
      <c r="H131" s="206" t="s">
        <v>2218</v>
      </c>
      <c r="I131" s="206" t="s">
        <v>2204</v>
      </c>
      <c r="J131" s="206">
        <v>20</v>
      </c>
      <c r="K131" s="250"/>
    </row>
    <row r="132" spans="2:11" customFormat="1" ht="15" customHeight="1">
      <c r="B132" s="247"/>
      <c r="C132" s="206" t="s">
        <v>2219</v>
      </c>
      <c r="D132" s="206"/>
      <c r="E132" s="206"/>
      <c r="F132" s="227" t="s">
        <v>2208</v>
      </c>
      <c r="G132" s="206"/>
      <c r="H132" s="206" t="s">
        <v>2220</v>
      </c>
      <c r="I132" s="206" t="s">
        <v>2204</v>
      </c>
      <c r="J132" s="206">
        <v>20</v>
      </c>
      <c r="K132" s="250"/>
    </row>
    <row r="133" spans="2:11" customFormat="1" ht="15" customHeight="1">
      <c r="B133" s="247"/>
      <c r="C133" s="206" t="s">
        <v>2207</v>
      </c>
      <c r="D133" s="206"/>
      <c r="E133" s="206"/>
      <c r="F133" s="227" t="s">
        <v>2208</v>
      </c>
      <c r="G133" s="206"/>
      <c r="H133" s="206" t="s">
        <v>2242</v>
      </c>
      <c r="I133" s="206" t="s">
        <v>2204</v>
      </c>
      <c r="J133" s="206">
        <v>50</v>
      </c>
      <c r="K133" s="250"/>
    </row>
    <row r="134" spans="2:11" customFormat="1" ht="15" customHeight="1">
      <c r="B134" s="247"/>
      <c r="C134" s="206" t="s">
        <v>2221</v>
      </c>
      <c r="D134" s="206"/>
      <c r="E134" s="206"/>
      <c r="F134" s="227" t="s">
        <v>2208</v>
      </c>
      <c r="G134" s="206"/>
      <c r="H134" s="206" t="s">
        <v>2242</v>
      </c>
      <c r="I134" s="206" t="s">
        <v>2204</v>
      </c>
      <c r="J134" s="206">
        <v>50</v>
      </c>
      <c r="K134" s="250"/>
    </row>
    <row r="135" spans="2:11" customFormat="1" ht="15" customHeight="1">
      <c r="B135" s="247"/>
      <c r="C135" s="206" t="s">
        <v>2227</v>
      </c>
      <c r="D135" s="206"/>
      <c r="E135" s="206"/>
      <c r="F135" s="227" t="s">
        <v>2208</v>
      </c>
      <c r="G135" s="206"/>
      <c r="H135" s="206" t="s">
        <v>2242</v>
      </c>
      <c r="I135" s="206" t="s">
        <v>2204</v>
      </c>
      <c r="J135" s="206">
        <v>50</v>
      </c>
      <c r="K135" s="250"/>
    </row>
    <row r="136" spans="2:11" customFormat="1" ht="15" customHeight="1">
      <c r="B136" s="247"/>
      <c r="C136" s="206" t="s">
        <v>2229</v>
      </c>
      <c r="D136" s="206"/>
      <c r="E136" s="206"/>
      <c r="F136" s="227" t="s">
        <v>2208</v>
      </c>
      <c r="G136" s="206"/>
      <c r="H136" s="206" t="s">
        <v>2242</v>
      </c>
      <c r="I136" s="206" t="s">
        <v>2204</v>
      </c>
      <c r="J136" s="206">
        <v>50</v>
      </c>
      <c r="K136" s="250"/>
    </row>
    <row r="137" spans="2:11" customFormat="1" ht="15" customHeight="1">
      <c r="B137" s="247"/>
      <c r="C137" s="206" t="s">
        <v>2230</v>
      </c>
      <c r="D137" s="206"/>
      <c r="E137" s="206"/>
      <c r="F137" s="227" t="s">
        <v>2208</v>
      </c>
      <c r="G137" s="206"/>
      <c r="H137" s="206" t="s">
        <v>2255</v>
      </c>
      <c r="I137" s="206" t="s">
        <v>2204</v>
      </c>
      <c r="J137" s="206">
        <v>255</v>
      </c>
      <c r="K137" s="250"/>
    </row>
    <row r="138" spans="2:11" customFormat="1" ht="15" customHeight="1">
      <c r="B138" s="247"/>
      <c r="C138" s="206" t="s">
        <v>2232</v>
      </c>
      <c r="D138" s="206"/>
      <c r="E138" s="206"/>
      <c r="F138" s="227" t="s">
        <v>2202</v>
      </c>
      <c r="G138" s="206"/>
      <c r="H138" s="206" t="s">
        <v>2256</v>
      </c>
      <c r="I138" s="206" t="s">
        <v>2234</v>
      </c>
      <c r="J138" s="206"/>
      <c r="K138" s="250"/>
    </row>
    <row r="139" spans="2:11" customFormat="1" ht="15" customHeight="1">
      <c r="B139" s="247"/>
      <c r="C139" s="206" t="s">
        <v>2235</v>
      </c>
      <c r="D139" s="206"/>
      <c r="E139" s="206"/>
      <c r="F139" s="227" t="s">
        <v>2202</v>
      </c>
      <c r="G139" s="206"/>
      <c r="H139" s="206" t="s">
        <v>2257</v>
      </c>
      <c r="I139" s="206" t="s">
        <v>2237</v>
      </c>
      <c r="J139" s="206"/>
      <c r="K139" s="250"/>
    </row>
    <row r="140" spans="2:11" customFormat="1" ht="15" customHeight="1">
      <c r="B140" s="247"/>
      <c r="C140" s="206" t="s">
        <v>2238</v>
      </c>
      <c r="D140" s="206"/>
      <c r="E140" s="206"/>
      <c r="F140" s="227" t="s">
        <v>2202</v>
      </c>
      <c r="G140" s="206"/>
      <c r="H140" s="206" t="s">
        <v>2238</v>
      </c>
      <c r="I140" s="206" t="s">
        <v>2237</v>
      </c>
      <c r="J140" s="206"/>
      <c r="K140" s="250"/>
    </row>
    <row r="141" spans="2:11" customFormat="1" ht="15" customHeight="1">
      <c r="B141" s="247"/>
      <c r="C141" s="206" t="s">
        <v>41</v>
      </c>
      <c r="D141" s="206"/>
      <c r="E141" s="206"/>
      <c r="F141" s="227" t="s">
        <v>2202</v>
      </c>
      <c r="G141" s="206"/>
      <c r="H141" s="206" t="s">
        <v>2258</v>
      </c>
      <c r="I141" s="206" t="s">
        <v>2237</v>
      </c>
      <c r="J141" s="206"/>
      <c r="K141" s="250"/>
    </row>
    <row r="142" spans="2:11" customFormat="1" ht="15" customHeight="1">
      <c r="B142" s="247"/>
      <c r="C142" s="206" t="s">
        <v>2259</v>
      </c>
      <c r="D142" s="206"/>
      <c r="E142" s="206"/>
      <c r="F142" s="227" t="s">
        <v>2202</v>
      </c>
      <c r="G142" s="206"/>
      <c r="H142" s="206" t="s">
        <v>2260</v>
      </c>
      <c r="I142" s="206" t="s">
        <v>2237</v>
      </c>
      <c r="J142" s="206"/>
      <c r="K142" s="250"/>
    </row>
    <row r="143" spans="2:11" customFormat="1" ht="15" customHeight="1">
      <c r="B143" s="251"/>
      <c r="C143" s="252"/>
      <c r="D143" s="252"/>
      <c r="E143" s="252"/>
      <c r="F143" s="252"/>
      <c r="G143" s="252"/>
      <c r="H143" s="252"/>
      <c r="I143" s="252"/>
      <c r="J143" s="252"/>
      <c r="K143" s="253"/>
    </row>
    <row r="144" spans="2:11" customFormat="1" ht="18.75" customHeight="1">
      <c r="B144" s="238"/>
      <c r="C144" s="238"/>
      <c r="D144" s="238"/>
      <c r="E144" s="238"/>
      <c r="F144" s="239"/>
      <c r="G144" s="238"/>
      <c r="H144" s="238"/>
      <c r="I144" s="238"/>
      <c r="J144" s="238"/>
      <c r="K144" s="238"/>
    </row>
    <row r="145" spans="2:11" customFormat="1" ht="18.75" customHeight="1">
      <c r="B145" s="213"/>
      <c r="C145" s="213"/>
      <c r="D145" s="213"/>
      <c r="E145" s="213"/>
      <c r="F145" s="213"/>
      <c r="G145" s="213"/>
      <c r="H145" s="213"/>
      <c r="I145" s="213"/>
      <c r="J145" s="213"/>
      <c r="K145" s="213"/>
    </row>
    <row r="146" spans="2:11" customFormat="1" ht="7.5" customHeight="1">
      <c r="B146" s="214"/>
      <c r="C146" s="215"/>
      <c r="D146" s="215"/>
      <c r="E146" s="215"/>
      <c r="F146" s="215"/>
      <c r="G146" s="215"/>
      <c r="H146" s="215"/>
      <c r="I146" s="215"/>
      <c r="J146" s="215"/>
      <c r="K146" s="216"/>
    </row>
    <row r="147" spans="2:11" customFormat="1" ht="45" customHeight="1">
      <c r="B147" s="217"/>
      <c r="C147" s="321" t="s">
        <v>2261</v>
      </c>
      <c r="D147" s="321"/>
      <c r="E147" s="321"/>
      <c r="F147" s="321"/>
      <c r="G147" s="321"/>
      <c r="H147" s="321"/>
      <c r="I147" s="321"/>
      <c r="J147" s="321"/>
      <c r="K147" s="218"/>
    </row>
    <row r="148" spans="2:11" customFormat="1" ht="17.25" customHeight="1">
      <c r="B148" s="217"/>
      <c r="C148" s="219" t="s">
        <v>2196</v>
      </c>
      <c r="D148" s="219"/>
      <c r="E148" s="219"/>
      <c r="F148" s="219" t="s">
        <v>2197</v>
      </c>
      <c r="G148" s="220"/>
      <c r="H148" s="219" t="s">
        <v>57</v>
      </c>
      <c r="I148" s="219" t="s">
        <v>60</v>
      </c>
      <c r="J148" s="219" t="s">
        <v>2198</v>
      </c>
      <c r="K148" s="218"/>
    </row>
    <row r="149" spans="2:11" customFormat="1" ht="17.25" customHeight="1">
      <c r="B149" s="217"/>
      <c r="C149" s="221" t="s">
        <v>2199</v>
      </c>
      <c r="D149" s="221"/>
      <c r="E149" s="221"/>
      <c r="F149" s="222" t="s">
        <v>2200</v>
      </c>
      <c r="G149" s="223"/>
      <c r="H149" s="221"/>
      <c r="I149" s="221"/>
      <c r="J149" s="221" t="s">
        <v>2201</v>
      </c>
      <c r="K149" s="218"/>
    </row>
    <row r="150" spans="2:11" customFormat="1" ht="5.25" customHeight="1">
      <c r="B150" s="229"/>
      <c r="C150" s="224"/>
      <c r="D150" s="224"/>
      <c r="E150" s="224"/>
      <c r="F150" s="224"/>
      <c r="G150" s="225"/>
      <c r="H150" s="224"/>
      <c r="I150" s="224"/>
      <c r="J150" s="224"/>
      <c r="K150" s="250"/>
    </row>
    <row r="151" spans="2:11" customFormat="1" ht="15" customHeight="1">
      <c r="B151" s="229"/>
      <c r="C151" s="254" t="s">
        <v>2205</v>
      </c>
      <c r="D151" s="206"/>
      <c r="E151" s="206"/>
      <c r="F151" s="255" t="s">
        <v>2202</v>
      </c>
      <c r="G151" s="206"/>
      <c r="H151" s="254" t="s">
        <v>2242</v>
      </c>
      <c r="I151" s="254" t="s">
        <v>2204</v>
      </c>
      <c r="J151" s="254">
        <v>120</v>
      </c>
      <c r="K151" s="250"/>
    </row>
    <row r="152" spans="2:11" customFormat="1" ht="15" customHeight="1">
      <c r="B152" s="229"/>
      <c r="C152" s="254" t="s">
        <v>2251</v>
      </c>
      <c r="D152" s="206"/>
      <c r="E152" s="206"/>
      <c r="F152" s="255" t="s">
        <v>2202</v>
      </c>
      <c r="G152" s="206"/>
      <c r="H152" s="254" t="s">
        <v>2262</v>
      </c>
      <c r="I152" s="254" t="s">
        <v>2204</v>
      </c>
      <c r="J152" s="254" t="s">
        <v>2253</v>
      </c>
      <c r="K152" s="250"/>
    </row>
    <row r="153" spans="2:11" customFormat="1" ht="15" customHeight="1">
      <c r="B153" s="229"/>
      <c r="C153" s="254" t="s">
        <v>88</v>
      </c>
      <c r="D153" s="206"/>
      <c r="E153" s="206"/>
      <c r="F153" s="255" t="s">
        <v>2202</v>
      </c>
      <c r="G153" s="206"/>
      <c r="H153" s="254" t="s">
        <v>2263</v>
      </c>
      <c r="I153" s="254" t="s">
        <v>2204</v>
      </c>
      <c r="J153" s="254" t="s">
        <v>2253</v>
      </c>
      <c r="K153" s="250"/>
    </row>
    <row r="154" spans="2:11" customFormat="1" ht="15" customHeight="1">
      <c r="B154" s="229"/>
      <c r="C154" s="254" t="s">
        <v>2207</v>
      </c>
      <c r="D154" s="206"/>
      <c r="E154" s="206"/>
      <c r="F154" s="255" t="s">
        <v>2208</v>
      </c>
      <c r="G154" s="206"/>
      <c r="H154" s="254" t="s">
        <v>2242</v>
      </c>
      <c r="I154" s="254" t="s">
        <v>2204</v>
      </c>
      <c r="J154" s="254">
        <v>50</v>
      </c>
      <c r="K154" s="250"/>
    </row>
    <row r="155" spans="2:11" customFormat="1" ht="15" customHeight="1">
      <c r="B155" s="229"/>
      <c r="C155" s="254" t="s">
        <v>2210</v>
      </c>
      <c r="D155" s="206"/>
      <c r="E155" s="206"/>
      <c r="F155" s="255" t="s">
        <v>2202</v>
      </c>
      <c r="G155" s="206"/>
      <c r="H155" s="254" t="s">
        <v>2242</v>
      </c>
      <c r="I155" s="254" t="s">
        <v>2212</v>
      </c>
      <c r="J155" s="254"/>
      <c r="K155" s="250"/>
    </row>
    <row r="156" spans="2:11" customFormat="1" ht="15" customHeight="1">
      <c r="B156" s="229"/>
      <c r="C156" s="254" t="s">
        <v>2221</v>
      </c>
      <c r="D156" s="206"/>
      <c r="E156" s="206"/>
      <c r="F156" s="255" t="s">
        <v>2208</v>
      </c>
      <c r="G156" s="206"/>
      <c r="H156" s="254" t="s">
        <v>2242</v>
      </c>
      <c r="I156" s="254" t="s">
        <v>2204</v>
      </c>
      <c r="J156" s="254">
        <v>50</v>
      </c>
      <c r="K156" s="250"/>
    </row>
    <row r="157" spans="2:11" customFormat="1" ht="15" customHeight="1">
      <c r="B157" s="229"/>
      <c r="C157" s="254" t="s">
        <v>2229</v>
      </c>
      <c r="D157" s="206"/>
      <c r="E157" s="206"/>
      <c r="F157" s="255" t="s">
        <v>2208</v>
      </c>
      <c r="G157" s="206"/>
      <c r="H157" s="254" t="s">
        <v>2242</v>
      </c>
      <c r="I157" s="254" t="s">
        <v>2204</v>
      </c>
      <c r="J157" s="254">
        <v>50</v>
      </c>
      <c r="K157" s="250"/>
    </row>
    <row r="158" spans="2:11" customFormat="1" ht="15" customHeight="1">
      <c r="B158" s="229"/>
      <c r="C158" s="254" t="s">
        <v>2227</v>
      </c>
      <c r="D158" s="206"/>
      <c r="E158" s="206"/>
      <c r="F158" s="255" t="s">
        <v>2208</v>
      </c>
      <c r="G158" s="206"/>
      <c r="H158" s="254" t="s">
        <v>2242</v>
      </c>
      <c r="I158" s="254" t="s">
        <v>2204</v>
      </c>
      <c r="J158" s="254">
        <v>50</v>
      </c>
      <c r="K158" s="250"/>
    </row>
    <row r="159" spans="2:11" customFormat="1" ht="15" customHeight="1">
      <c r="B159" s="229"/>
      <c r="C159" s="254" t="s">
        <v>114</v>
      </c>
      <c r="D159" s="206"/>
      <c r="E159" s="206"/>
      <c r="F159" s="255" t="s">
        <v>2202</v>
      </c>
      <c r="G159" s="206"/>
      <c r="H159" s="254" t="s">
        <v>2264</v>
      </c>
      <c r="I159" s="254" t="s">
        <v>2204</v>
      </c>
      <c r="J159" s="254" t="s">
        <v>2265</v>
      </c>
      <c r="K159" s="250"/>
    </row>
    <row r="160" spans="2:11" customFormat="1" ht="15" customHeight="1">
      <c r="B160" s="229"/>
      <c r="C160" s="254" t="s">
        <v>2266</v>
      </c>
      <c r="D160" s="206"/>
      <c r="E160" s="206"/>
      <c r="F160" s="255" t="s">
        <v>2202</v>
      </c>
      <c r="G160" s="206"/>
      <c r="H160" s="254" t="s">
        <v>2267</v>
      </c>
      <c r="I160" s="254" t="s">
        <v>2237</v>
      </c>
      <c r="J160" s="254"/>
      <c r="K160" s="250"/>
    </row>
    <row r="161" spans="2:11" customFormat="1" ht="15" customHeight="1">
      <c r="B161" s="256"/>
      <c r="C161" s="236"/>
      <c r="D161" s="236"/>
      <c r="E161" s="236"/>
      <c r="F161" s="236"/>
      <c r="G161" s="236"/>
      <c r="H161" s="236"/>
      <c r="I161" s="236"/>
      <c r="J161" s="236"/>
      <c r="K161" s="257"/>
    </row>
    <row r="162" spans="2:11" customFormat="1" ht="18.75" customHeight="1">
      <c r="B162" s="238"/>
      <c r="C162" s="248"/>
      <c r="D162" s="248"/>
      <c r="E162" s="248"/>
      <c r="F162" s="258"/>
      <c r="G162" s="248"/>
      <c r="H162" s="248"/>
      <c r="I162" s="248"/>
      <c r="J162" s="248"/>
      <c r="K162" s="238"/>
    </row>
    <row r="163" spans="2:11" customFormat="1" ht="18.75" customHeight="1">
      <c r="B163" s="213"/>
      <c r="C163" s="213"/>
      <c r="D163" s="213"/>
      <c r="E163" s="213"/>
      <c r="F163" s="213"/>
      <c r="G163" s="213"/>
      <c r="H163" s="213"/>
      <c r="I163" s="213"/>
      <c r="J163" s="213"/>
      <c r="K163" s="213"/>
    </row>
    <row r="164" spans="2:11" customFormat="1" ht="7.5" customHeight="1">
      <c r="B164" s="195"/>
      <c r="C164" s="196"/>
      <c r="D164" s="196"/>
      <c r="E164" s="196"/>
      <c r="F164" s="196"/>
      <c r="G164" s="196"/>
      <c r="H164" s="196"/>
      <c r="I164" s="196"/>
      <c r="J164" s="196"/>
      <c r="K164" s="197"/>
    </row>
    <row r="165" spans="2:11" customFormat="1" ht="45" customHeight="1">
      <c r="B165" s="198"/>
      <c r="C165" s="319" t="s">
        <v>2268</v>
      </c>
      <c r="D165" s="319"/>
      <c r="E165" s="319"/>
      <c r="F165" s="319"/>
      <c r="G165" s="319"/>
      <c r="H165" s="319"/>
      <c r="I165" s="319"/>
      <c r="J165" s="319"/>
      <c r="K165" s="199"/>
    </row>
    <row r="166" spans="2:11" customFormat="1" ht="17.25" customHeight="1">
      <c r="B166" s="198"/>
      <c r="C166" s="219" t="s">
        <v>2196</v>
      </c>
      <c r="D166" s="219"/>
      <c r="E166" s="219"/>
      <c r="F166" s="219" t="s">
        <v>2197</v>
      </c>
      <c r="G166" s="259"/>
      <c r="H166" s="260" t="s">
        <v>57</v>
      </c>
      <c r="I166" s="260" t="s">
        <v>60</v>
      </c>
      <c r="J166" s="219" t="s">
        <v>2198</v>
      </c>
      <c r="K166" s="199"/>
    </row>
    <row r="167" spans="2:11" customFormat="1" ht="17.25" customHeight="1">
      <c r="B167" s="200"/>
      <c r="C167" s="221" t="s">
        <v>2199</v>
      </c>
      <c r="D167" s="221"/>
      <c r="E167" s="221"/>
      <c r="F167" s="222" t="s">
        <v>2200</v>
      </c>
      <c r="G167" s="261"/>
      <c r="H167" s="262"/>
      <c r="I167" s="262"/>
      <c r="J167" s="221" t="s">
        <v>2201</v>
      </c>
      <c r="K167" s="201"/>
    </row>
    <row r="168" spans="2:11" customFormat="1" ht="5.25" customHeight="1">
      <c r="B168" s="229"/>
      <c r="C168" s="224"/>
      <c r="D168" s="224"/>
      <c r="E168" s="224"/>
      <c r="F168" s="224"/>
      <c r="G168" s="225"/>
      <c r="H168" s="224"/>
      <c r="I168" s="224"/>
      <c r="J168" s="224"/>
      <c r="K168" s="250"/>
    </row>
    <row r="169" spans="2:11" customFormat="1" ht="15" customHeight="1">
      <c r="B169" s="229"/>
      <c r="C169" s="206" t="s">
        <v>2205</v>
      </c>
      <c r="D169" s="206"/>
      <c r="E169" s="206"/>
      <c r="F169" s="227" t="s">
        <v>2202</v>
      </c>
      <c r="G169" s="206"/>
      <c r="H169" s="206" t="s">
        <v>2242</v>
      </c>
      <c r="I169" s="206" t="s">
        <v>2204</v>
      </c>
      <c r="J169" s="206">
        <v>120</v>
      </c>
      <c r="K169" s="250"/>
    </row>
    <row r="170" spans="2:11" customFormat="1" ht="15" customHeight="1">
      <c r="B170" s="229"/>
      <c r="C170" s="206" t="s">
        <v>2251</v>
      </c>
      <c r="D170" s="206"/>
      <c r="E170" s="206"/>
      <c r="F170" s="227" t="s">
        <v>2202</v>
      </c>
      <c r="G170" s="206"/>
      <c r="H170" s="206" t="s">
        <v>2252</v>
      </c>
      <c r="I170" s="206" t="s">
        <v>2204</v>
      </c>
      <c r="J170" s="206" t="s">
        <v>2253</v>
      </c>
      <c r="K170" s="250"/>
    </row>
    <row r="171" spans="2:11" customFormat="1" ht="15" customHeight="1">
      <c r="B171" s="229"/>
      <c r="C171" s="206" t="s">
        <v>88</v>
      </c>
      <c r="D171" s="206"/>
      <c r="E171" s="206"/>
      <c r="F171" s="227" t="s">
        <v>2202</v>
      </c>
      <c r="G171" s="206"/>
      <c r="H171" s="206" t="s">
        <v>2269</v>
      </c>
      <c r="I171" s="206" t="s">
        <v>2204</v>
      </c>
      <c r="J171" s="206" t="s">
        <v>2253</v>
      </c>
      <c r="K171" s="250"/>
    </row>
    <row r="172" spans="2:11" customFormat="1" ht="15" customHeight="1">
      <c r="B172" s="229"/>
      <c r="C172" s="206" t="s">
        <v>2207</v>
      </c>
      <c r="D172" s="206"/>
      <c r="E172" s="206"/>
      <c r="F172" s="227" t="s">
        <v>2208</v>
      </c>
      <c r="G172" s="206"/>
      <c r="H172" s="206" t="s">
        <v>2269</v>
      </c>
      <c r="I172" s="206" t="s">
        <v>2204</v>
      </c>
      <c r="J172" s="206">
        <v>50</v>
      </c>
      <c r="K172" s="250"/>
    </row>
    <row r="173" spans="2:11" customFormat="1" ht="15" customHeight="1">
      <c r="B173" s="229"/>
      <c r="C173" s="206" t="s">
        <v>2210</v>
      </c>
      <c r="D173" s="206"/>
      <c r="E173" s="206"/>
      <c r="F173" s="227" t="s">
        <v>2202</v>
      </c>
      <c r="G173" s="206"/>
      <c r="H173" s="206" t="s">
        <v>2269</v>
      </c>
      <c r="I173" s="206" t="s">
        <v>2212</v>
      </c>
      <c r="J173" s="206"/>
      <c r="K173" s="250"/>
    </row>
    <row r="174" spans="2:11" customFormat="1" ht="15" customHeight="1">
      <c r="B174" s="229"/>
      <c r="C174" s="206" t="s">
        <v>2221</v>
      </c>
      <c r="D174" s="206"/>
      <c r="E174" s="206"/>
      <c r="F174" s="227" t="s">
        <v>2208</v>
      </c>
      <c r="G174" s="206"/>
      <c r="H174" s="206" t="s">
        <v>2269</v>
      </c>
      <c r="I174" s="206" t="s">
        <v>2204</v>
      </c>
      <c r="J174" s="206">
        <v>50</v>
      </c>
      <c r="K174" s="250"/>
    </row>
    <row r="175" spans="2:11" customFormat="1" ht="15" customHeight="1">
      <c r="B175" s="229"/>
      <c r="C175" s="206" t="s">
        <v>2229</v>
      </c>
      <c r="D175" s="206"/>
      <c r="E175" s="206"/>
      <c r="F175" s="227" t="s">
        <v>2208</v>
      </c>
      <c r="G175" s="206"/>
      <c r="H175" s="206" t="s">
        <v>2269</v>
      </c>
      <c r="I175" s="206" t="s">
        <v>2204</v>
      </c>
      <c r="J175" s="206">
        <v>50</v>
      </c>
      <c r="K175" s="250"/>
    </row>
    <row r="176" spans="2:11" customFormat="1" ht="15" customHeight="1">
      <c r="B176" s="229"/>
      <c r="C176" s="206" t="s">
        <v>2227</v>
      </c>
      <c r="D176" s="206"/>
      <c r="E176" s="206"/>
      <c r="F176" s="227" t="s">
        <v>2208</v>
      </c>
      <c r="G176" s="206"/>
      <c r="H176" s="206" t="s">
        <v>2269</v>
      </c>
      <c r="I176" s="206" t="s">
        <v>2204</v>
      </c>
      <c r="J176" s="206">
        <v>50</v>
      </c>
      <c r="K176" s="250"/>
    </row>
    <row r="177" spans="2:11" customFormat="1" ht="15" customHeight="1">
      <c r="B177" s="229"/>
      <c r="C177" s="206" t="s">
        <v>130</v>
      </c>
      <c r="D177" s="206"/>
      <c r="E177" s="206"/>
      <c r="F177" s="227" t="s">
        <v>2202</v>
      </c>
      <c r="G177" s="206"/>
      <c r="H177" s="206" t="s">
        <v>2270</v>
      </c>
      <c r="I177" s="206" t="s">
        <v>2271</v>
      </c>
      <c r="J177" s="206"/>
      <c r="K177" s="250"/>
    </row>
    <row r="178" spans="2:11" customFormat="1" ht="15" customHeight="1">
      <c r="B178" s="229"/>
      <c r="C178" s="206" t="s">
        <v>60</v>
      </c>
      <c r="D178" s="206"/>
      <c r="E178" s="206"/>
      <c r="F178" s="227" t="s">
        <v>2202</v>
      </c>
      <c r="G178" s="206"/>
      <c r="H178" s="206" t="s">
        <v>2272</v>
      </c>
      <c r="I178" s="206" t="s">
        <v>2273</v>
      </c>
      <c r="J178" s="206">
        <v>1</v>
      </c>
      <c r="K178" s="250"/>
    </row>
    <row r="179" spans="2:11" customFormat="1" ht="15" customHeight="1">
      <c r="B179" s="229"/>
      <c r="C179" s="206" t="s">
        <v>56</v>
      </c>
      <c r="D179" s="206"/>
      <c r="E179" s="206"/>
      <c r="F179" s="227" t="s">
        <v>2202</v>
      </c>
      <c r="G179" s="206"/>
      <c r="H179" s="206" t="s">
        <v>2274</v>
      </c>
      <c r="I179" s="206" t="s">
        <v>2204</v>
      </c>
      <c r="J179" s="206">
        <v>20</v>
      </c>
      <c r="K179" s="250"/>
    </row>
    <row r="180" spans="2:11" customFormat="1" ht="15" customHeight="1">
      <c r="B180" s="229"/>
      <c r="C180" s="206" t="s">
        <v>57</v>
      </c>
      <c r="D180" s="206"/>
      <c r="E180" s="206"/>
      <c r="F180" s="227" t="s">
        <v>2202</v>
      </c>
      <c r="G180" s="206"/>
      <c r="H180" s="206" t="s">
        <v>2275</v>
      </c>
      <c r="I180" s="206" t="s">
        <v>2204</v>
      </c>
      <c r="J180" s="206">
        <v>255</v>
      </c>
      <c r="K180" s="250"/>
    </row>
    <row r="181" spans="2:11" customFormat="1" ht="15" customHeight="1">
      <c r="B181" s="229"/>
      <c r="C181" s="206" t="s">
        <v>131</v>
      </c>
      <c r="D181" s="206"/>
      <c r="E181" s="206"/>
      <c r="F181" s="227" t="s">
        <v>2202</v>
      </c>
      <c r="G181" s="206"/>
      <c r="H181" s="206" t="s">
        <v>2166</v>
      </c>
      <c r="I181" s="206" t="s">
        <v>2204</v>
      </c>
      <c r="J181" s="206">
        <v>10</v>
      </c>
      <c r="K181" s="250"/>
    </row>
    <row r="182" spans="2:11" customFormat="1" ht="15" customHeight="1">
      <c r="B182" s="229"/>
      <c r="C182" s="206" t="s">
        <v>132</v>
      </c>
      <c r="D182" s="206"/>
      <c r="E182" s="206"/>
      <c r="F182" s="227" t="s">
        <v>2202</v>
      </c>
      <c r="G182" s="206"/>
      <c r="H182" s="206" t="s">
        <v>2276</v>
      </c>
      <c r="I182" s="206" t="s">
        <v>2237</v>
      </c>
      <c r="J182" s="206"/>
      <c r="K182" s="250"/>
    </row>
    <row r="183" spans="2:11" customFormat="1" ht="15" customHeight="1">
      <c r="B183" s="229"/>
      <c r="C183" s="206" t="s">
        <v>2277</v>
      </c>
      <c r="D183" s="206"/>
      <c r="E183" s="206"/>
      <c r="F183" s="227" t="s">
        <v>2202</v>
      </c>
      <c r="G183" s="206"/>
      <c r="H183" s="206" t="s">
        <v>2278</v>
      </c>
      <c r="I183" s="206" t="s">
        <v>2237</v>
      </c>
      <c r="J183" s="206"/>
      <c r="K183" s="250"/>
    </row>
    <row r="184" spans="2:11" customFormat="1" ht="15" customHeight="1">
      <c r="B184" s="229"/>
      <c r="C184" s="206" t="s">
        <v>2266</v>
      </c>
      <c r="D184" s="206"/>
      <c r="E184" s="206"/>
      <c r="F184" s="227" t="s">
        <v>2202</v>
      </c>
      <c r="G184" s="206"/>
      <c r="H184" s="206" t="s">
        <v>2279</v>
      </c>
      <c r="I184" s="206" t="s">
        <v>2237</v>
      </c>
      <c r="J184" s="206"/>
      <c r="K184" s="250"/>
    </row>
    <row r="185" spans="2:11" customFormat="1" ht="15" customHeight="1">
      <c r="B185" s="229"/>
      <c r="C185" s="206" t="s">
        <v>134</v>
      </c>
      <c r="D185" s="206"/>
      <c r="E185" s="206"/>
      <c r="F185" s="227" t="s">
        <v>2208</v>
      </c>
      <c r="G185" s="206"/>
      <c r="H185" s="206" t="s">
        <v>2280</v>
      </c>
      <c r="I185" s="206" t="s">
        <v>2204</v>
      </c>
      <c r="J185" s="206">
        <v>50</v>
      </c>
      <c r="K185" s="250"/>
    </row>
    <row r="186" spans="2:11" customFormat="1" ht="15" customHeight="1">
      <c r="B186" s="229"/>
      <c r="C186" s="206" t="s">
        <v>2281</v>
      </c>
      <c r="D186" s="206"/>
      <c r="E186" s="206"/>
      <c r="F186" s="227" t="s">
        <v>2208</v>
      </c>
      <c r="G186" s="206"/>
      <c r="H186" s="206" t="s">
        <v>2282</v>
      </c>
      <c r="I186" s="206" t="s">
        <v>2283</v>
      </c>
      <c r="J186" s="206"/>
      <c r="K186" s="250"/>
    </row>
    <row r="187" spans="2:11" customFormat="1" ht="15" customHeight="1">
      <c r="B187" s="229"/>
      <c r="C187" s="206" t="s">
        <v>2284</v>
      </c>
      <c r="D187" s="206"/>
      <c r="E187" s="206"/>
      <c r="F187" s="227" t="s">
        <v>2208</v>
      </c>
      <c r="G187" s="206"/>
      <c r="H187" s="206" t="s">
        <v>2285</v>
      </c>
      <c r="I187" s="206" t="s">
        <v>2283</v>
      </c>
      <c r="J187" s="206"/>
      <c r="K187" s="250"/>
    </row>
    <row r="188" spans="2:11" customFormat="1" ht="15" customHeight="1">
      <c r="B188" s="229"/>
      <c r="C188" s="206" t="s">
        <v>2286</v>
      </c>
      <c r="D188" s="206"/>
      <c r="E188" s="206"/>
      <c r="F188" s="227" t="s">
        <v>2208</v>
      </c>
      <c r="G188" s="206"/>
      <c r="H188" s="206" t="s">
        <v>2287</v>
      </c>
      <c r="I188" s="206" t="s">
        <v>2283</v>
      </c>
      <c r="J188" s="206"/>
      <c r="K188" s="250"/>
    </row>
    <row r="189" spans="2:11" customFormat="1" ht="15" customHeight="1">
      <c r="B189" s="229"/>
      <c r="C189" s="263" t="s">
        <v>2288</v>
      </c>
      <c r="D189" s="206"/>
      <c r="E189" s="206"/>
      <c r="F189" s="227" t="s">
        <v>2208</v>
      </c>
      <c r="G189" s="206"/>
      <c r="H189" s="206" t="s">
        <v>2289</v>
      </c>
      <c r="I189" s="206" t="s">
        <v>2290</v>
      </c>
      <c r="J189" s="264" t="s">
        <v>2291</v>
      </c>
      <c r="K189" s="250"/>
    </row>
    <row r="190" spans="2:11" customFormat="1" ht="15" customHeight="1">
      <c r="B190" s="229"/>
      <c r="C190" s="263" t="s">
        <v>2292</v>
      </c>
      <c r="D190" s="206"/>
      <c r="E190" s="206"/>
      <c r="F190" s="227" t="s">
        <v>2208</v>
      </c>
      <c r="G190" s="206"/>
      <c r="H190" s="206" t="s">
        <v>2293</v>
      </c>
      <c r="I190" s="206" t="s">
        <v>2290</v>
      </c>
      <c r="J190" s="264" t="s">
        <v>2291</v>
      </c>
      <c r="K190" s="250"/>
    </row>
    <row r="191" spans="2:11" customFormat="1" ht="15" customHeight="1">
      <c r="B191" s="229"/>
      <c r="C191" s="263" t="s">
        <v>45</v>
      </c>
      <c r="D191" s="206"/>
      <c r="E191" s="206"/>
      <c r="F191" s="227" t="s">
        <v>2202</v>
      </c>
      <c r="G191" s="206"/>
      <c r="H191" s="203" t="s">
        <v>2294</v>
      </c>
      <c r="I191" s="206" t="s">
        <v>2295</v>
      </c>
      <c r="J191" s="206"/>
      <c r="K191" s="250"/>
    </row>
    <row r="192" spans="2:11" customFormat="1" ht="15" customHeight="1">
      <c r="B192" s="229"/>
      <c r="C192" s="263" t="s">
        <v>2296</v>
      </c>
      <c r="D192" s="206"/>
      <c r="E192" s="206"/>
      <c r="F192" s="227" t="s">
        <v>2202</v>
      </c>
      <c r="G192" s="206"/>
      <c r="H192" s="206" t="s">
        <v>2297</v>
      </c>
      <c r="I192" s="206" t="s">
        <v>2237</v>
      </c>
      <c r="J192" s="206"/>
      <c r="K192" s="250"/>
    </row>
    <row r="193" spans="2:11" customFormat="1" ht="15" customHeight="1">
      <c r="B193" s="229"/>
      <c r="C193" s="263" t="s">
        <v>2298</v>
      </c>
      <c r="D193" s="206"/>
      <c r="E193" s="206"/>
      <c r="F193" s="227" t="s">
        <v>2202</v>
      </c>
      <c r="G193" s="206"/>
      <c r="H193" s="206" t="s">
        <v>2299</v>
      </c>
      <c r="I193" s="206" t="s">
        <v>2237</v>
      </c>
      <c r="J193" s="206"/>
      <c r="K193" s="250"/>
    </row>
    <row r="194" spans="2:11" customFormat="1" ht="15" customHeight="1">
      <c r="B194" s="229"/>
      <c r="C194" s="263" t="s">
        <v>2300</v>
      </c>
      <c r="D194" s="206"/>
      <c r="E194" s="206"/>
      <c r="F194" s="227" t="s">
        <v>2208</v>
      </c>
      <c r="G194" s="206"/>
      <c r="H194" s="206" t="s">
        <v>2301</v>
      </c>
      <c r="I194" s="206" t="s">
        <v>2237</v>
      </c>
      <c r="J194" s="206"/>
      <c r="K194" s="250"/>
    </row>
    <row r="195" spans="2:11" customFormat="1" ht="15" customHeight="1">
      <c r="B195" s="256"/>
      <c r="C195" s="265"/>
      <c r="D195" s="236"/>
      <c r="E195" s="236"/>
      <c r="F195" s="236"/>
      <c r="G195" s="236"/>
      <c r="H195" s="236"/>
      <c r="I195" s="236"/>
      <c r="J195" s="236"/>
      <c r="K195" s="257"/>
    </row>
    <row r="196" spans="2:11" customFormat="1" ht="18.75" customHeight="1">
      <c r="B196" s="238"/>
      <c r="C196" s="248"/>
      <c r="D196" s="248"/>
      <c r="E196" s="248"/>
      <c r="F196" s="258"/>
      <c r="G196" s="248"/>
      <c r="H196" s="248"/>
      <c r="I196" s="248"/>
      <c r="J196" s="248"/>
      <c r="K196" s="238"/>
    </row>
    <row r="197" spans="2:11" customFormat="1" ht="18.75" customHeight="1">
      <c r="B197" s="238"/>
      <c r="C197" s="248"/>
      <c r="D197" s="248"/>
      <c r="E197" s="248"/>
      <c r="F197" s="258"/>
      <c r="G197" s="248"/>
      <c r="H197" s="248"/>
      <c r="I197" s="248"/>
      <c r="J197" s="248"/>
      <c r="K197" s="238"/>
    </row>
    <row r="198" spans="2:11" customFormat="1" ht="18.75" customHeight="1">
      <c r="B198" s="213"/>
      <c r="C198" s="213"/>
      <c r="D198" s="213"/>
      <c r="E198" s="213"/>
      <c r="F198" s="213"/>
      <c r="G198" s="213"/>
      <c r="H198" s="213"/>
      <c r="I198" s="213"/>
      <c r="J198" s="213"/>
      <c r="K198" s="213"/>
    </row>
    <row r="199" spans="2:11" customFormat="1" ht="13.5">
      <c r="B199" s="195"/>
      <c r="C199" s="196"/>
      <c r="D199" s="196"/>
      <c r="E199" s="196"/>
      <c r="F199" s="196"/>
      <c r="G199" s="196"/>
      <c r="H199" s="196"/>
      <c r="I199" s="196"/>
      <c r="J199" s="196"/>
      <c r="K199" s="197"/>
    </row>
    <row r="200" spans="2:11" customFormat="1" ht="21">
      <c r="B200" s="198"/>
      <c r="C200" s="319" t="s">
        <v>2302</v>
      </c>
      <c r="D200" s="319"/>
      <c r="E200" s="319"/>
      <c r="F200" s="319"/>
      <c r="G200" s="319"/>
      <c r="H200" s="319"/>
      <c r="I200" s="319"/>
      <c r="J200" s="319"/>
      <c r="K200" s="199"/>
    </row>
    <row r="201" spans="2:11" customFormat="1" ht="25.5" customHeight="1">
      <c r="B201" s="198"/>
      <c r="C201" s="266" t="s">
        <v>2303</v>
      </c>
      <c r="D201" s="266"/>
      <c r="E201" s="266"/>
      <c r="F201" s="266" t="s">
        <v>2304</v>
      </c>
      <c r="G201" s="267"/>
      <c r="H201" s="322" t="s">
        <v>2305</v>
      </c>
      <c r="I201" s="322"/>
      <c r="J201" s="322"/>
      <c r="K201" s="199"/>
    </row>
    <row r="202" spans="2:11" customFormat="1" ht="5.25" customHeight="1">
      <c r="B202" s="229"/>
      <c r="C202" s="224"/>
      <c r="D202" s="224"/>
      <c r="E202" s="224"/>
      <c r="F202" s="224"/>
      <c r="G202" s="248"/>
      <c r="H202" s="224"/>
      <c r="I202" s="224"/>
      <c r="J202" s="224"/>
      <c r="K202" s="250"/>
    </row>
    <row r="203" spans="2:11" customFormat="1" ht="15" customHeight="1">
      <c r="B203" s="229"/>
      <c r="C203" s="206" t="s">
        <v>2295</v>
      </c>
      <c r="D203" s="206"/>
      <c r="E203" s="206"/>
      <c r="F203" s="227" t="s">
        <v>46</v>
      </c>
      <c r="G203" s="206"/>
      <c r="H203" s="323" t="s">
        <v>2306</v>
      </c>
      <c r="I203" s="323"/>
      <c r="J203" s="323"/>
      <c r="K203" s="250"/>
    </row>
    <row r="204" spans="2:11" customFormat="1" ht="15" customHeight="1">
      <c r="B204" s="229"/>
      <c r="C204" s="206"/>
      <c r="D204" s="206"/>
      <c r="E204" s="206"/>
      <c r="F204" s="227" t="s">
        <v>47</v>
      </c>
      <c r="G204" s="206"/>
      <c r="H204" s="323" t="s">
        <v>2307</v>
      </c>
      <c r="I204" s="323"/>
      <c r="J204" s="323"/>
      <c r="K204" s="250"/>
    </row>
    <row r="205" spans="2:11" customFormat="1" ht="15" customHeight="1">
      <c r="B205" s="229"/>
      <c r="C205" s="206"/>
      <c r="D205" s="206"/>
      <c r="E205" s="206"/>
      <c r="F205" s="227" t="s">
        <v>50</v>
      </c>
      <c r="G205" s="206"/>
      <c r="H205" s="323" t="s">
        <v>2308</v>
      </c>
      <c r="I205" s="323"/>
      <c r="J205" s="323"/>
      <c r="K205" s="250"/>
    </row>
    <row r="206" spans="2:11" customFormat="1" ht="15" customHeight="1">
      <c r="B206" s="229"/>
      <c r="C206" s="206"/>
      <c r="D206" s="206"/>
      <c r="E206" s="206"/>
      <c r="F206" s="227" t="s">
        <v>48</v>
      </c>
      <c r="G206" s="206"/>
      <c r="H206" s="323" t="s">
        <v>2309</v>
      </c>
      <c r="I206" s="323"/>
      <c r="J206" s="323"/>
      <c r="K206" s="250"/>
    </row>
    <row r="207" spans="2:11" customFormat="1" ht="15" customHeight="1">
      <c r="B207" s="229"/>
      <c r="C207" s="206"/>
      <c r="D207" s="206"/>
      <c r="E207" s="206"/>
      <c r="F207" s="227" t="s">
        <v>49</v>
      </c>
      <c r="G207" s="206"/>
      <c r="H207" s="323" t="s">
        <v>2310</v>
      </c>
      <c r="I207" s="323"/>
      <c r="J207" s="323"/>
      <c r="K207" s="250"/>
    </row>
    <row r="208" spans="2:11" customFormat="1" ht="15" customHeight="1">
      <c r="B208" s="229"/>
      <c r="C208" s="206"/>
      <c r="D208" s="206"/>
      <c r="E208" s="206"/>
      <c r="F208" s="227"/>
      <c r="G208" s="206"/>
      <c r="H208" s="206"/>
      <c r="I208" s="206"/>
      <c r="J208" s="206"/>
      <c r="K208" s="250"/>
    </row>
    <row r="209" spans="2:11" customFormat="1" ht="15" customHeight="1">
      <c r="B209" s="229"/>
      <c r="C209" s="206" t="s">
        <v>2249</v>
      </c>
      <c r="D209" s="206"/>
      <c r="E209" s="206"/>
      <c r="F209" s="227" t="s">
        <v>81</v>
      </c>
      <c r="G209" s="206"/>
      <c r="H209" s="323" t="s">
        <v>2311</v>
      </c>
      <c r="I209" s="323"/>
      <c r="J209" s="323"/>
      <c r="K209" s="250"/>
    </row>
    <row r="210" spans="2:11" customFormat="1" ht="15" customHeight="1">
      <c r="B210" s="229"/>
      <c r="C210" s="206"/>
      <c r="D210" s="206"/>
      <c r="E210" s="206"/>
      <c r="F210" s="227" t="s">
        <v>2145</v>
      </c>
      <c r="G210" s="206"/>
      <c r="H210" s="323" t="s">
        <v>2146</v>
      </c>
      <c r="I210" s="323"/>
      <c r="J210" s="323"/>
      <c r="K210" s="250"/>
    </row>
    <row r="211" spans="2:11" customFormat="1" ht="15" customHeight="1">
      <c r="B211" s="229"/>
      <c r="C211" s="206"/>
      <c r="D211" s="206"/>
      <c r="E211" s="206"/>
      <c r="F211" s="227" t="s">
        <v>2143</v>
      </c>
      <c r="G211" s="206"/>
      <c r="H211" s="323" t="s">
        <v>2312</v>
      </c>
      <c r="I211" s="323"/>
      <c r="J211" s="323"/>
      <c r="K211" s="250"/>
    </row>
    <row r="212" spans="2:11" customFormat="1" ht="15" customHeight="1">
      <c r="B212" s="268"/>
      <c r="C212" s="206"/>
      <c r="D212" s="206"/>
      <c r="E212" s="206"/>
      <c r="F212" s="227" t="s">
        <v>2147</v>
      </c>
      <c r="G212" s="263"/>
      <c r="H212" s="324" t="s">
        <v>2148</v>
      </c>
      <c r="I212" s="324"/>
      <c r="J212" s="324"/>
      <c r="K212" s="269"/>
    </row>
    <row r="213" spans="2:11" customFormat="1" ht="15" customHeight="1">
      <c r="B213" s="268"/>
      <c r="C213" s="206"/>
      <c r="D213" s="206"/>
      <c r="E213" s="206"/>
      <c r="F213" s="227" t="s">
        <v>2149</v>
      </c>
      <c r="G213" s="263"/>
      <c r="H213" s="324" t="s">
        <v>2126</v>
      </c>
      <c r="I213" s="324"/>
      <c r="J213" s="324"/>
      <c r="K213" s="269"/>
    </row>
    <row r="214" spans="2:11" customFormat="1" ht="15" customHeight="1">
      <c r="B214" s="268"/>
      <c r="C214" s="206"/>
      <c r="D214" s="206"/>
      <c r="E214" s="206"/>
      <c r="F214" s="227"/>
      <c r="G214" s="263"/>
      <c r="H214" s="254"/>
      <c r="I214" s="254"/>
      <c r="J214" s="254"/>
      <c r="K214" s="269"/>
    </row>
    <row r="215" spans="2:11" customFormat="1" ht="15" customHeight="1">
      <c r="B215" s="268"/>
      <c r="C215" s="206" t="s">
        <v>2273</v>
      </c>
      <c r="D215" s="206"/>
      <c r="E215" s="206"/>
      <c r="F215" s="227">
        <v>1</v>
      </c>
      <c r="G215" s="263"/>
      <c r="H215" s="324" t="s">
        <v>2313</v>
      </c>
      <c r="I215" s="324"/>
      <c r="J215" s="324"/>
      <c r="K215" s="269"/>
    </row>
    <row r="216" spans="2:11" customFormat="1" ht="15" customHeight="1">
      <c r="B216" s="268"/>
      <c r="C216" s="206"/>
      <c r="D216" s="206"/>
      <c r="E216" s="206"/>
      <c r="F216" s="227">
        <v>2</v>
      </c>
      <c r="G216" s="263"/>
      <c r="H216" s="324" t="s">
        <v>2314</v>
      </c>
      <c r="I216" s="324"/>
      <c r="J216" s="324"/>
      <c r="K216" s="269"/>
    </row>
    <row r="217" spans="2:11" customFormat="1" ht="15" customHeight="1">
      <c r="B217" s="268"/>
      <c r="C217" s="206"/>
      <c r="D217" s="206"/>
      <c r="E217" s="206"/>
      <c r="F217" s="227">
        <v>3</v>
      </c>
      <c r="G217" s="263"/>
      <c r="H217" s="324" t="s">
        <v>2315</v>
      </c>
      <c r="I217" s="324"/>
      <c r="J217" s="324"/>
      <c r="K217" s="269"/>
    </row>
    <row r="218" spans="2:11" customFormat="1" ht="15" customHeight="1">
      <c r="B218" s="268"/>
      <c r="C218" s="206"/>
      <c r="D218" s="206"/>
      <c r="E218" s="206"/>
      <c r="F218" s="227">
        <v>4</v>
      </c>
      <c r="G218" s="263"/>
      <c r="H218" s="324" t="s">
        <v>2316</v>
      </c>
      <c r="I218" s="324"/>
      <c r="J218" s="324"/>
      <c r="K218" s="269"/>
    </row>
    <row r="219" spans="2:11" customFormat="1" ht="12.75" customHeight="1">
      <c r="B219" s="270"/>
      <c r="C219" s="271"/>
      <c r="D219" s="271"/>
      <c r="E219" s="271"/>
      <c r="F219" s="271"/>
      <c r="G219" s="271"/>
      <c r="H219" s="271"/>
      <c r="I219" s="271"/>
      <c r="J219" s="271"/>
      <c r="K219" s="27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B17A6720D00F458F7F3E09855E2E40" ma:contentTypeVersion="13" ma:contentTypeDescription="Vytvoří nový dokument" ma:contentTypeScope="" ma:versionID="f7628296c8c6c7ddf637989efa0fe964">
  <xsd:schema xmlns:xsd="http://www.w3.org/2001/XMLSchema" xmlns:xs="http://www.w3.org/2001/XMLSchema" xmlns:p="http://schemas.microsoft.com/office/2006/metadata/properties" xmlns:ns2="172744d7-b7d2-47ac-8879-e5385efed730" xmlns:ns3="193c07b0-bec8-415c-85a1-5a72904ae79e" targetNamespace="http://schemas.microsoft.com/office/2006/metadata/properties" ma:root="true" ma:fieldsID="a25998a609390d2bab007caef9da14ac" ns2:_="" ns3:_="">
    <xsd:import namespace="172744d7-b7d2-47ac-8879-e5385efed730"/>
    <xsd:import namespace="193c07b0-bec8-415c-85a1-5a72904ae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744d7-b7d2-47ac-8879-e5385efed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53d4f19-23b6-45fa-833f-bf57fbe27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c07b0-bec8-415c-85a1-5a72904ae7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Sloupec zachycení celé taxonomie" ma:hidden="true" ma:list="{3806b3bf-83be-4400-a312-e8b3fe9d6985}" ma:internalName="TaxCatchAll" ma:showField="CatchAllData" ma:web="193c07b0-bec8-415c-85a1-5a72904ae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3c07b0-bec8-415c-85a1-5a72904ae79e" xsi:nil="true"/>
    <lcf76f155ced4ddcb4097134ff3c332f xmlns="172744d7-b7d2-47ac-8879-e5385efed7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5DFDBD-C6A5-41FD-BDB5-FF0AF47E94AA}"/>
</file>

<file path=customXml/itemProps2.xml><?xml version="1.0" encoding="utf-8"?>
<ds:datastoreItem xmlns:ds="http://schemas.openxmlformats.org/officeDocument/2006/customXml" ds:itemID="{8AC2A1F8-A45B-44AF-8EF1-3BDDC61E9C3B}"/>
</file>

<file path=customXml/itemProps3.xml><?xml version="1.0" encoding="utf-8"?>
<ds:datastoreItem xmlns:ds="http://schemas.openxmlformats.org/officeDocument/2006/customXml" ds:itemID="{34039056-2585-4B66-83E1-35AB8A10F1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POČÍTAČ\Uzivatel</dc:creator>
  <cp:keywords/>
  <dc:description/>
  <cp:lastModifiedBy>Hana Špičková</cp:lastModifiedBy>
  <cp:revision/>
  <dcterms:created xsi:type="dcterms:W3CDTF">2024-09-02T09:34:25Z</dcterms:created>
  <dcterms:modified xsi:type="dcterms:W3CDTF">2026-04-21T10:28:28Z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0x010100AEB17A6720D00F458F7F3E09855E2E40</vt:lpwstr>
  </property>
  <property fmtid="{D5CDD505-2E9C-101B-9397-08002B2CF9AE}" pid="3" name="MediaServiceImageTags">
    <vt:lpwstr/>
  </property>
</Properties>
</file>