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sloučení\"/>
    </mc:Choice>
  </mc:AlternateContent>
  <xr:revisionPtr revIDLastSave="0" documentId="13_ncr:1_{FACDC5D0-D414-4871-A7AF-F5C44386C338}" xr6:coauthVersionLast="36" xr6:coauthVersionMax="36" xr10:uidLastSave="{00000000-0000-0000-0000-000000000000}"/>
  <bookViews>
    <workbookView xWindow="0" yWindow="0" windowWidth="23040" windowHeight="8940" activeTab="6" xr2:uid="{00000000-000D-0000-FFFF-FFFF00000000}"/>
  </bookViews>
  <sheets>
    <sheet name="Rekapitulace stavby" sheetId="1" r:id="rId1"/>
    <sheet name="SO 101 - Komunikace a zpe..." sheetId="2" r:id="rId2"/>
    <sheet name="SO 401 - Veřejné osvětlení" sheetId="3" r:id="rId3"/>
    <sheet name="SO-08-Z01 - Suché koryto ..." sheetId="4" r:id="rId4"/>
    <sheet name="SO-09-Z01 - Altán, mobili..." sheetId="5" r:id="rId5"/>
    <sheet name="VRN_mob. - Vedlejší rozpo..." sheetId="6" r:id="rId6"/>
    <sheet name="VRN - Vedlejší rozpočtové..." sheetId="7" r:id="rId7"/>
  </sheets>
  <definedNames>
    <definedName name="_xlnm._FilterDatabase" localSheetId="1" hidden="1">'SO 101 - Komunikace a zpe...'!$C$131:$K$414</definedName>
    <definedName name="_xlnm._FilterDatabase" localSheetId="2" hidden="1">'SO 401 - Veřejné osvětlení'!$C$118:$K$216</definedName>
    <definedName name="_xlnm._FilterDatabase" localSheetId="3" hidden="1">'SO-08-Z01 - Suché koryto ...'!$C$119:$K$192</definedName>
    <definedName name="_xlnm._FilterDatabase" localSheetId="4" hidden="1">'SO-09-Z01 - Altán, mobili...'!$C$126:$K$253</definedName>
    <definedName name="_xlnm._FilterDatabase" localSheetId="6" hidden="1">'VRN - Vedlejší rozpočtové...'!$C$119:$K$133</definedName>
    <definedName name="_xlnm._FilterDatabase" localSheetId="5" hidden="1">'VRN_mob. - Vedlejší rozpo...'!$C$118:$K$134</definedName>
    <definedName name="_xlnm.Print_Titles" localSheetId="0">'Rekapitulace stavby'!$92:$92</definedName>
    <definedName name="_xlnm.Print_Titles" localSheetId="1">'SO 101 - Komunikace a zpe...'!$131:$131</definedName>
    <definedName name="_xlnm.Print_Titles" localSheetId="2">'SO 401 - Veřejné osvětlení'!$118:$118</definedName>
    <definedName name="_xlnm.Print_Titles" localSheetId="3">'SO-08-Z01 - Suché koryto ...'!$119:$119</definedName>
    <definedName name="_xlnm.Print_Titles" localSheetId="4">'SO-09-Z01 - Altán, mobili...'!$126:$126</definedName>
    <definedName name="_xlnm.Print_Titles" localSheetId="6">'VRN - Vedlejší rozpočtové...'!$119:$119</definedName>
    <definedName name="_xlnm.Print_Titles" localSheetId="5">'VRN_mob. - Vedlejší rozpo...'!$118:$118</definedName>
    <definedName name="_xlnm.Print_Area" localSheetId="0">'Rekapitulace stavby'!$D$4:$AO$76,'Rekapitulace stavby'!$C$82:$AQ$101</definedName>
    <definedName name="_xlnm.Print_Area" localSheetId="1">'SO 101 - Komunikace a zpe...'!$C$4:$J$76,'SO 101 - Komunikace a zpe...'!$C$82:$J$113,'SO 101 - Komunikace a zpe...'!$C$119:$K$414</definedName>
    <definedName name="_xlnm.Print_Area" localSheetId="2">'SO 401 - Veřejné osvětlení'!$C$4:$J$76,'SO 401 - Veřejné osvětlení'!$C$82:$J$100,'SO 401 - Veřejné osvětlení'!$C$106:$K$216</definedName>
    <definedName name="_xlnm.Print_Area" localSheetId="3">'SO-08-Z01 - Suché koryto ...'!$C$4:$J$76,'SO-08-Z01 - Suché koryto ...'!$C$82:$J$101,'SO-08-Z01 - Suché koryto ...'!$C$107:$K$192</definedName>
    <definedName name="_xlnm.Print_Area" localSheetId="4">'SO-09-Z01 - Altán, mobili...'!$C$4:$J$76,'SO-09-Z01 - Altán, mobili...'!$C$82:$J$108,'SO-09-Z01 - Altán, mobili...'!$C$114:$K$253</definedName>
    <definedName name="_xlnm.Print_Area" localSheetId="6">'VRN - Vedlejší rozpočtové...'!$C$4:$J$76,'VRN - Vedlejší rozpočtové...'!$C$82:$J$101,'VRN - Vedlejší rozpočtové...'!$C$107:$K$133</definedName>
    <definedName name="_xlnm.Print_Area" localSheetId="5">'VRN_mob. - Vedlejší rozpo...'!$C$4:$J$76,'VRN_mob. - Vedlejší rozpo...'!$C$82:$J$100,'VRN_mob. - Vedlejší rozpo...'!$C$106:$K$134</definedName>
  </definedNames>
  <calcPr calcId="191029"/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131" i="7"/>
  <c r="BH131" i="7"/>
  <c r="BG131" i="7"/>
  <c r="BF131" i="7"/>
  <c r="T131" i="7"/>
  <c r="T130" i="7"/>
  <c r="R131" i="7"/>
  <c r="R130" i="7" s="1"/>
  <c r="P131" i="7"/>
  <c r="P130" i="7"/>
  <c r="BI127" i="7"/>
  <c r="BH127" i="7"/>
  <c r="BG127" i="7"/>
  <c r="BF127" i="7"/>
  <c r="T127" i="7"/>
  <c r="T126" i="7" s="1"/>
  <c r="R127" i="7"/>
  <c r="R126" i="7"/>
  <c r="P127" i="7"/>
  <c r="P126" i="7" s="1"/>
  <c r="BI123" i="7"/>
  <c r="BH123" i="7"/>
  <c r="BG123" i="7"/>
  <c r="BF123" i="7"/>
  <c r="T123" i="7"/>
  <c r="T122" i="7" s="1"/>
  <c r="R123" i="7"/>
  <c r="R122" i="7" s="1"/>
  <c r="R121" i="7" s="1"/>
  <c r="R120" i="7" s="1"/>
  <c r="P123" i="7"/>
  <c r="P122" i="7" s="1"/>
  <c r="P121" i="7" s="1"/>
  <c r="P120" i="7" s="1"/>
  <c r="AU100" i="1" s="1"/>
  <c r="F114" i="7"/>
  <c r="E112" i="7"/>
  <c r="F89" i="7"/>
  <c r="E87" i="7"/>
  <c r="J24" i="7"/>
  <c r="E24" i="7"/>
  <c r="J117" i="7" s="1"/>
  <c r="J23" i="7"/>
  <c r="J21" i="7"/>
  <c r="E21" i="7"/>
  <c r="J116" i="7" s="1"/>
  <c r="J20" i="7"/>
  <c r="J18" i="7"/>
  <c r="E18" i="7"/>
  <c r="F92" i="7" s="1"/>
  <c r="J17" i="7"/>
  <c r="J15" i="7"/>
  <c r="E15" i="7"/>
  <c r="F91" i="7" s="1"/>
  <c r="J14" i="7"/>
  <c r="J12" i="7"/>
  <c r="J114" i="7"/>
  <c r="E7" i="7"/>
  <c r="E85" i="7"/>
  <c r="J37" i="6"/>
  <c r="J36" i="6"/>
  <c r="AY99" i="1" s="1"/>
  <c r="J35" i="6"/>
  <c r="AX99" i="1" s="1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J116" i="6"/>
  <c r="J115" i="6"/>
  <c r="F115" i="6"/>
  <c r="F113" i="6"/>
  <c r="E111" i="6"/>
  <c r="J92" i="6"/>
  <c r="J91" i="6"/>
  <c r="F91" i="6"/>
  <c r="F89" i="6"/>
  <c r="E87" i="6"/>
  <c r="J18" i="6"/>
  <c r="E18" i="6"/>
  <c r="F116" i="6"/>
  <c r="J17" i="6"/>
  <c r="J12" i="6"/>
  <c r="J113" i="6" s="1"/>
  <c r="E7" i="6"/>
  <c r="E85" i="6" s="1"/>
  <c r="J37" i="5"/>
  <c r="J36" i="5"/>
  <c r="AY98" i="1"/>
  <c r="J35" i="5"/>
  <c r="AX98" i="1"/>
  <c r="BI252" i="5"/>
  <c r="BH252" i="5"/>
  <c r="BG252" i="5"/>
  <c r="BF252" i="5"/>
  <c r="T252" i="5"/>
  <c r="T251" i="5"/>
  <c r="T250" i="5" s="1"/>
  <c r="R252" i="5"/>
  <c r="R251" i="5"/>
  <c r="R250" i="5"/>
  <c r="P252" i="5"/>
  <c r="P251" i="5"/>
  <c r="P250" i="5"/>
  <c r="BI248" i="5"/>
  <c r="BH248" i="5"/>
  <c r="BG248" i="5"/>
  <c r="BF248" i="5"/>
  <c r="T248" i="5"/>
  <c r="R248" i="5"/>
  <c r="P248" i="5"/>
  <c r="BI246" i="5"/>
  <c r="BH246" i="5"/>
  <c r="BG246" i="5"/>
  <c r="BF246" i="5"/>
  <c r="T246" i="5"/>
  <c r="R246" i="5"/>
  <c r="P246" i="5"/>
  <c r="BI243" i="5"/>
  <c r="BH243" i="5"/>
  <c r="BG243" i="5"/>
  <c r="BF243" i="5"/>
  <c r="T243" i="5"/>
  <c r="R243" i="5"/>
  <c r="P243" i="5"/>
  <c r="BI240" i="5"/>
  <c r="BH240" i="5"/>
  <c r="BG240" i="5"/>
  <c r="BF240" i="5"/>
  <c r="T240" i="5"/>
  <c r="R240" i="5"/>
  <c r="P240" i="5"/>
  <c r="BI238" i="5"/>
  <c r="BH238" i="5"/>
  <c r="BG238" i="5"/>
  <c r="BF238" i="5"/>
  <c r="T238" i="5"/>
  <c r="R238" i="5"/>
  <c r="P238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7" i="5"/>
  <c r="BH227" i="5"/>
  <c r="BG227" i="5"/>
  <c r="BF227" i="5"/>
  <c r="T227" i="5"/>
  <c r="R227" i="5"/>
  <c r="P227" i="5"/>
  <c r="BI224" i="5"/>
  <c r="BH224" i="5"/>
  <c r="BG224" i="5"/>
  <c r="BF224" i="5"/>
  <c r="T224" i="5"/>
  <c r="R224" i="5"/>
  <c r="P224" i="5"/>
  <c r="BI222" i="5"/>
  <c r="BH222" i="5"/>
  <c r="BG222" i="5"/>
  <c r="BF222" i="5"/>
  <c r="T222" i="5"/>
  <c r="R222" i="5"/>
  <c r="P222" i="5"/>
  <c r="BI220" i="5"/>
  <c r="BH220" i="5"/>
  <c r="BG220" i="5"/>
  <c r="BF220" i="5"/>
  <c r="T220" i="5"/>
  <c r="R220" i="5"/>
  <c r="P220" i="5"/>
  <c r="BI218" i="5"/>
  <c r="BH218" i="5"/>
  <c r="BG218" i="5"/>
  <c r="BF218" i="5"/>
  <c r="T218" i="5"/>
  <c r="R218" i="5"/>
  <c r="P218" i="5"/>
  <c r="BI216" i="5"/>
  <c r="BH216" i="5"/>
  <c r="BG216" i="5"/>
  <c r="BF216" i="5"/>
  <c r="T216" i="5"/>
  <c r="R216" i="5"/>
  <c r="P216" i="5"/>
  <c r="BI213" i="5"/>
  <c r="BH213" i="5"/>
  <c r="BG213" i="5"/>
  <c r="BF213" i="5"/>
  <c r="T213" i="5"/>
  <c r="R213" i="5"/>
  <c r="P213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R208" i="5"/>
  <c r="P208" i="5"/>
  <c r="BI206" i="5"/>
  <c r="BH206" i="5"/>
  <c r="BG206" i="5"/>
  <c r="BF206" i="5"/>
  <c r="T206" i="5"/>
  <c r="R206" i="5"/>
  <c r="P206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3" i="5"/>
  <c r="BH193" i="5"/>
  <c r="BG193" i="5"/>
  <c r="BF193" i="5"/>
  <c r="T193" i="5"/>
  <c r="R193" i="5"/>
  <c r="P193" i="5"/>
  <c r="BI190" i="5"/>
  <c r="BH190" i="5"/>
  <c r="BG190" i="5"/>
  <c r="BF190" i="5"/>
  <c r="T190" i="5"/>
  <c r="R190" i="5"/>
  <c r="P190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0" i="5"/>
  <c r="BH180" i="5"/>
  <c r="BG180" i="5"/>
  <c r="BF180" i="5"/>
  <c r="T180" i="5"/>
  <c r="R180" i="5"/>
  <c r="P180" i="5"/>
  <c r="BI174" i="5"/>
  <c r="BH174" i="5"/>
  <c r="BG174" i="5"/>
  <c r="BF174" i="5"/>
  <c r="T174" i="5"/>
  <c r="R174" i="5"/>
  <c r="P174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0" i="5"/>
  <c r="BH160" i="5"/>
  <c r="BG160" i="5"/>
  <c r="BF160" i="5"/>
  <c r="T160" i="5"/>
  <c r="R160" i="5"/>
  <c r="P160" i="5"/>
  <c r="BI155" i="5"/>
  <c r="BH155" i="5"/>
  <c r="BG155" i="5"/>
  <c r="BF155" i="5"/>
  <c r="T155" i="5"/>
  <c r="R155" i="5"/>
  <c r="P155" i="5"/>
  <c r="BI150" i="5"/>
  <c r="BH150" i="5"/>
  <c r="BG150" i="5"/>
  <c r="BF150" i="5"/>
  <c r="T150" i="5"/>
  <c r="R150" i="5"/>
  <c r="P150" i="5"/>
  <c r="BI145" i="5"/>
  <c r="BH145" i="5"/>
  <c r="BG145" i="5"/>
  <c r="BF145" i="5"/>
  <c r="T145" i="5"/>
  <c r="R145" i="5"/>
  <c r="P145" i="5"/>
  <c r="BI140" i="5"/>
  <c r="BH140" i="5"/>
  <c r="BG140" i="5"/>
  <c r="BF140" i="5"/>
  <c r="T140" i="5"/>
  <c r="R140" i="5"/>
  <c r="P140" i="5"/>
  <c r="BI135" i="5"/>
  <c r="BH135" i="5"/>
  <c r="BG135" i="5"/>
  <c r="BF135" i="5"/>
  <c r="T135" i="5"/>
  <c r="R135" i="5"/>
  <c r="P135" i="5"/>
  <c r="BI130" i="5"/>
  <c r="BH130" i="5"/>
  <c r="BG130" i="5"/>
  <c r="BF130" i="5"/>
  <c r="T130" i="5"/>
  <c r="R130" i="5"/>
  <c r="P130" i="5"/>
  <c r="J124" i="5"/>
  <c r="J123" i="5"/>
  <c r="F123" i="5"/>
  <c r="F121" i="5"/>
  <c r="E119" i="5"/>
  <c r="J92" i="5"/>
  <c r="J91" i="5"/>
  <c r="F91" i="5"/>
  <c r="F89" i="5"/>
  <c r="E87" i="5"/>
  <c r="J18" i="5"/>
  <c r="E18" i="5"/>
  <c r="F124" i="5" s="1"/>
  <c r="J17" i="5"/>
  <c r="J12" i="5"/>
  <c r="J121" i="5"/>
  <c r="E7" i="5"/>
  <c r="E117" i="5" s="1"/>
  <c r="J37" i="4"/>
  <c r="J36" i="4"/>
  <c r="AY97" i="1" s="1"/>
  <c r="J35" i="4"/>
  <c r="AX97" i="1" s="1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0" i="4"/>
  <c r="BH180" i="4"/>
  <c r="BG180" i="4"/>
  <c r="BF180" i="4"/>
  <c r="T180" i="4"/>
  <c r="R180" i="4"/>
  <c r="P180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2" i="4"/>
  <c r="BH152" i="4"/>
  <c r="BG152" i="4"/>
  <c r="BF152" i="4"/>
  <c r="T152" i="4"/>
  <c r="R152" i="4"/>
  <c r="P152" i="4"/>
  <c r="BI146" i="4"/>
  <c r="BH146" i="4"/>
  <c r="BG146" i="4"/>
  <c r="BF146" i="4"/>
  <c r="T146" i="4"/>
  <c r="R146" i="4"/>
  <c r="P146" i="4"/>
  <c r="BI140" i="4"/>
  <c r="BH140" i="4"/>
  <c r="BG140" i="4"/>
  <c r="BF140" i="4"/>
  <c r="T140" i="4"/>
  <c r="R140" i="4"/>
  <c r="P140" i="4"/>
  <c r="BI134" i="4"/>
  <c r="BH134" i="4"/>
  <c r="BG134" i="4"/>
  <c r="BF134" i="4"/>
  <c r="T134" i="4"/>
  <c r="R134" i="4"/>
  <c r="P134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J117" i="4"/>
  <c r="J116" i="4"/>
  <c r="F116" i="4"/>
  <c r="F114" i="4"/>
  <c r="E112" i="4"/>
  <c r="J92" i="4"/>
  <c r="J91" i="4"/>
  <c r="F91" i="4"/>
  <c r="F89" i="4"/>
  <c r="E87" i="4"/>
  <c r="J18" i="4"/>
  <c r="E18" i="4"/>
  <c r="F117" i="4"/>
  <c r="J17" i="4"/>
  <c r="J12" i="4"/>
  <c r="J89" i="4" s="1"/>
  <c r="E7" i="4"/>
  <c r="E85" i="4"/>
  <c r="J37" i="3"/>
  <c r="J36" i="3"/>
  <c r="AY96" i="1"/>
  <c r="J35" i="3"/>
  <c r="AX96" i="1" s="1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7" i="3"/>
  <c r="BH207" i="3"/>
  <c r="BG207" i="3"/>
  <c r="BF207" i="3"/>
  <c r="T207" i="3"/>
  <c r="R207" i="3"/>
  <c r="P207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0" i="3"/>
  <c r="BH180" i="3"/>
  <c r="BG180" i="3"/>
  <c r="BF180" i="3"/>
  <c r="T180" i="3"/>
  <c r="R180" i="3"/>
  <c r="P180" i="3"/>
  <c r="BI176" i="3"/>
  <c r="BH176" i="3"/>
  <c r="BG176" i="3"/>
  <c r="BF176" i="3"/>
  <c r="T176" i="3"/>
  <c r="R176" i="3"/>
  <c r="P176" i="3"/>
  <c r="BI172" i="3"/>
  <c r="BH172" i="3"/>
  <c r="BG172" i="3"/>
  <c r="BF172" i="3"/>
  <c r="T172" i="3"/>
  <c r="R172" i="3"/>
  <c r="P172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39" i="3"/>
  <c r="BH139" i="3"/>
  <c r="BG139" i="3"/>
  <c r="BF139" i="3"/>
  <c r="T139" i="3"/>
  <c r="R139" i="3"/>
  <c r="P139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F113" i="3"/>
  <c r="E111" i="3"/>
  <c r="F89" i="3"/>
  <c r="E87" i="3"/>
  <c r="J24" i="3"/>
  <c r="E24" i="3"/>
  <c r="J92" i="3"/>
  <c r="J23" i="3"/>
  <c r="J21" i="3"/>
  <c r="E21" i="3"/>
  <c r="J115" i="3"/>
  <c r="J20" i="3"/>
  <c r="J18" i="3"/>
  <c r="E18" i="3"/>
  <c r="F92" i="3"/>
  <c r="J17" i="3"/>
  <c r="J15" i="3"/>
  <c r="E15" i="3"/>
  <c r="F115" i="3"/>
  <c r="J14" i="3"/>
  <c r="J12" i="3"/>
  <c r="J89" i="3"/>
  <c r="E7" i="3"/>
  <c r="E85" i="3"/>
  <c r="J209" i="2"/>
  <c r="J37" i="2"/>
  <c r="J36" i="2"/>
  <c r="AY95" i="1"/>
  <c r="J35" i="2"/>
  <c r="AX95" i="1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5" i="2"/>
  <c r="BH405" i="2"/>
  <c r="BG405" i="2"/>
  <c r="BF405" i="2"/>
  <c r="T405" i="2"/>
  <c r="T404" i="2"/>
  <c r="R405" i="2"/>
  <c r="R404" i="2"/>
  <c r="P405" i="2"/>
  <c r="P404" i="2"/>
  <c r="BI402" i="2"/>
  <c r="BH402" i="2"/>
  <c r="BG402" i="2"/>
  <c r="BF402" i="2"/>
  <c r="T402" i="2"/>
  <c r="R402" i="2"/>
  <c r="P402" i="2"/>
  <c r="BI400" i="2"/>
  <c r="BH400" i="2"/>
  <c r="BG400" i="2"/>
  <c r="BF400" i="2"/>
  <c r="T400" i="2"/>
  <c r="R400" i="2"/>
  <c r="P400" i="2"/>
  <c r="BI398" i="2"/>
  <c r="BH398" i="2"/>
  <c r="BG398" i="2"/>
  <c r="BF398" i="2"/>
  <c r="T398" i="2"/>
  <c r="R398" i="2"/>
  <c r="P398" i="2"/>
  <c r="BI396" i="2"/>
  <c r="BH396" i="2"/>
  <c r="BG396" i="2"/>
  <c r="BF396" i="2"/>
  <c r="T396" i="2"/>
  <c r="R396" i="2"/>
  <c r="P396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T384" i="2" s="1"/>
  <c r="R385" i="2"/>
  <c r="R384" i="2"/>
  <c r="P385" i="2"/>
  <c r="P384" i="2" s="1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76" i="2"/>
  <c r="BH376" i="2"/>
  <c r="BG376" i="2"/>
  <c r="BF376" i="2"/>
  <c r="T376" i="2"/>
  <c r="R376" i="2"/>
  <c r="P376" i="2"/>
  <c r="BI372" i="2"/>
  <c r="BH372" i="2"/>
  <c r="BG372" i="2"/>
  <c r="BF372" i="2"/>
  <c r="T372" i="2"/>
  <c r="R372" i="2"/>
  <c r="P372" i="2"/>
  <c r="BI368" i="2"/>
  <c r="BH368" i="2"/>
  <c r="BG368" i="2"/>
  <c r="BF368" i="2"/>
  <c r="T368" i="2"/>
  <c r="R368" i="2"/>
  <c r="P368" i="2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38" i="2"/>
  <c r="BH238" i="2"/>
  <c r="BG238" i="2"/>
  <c r="BF238" i="2"/>
  <c r="T238" i="2"/>
  <c r="R238" i="2"/>
  <c r="P238" i="2"/>
  <c r="BI231" i="2"/>
  <c r="BH231" i="2"/>
  <c r="BG231" i="2"/>
  <c r="BF231" i="2"/>
  <c r="T231" i="2"/>
  <c r="R231" i="2"/>
  <c r="P231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1" i="2"/>
  <c r="BH211" i="2"/>
  <c r="BG211" i="2"/>
  <c r="BF211" i="2"/>
  <c r="T211" i="2"/>
  <c r="R211" i="2"/>
  <c r="P211" i="2"/>
  <c r="J100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F126" i="2"/>
  <c r="E124" i="2"/>
  <c r="F89" i="2"/>
  <c r="E87" i="2"/>
  <c r="J24" i="2"/>
  <c r="E24" i="2"/>
  <c r="J92" i="2"/>
  <c r="J23" i="2"/>
  <c r="J21" i="2"/>
  <c r="E21" i="2"/>
  <c r="J91" i="2"/>
  <c r="J20" i="2"/>
  <c r="J18" i="2"/>
  <c r="E18" i="2"/>
  <c r="F129" i="2"/>
  <c r="J17" i="2"/>
  <c r="J15" i="2"/>
  <c r="E15" i="2"/>
  <c r="F128" i="2"/>
  <c r="J14" i="2"/>
  <c r="J12" i="2"/>
  <c r="J126" i="2" s="1"/>
  <c r="E7" i="2"/>
  <c r="E122" i="2"/>
  <c r="L90" i="1"/>
  <c r="AM90" i="1"/>
  <c r="AM89" i="1"/>
  <c r="L89" i="1"/>
  <c r="AM87" i="1"/>
  <c r="L87" i="1"/>
  <c r="L85" i="1"/>
  <c r="L84" i="1"/>
  <c r="BK131" i="7"/>
  <c r="BK127" i="7"/>
  <c r="BK123" i="7"/>
  <c r="J131" i="6"/>
  <c r="BK124" i="6"/>
  <c r="BK122" i="6"/>
  <c r="BK248" i="5"/>
  <c r="BK246" i="5"/>
  <c r="J235" i="5"/>
  <c r="J231" i="5"/>
  <c r="J227" i="5"/>
  <c r="BK216" i="5"/>
  <c r="BK208" i="5"/>
  <c r="J206" i="5"/>
  <c r="BK197" i="5"/>
  <c r="BK193" i="5"/>
  <c r="BK190" i="5"/>
  <c r="J185" i="5"/>
  <c r="J183" i="5"/>
  <c r="J180" i="5"/>
  <c r="J174" i="5"/>
  <c r="BK169" i="5"/>
  <c r="BK167" i="5"/>
  <c r="J160" i="5"/>
  <c r="J155" i="5"/>
  <c r="BK150" i="5"/>
  <c r="BK140" i="5"/>
  <c r="BK135" i="5"/>
  <c r="J130" i="5"/>
  <c r="BK191" i="4"/>
  <c r="J189" i="4"/>
  <c r="BK180" i="4"/>
  <c r="BK174" i="4"/>
  <c r="BK166" i="4"/>
  <c r="J163" i="4"/>
  <c r="BK161" i="4"/>
  <c r="J158" i="4"/>
  <c r="BK152" i="4"/>
  <c r="J146" i="4"/>
  <c r="J128" i="4"/>
  <c r="BK123" i="4"/>
  <c r="BK215" i="3"/>
  <c r="BK213" i="3"/>
  <c r="J211" i="3"/>
  <c r="BK207" i="3"/>
  <c r="BK201" i="3"/>
  <c r="J199" i="3"/>
  <c r="J194" i="3"/>
  <c r="J192" i="3"/>
  <c r="BK190" i="3"/>
  <c r="J186" i="3"/>
  <c r="J180" i="3"/>
  <c r="BK168" i="3"/>
  <c r="BK166" i="3"/>
  <c r="BK164" i="3"/>
  <c r="BK160" i="3"/>
  <c r="BK157" i="3"/>
  <c r="BK155" i="3"/>
  <c r="BK152" i="3"/>
  <c r="J147" i="3"/>
  <c r="BK143" i="3"/>
  <c r="BK139" i="3"/>
  <c r="BK135" i="3"/>
  <c r="J134" i="3"/>
  <c r="J128" i="3"/>
  <c r="BK124" i="3"/>
  <c r="BK122" i="3"/>
  <c r="BK409" i="2"/>
  <c r="J405" i="2"/>
  <c r="J402" i="2"/>
  <c r="J398" i="2"/>
  <c r="J396" i="2"/>
  <c r="BK392" i="2"/>
  <c r="BK383" i="2"/>
  <c r="BK376" i="2"/>
  <c r="J372" i="2"/>
  <c r="J368" i="2"/>
  <c r="J364" i="2"/>
  <c r="J361" i="2"/>
  <c r="J355" i="2"/>
  <c r="J353" i="2"/>
  <c r="J348" i="2"/>
  <c r="J333" i="2"/>
  <c r="J331" i="2"/>
  <c r="BK330" i="2"/>
  <c r="BK323" i="2"/>
  <c r="J316" i="2"/>
  <c r="J314" i="2"/>
  <c r="BK312" i="2"/>
  <c r="BK309" i="2"/>
  <c r="J307" i="2"/>
  <c r="J300" i="2"/>
  <c r="J299" i="2"/>
  <c r="BK293" i="2"/>
  <c r="J287" i="2"/>
  <c r="BK282" i="2"/>
  <c r="J276" i="2"/>
  <c r="J270" i="2"/>
  <c r="J268" i="2"/>
  <c r="BK256" i="2"/>
  <c r="BK254" i="2"/>
  <c r="BK252" i="2"/>
  <c r="BK250" i="2"/>
  <c r="J245" i="2"/>
  <c r="BK238" i="2"/>
  <c r="BK231" i="2"/>
  <c r="J211" i="2"/>
  <c r="J193" i="2"/>
  <c r="J191" i="2"/>
  <c r="J188" i="2"/>
  <c r="BK186" i="2"/>
  <c r="BK178" i="2"/>
  <c r="BK170" i="2"/>
  <c r="BK166" i="2"/>
  <c r="J161" i="2"/>
  <c r="BK153" i="2"/>
  <c r="J149" i="2"/>
  <c r="J143" i="2"/>
  <c r="J141" i="2"/>
  <c r="BK139" i="2"/>
  <c r="BK137" i="2"/>
  <c r="J135" i="2"/>
  <c r="J131" i="7"/>
  <c r="J127" i="7"/>
  <c r="J123" i="7"/>
  <c r="J133" i="6"/>
  <c r="BK129" i="6"/>
  <c r="BK126" i="6"/>
  <c r="J124" i="6"/>
  <c r="J122" i="6"/>
  <c r="BK252" i="5"/>
  <c r="BK243" i="5"/>
  <c r="J240" i="5"/>
  <c r="BK231" i="5"/>
  <c r="BK227" i="5"/>
  <c r="J224" i="5"/>
  <c r="BK222" i="5"/>
  <c r="J220" i="5"/>
  <c r="BK218" i="5"/>
  <c r="BK213" i="5"/>
  <c r="BK210" i="5"/>
  <c r="J208" i="5"/>
  <c r="BK202" i="5"/>
  <c r="J198" i="5"/>
  <c r="BK187" i="5"/>
  <c r="BK174" i="5"/>
  <c r="J165" i="5"/>
  <c r="BK145" i="5"/>
  <c r="J140" i="5"/>
  <c r="J191" i="4"/>
  <c r="BK146" i="4"/>
  <c r="J140" i="4"/>
  <c r="BK128" i="4"/>
  <c r="BK126" i="4"/>
  <c r="J123" i="4"/>
  <c r="BK211" i="3"/>
  <c r="J207" i="3"/>
  <c r="BK188" i="3"/>
  <c r="BK186" i="3"/>
  <c r="BK184" i="3"/>
  <c r="J176" i="3"/>
  <c r="J168" i="3"/>
  <c r="BK165" i="3"/>
  <c r="J158" i="3"/>
  <c r="J155" i="3"/>
  <c r="J150" i="3"/>
  <c r="BK149" i="3"/>
  <c r="J132" i="3"/>
  <c r="J392" i="2"/>
  <c r="BK385" i="2"/>
  <c r="BK364" i="2"/>
  <c r="J359" i="2"/>
  <c r="BK353" i="2"/>
  <c r="BK343" i="2"/>
  <c r="J341" i="2"/>
  <c r="BK339" i="2"/>
  <c r="BK336" i="2"/>
  <c r="BK326" i="2"/>
  <c r="J323" i="2"/>
  <c r="BK318" i="2"/>
  <c r="BK313" i="2"/>
  <c r="BK310" i="2"/>
  <c r="J306" i="2"/>
  <c r="BK302" i="2"/>
  <c r="J293" i="2"/>
  <c r="BK287" i="2"/>
  <c r="BK279" i="2"/>
  <c r="BK274" i="2"/>
  <c r="BK270" i="2"/>
  <c r="BK266" i="2"/>
  <c r="J261" i="2"/>
  <c r="J258" i="2"/>
  <c r="J238" i="2"/>
  <c r="J223" i="2"/>
  <c r="J217" i="2"/>
  <c r="J200" i="2"/>
  <c r="BK196" i="2"/>
  <c r="BK193" i="2"/>
  <c r="BK191" i="2"/>
  <c r="BK183" i="2"/>
  <c r="BK176" i="2"/>
  <c r="J166" i="2"/>
  <c r="BK161" i="2"/>
  <c r="BK149" i="2"/>
  <c r="BK145" i="2"/>
  <c r="J139" i="2"/>
  <c r="BK135" i="2"/>
  <c r="BK133" i="6"/>
  <c r="BK131" i="6"/>
  <c r="J126" i="6"/>
  <c r="J238" i="5"/>
  <c r="J233" i="5"/>
  <c r="J222" i="5"/>
  <c r="J218" i="5"/>
  <c r="J213" i="5"/>
  <c r="J204" i="5"/>
  <c r="J203" i="5"/>
  <c r="J202" i="5"/>
  <c r="BK201" i="5"/>
  <c r="J200" i="5"/>
  <c r="BK199" i="5"/>
  <c r="BK198" i="5"/>
  <c r="J193" i="5"/>
  <c r="BK185" i="5"/>
  <c r="BK183" i="5"/>
  <c r="J169" i="5"/>
  <c r="J167" i="5"/>
  <c r="BK165" i="5"/>
  <c r="BK155" i="5"/>
  <c r="J150" i="5"/>
  <c r="J135" i="5"/>
  <c r="BK187" i="4"/>
  <c r="J174" i="4"/>
  <c r="BK172" i="4"/>
  <c r="J166" i="4"/>
  <c r="J152" i="4"/>
  <c r="J134" i="4"/>
  <c r="J126" i="4"/>
  <c r="J215" i="3"/>
  <c r="BK203" i="3"/>
  <c r="BK194" i="3"/>
  <c r="BK192" i="3"/>
  <c r="J190" i="3"/>
  <c r="J188" i="3"/>
  <c r="BK172" i="3"/>
  <c r="J160" i="3"/>
  <c r="J157" i="3"/>
  <c r="J152" i="3"/>
  <c r="J143" i="3"/>
  <c r="BK142" i="3"/>
  <c r="J135" i="3"/>
  <c r="BK134" i="3"/>
  <c r="BK128" i="3"/>
  <c r="BK411" i="2"/>
  <c r="J411" i="2"/>
  <c r="J409" i="2"/>
  <c r="BK402" i="2"/>
  <c r="J400" i="2"/>
  <c r="BK390" i="2"/>
  <c r="J382" i="2"/>
  <c r="J376" i="2"/>
  <c r="BK348" i="2"/>
  <c r="BK341" i="2"/>
  <c r="J339" i="2"/>
  <c r="J330" i="2"/>
  <c r="J326" i="2"/>
  <c r="J320" i="2"/>
  <c r="J308" i="2"/>
  <c r="J304" i="2"/>
  <c r="J297" i="2"/>
  <c r="BK289" i="2"/>
  <c r="J274" i="2"/>
  <c r="BK258" i="2"/>
  <c r="J254" i="2"/>
  <c r="J252" i="2"/>
  <c r="J231" i="2"/>
  <c r="BK223" i="2"/>
  <c r="BK219" i="2"/>
  <c r="J205" i="2"/>
  <c r="BK204" i="2"/>
  <c r="BK194" i="2"/>
  <c r="BK188" i="2"/>
  <c r="J186" i="2"/>
  <c r="BK181" i="2"/>
  <c r="J153" i="2"/>
  <c r="BK141" i="2"/>
  <c r="AS94" i="1"/>
  <c r="J129" i="6"/>
  <c r="J252" i="5"/>
  <c r="J248" i="5"/>
  <c r="J246" i="5"/>
  <c r="J243" i="5"/>
  <c r="BK240" i="5"/>
  <c r="BK238" i="5"/>
  <c r="BK235" i="5"/>
  <c r="BK233" i="5"/>
  <c r="BK224" i="5"/>
  <c r="BK220" i="5"/>
  <c r="J216" i="5"/>
  <c r="J210" i="5"/>
  <c r="BK206" i="5"/>
  <c r="BK204" i="5"/>
  <c r="BK203" i="5"/>
  <c r="J201" i="5"/>
  <c r="BK200" i="5"/>
  <c r="J199" i="5"/>
  <c r="J197" i="5"/>
  <c r="J190" i="5"/>
  <c r="J187" i="5"/>
  <c r="BK180" i="5"/>
  <c r="BK160" i="5"/>
  <c r="J145" i="5"/>
  <c r="BK130" i="5"/>
  <c r="BK189" i="4"/>
  <c r="J187" i="4"/>
  <c r="J180" i="4"/>
  <c r="J172" i="4"/>
  <c r="BK163" i="4"/>
  <c r="J161" i="4"/>
  <c r="BK158" i="4"/>
  <c r="BK140" i="4"/>
  <c r="BK134" i="4"/>
  <c r="J213" i="3"/>
  <c r="J203" i="3"/>
  <c r="J201" i="3"/>
  <c r="BK199" i="3"/>
  <c r="J184" i="3"/>
  <c r="BK180" i="3"/>
  <c r="BK176" i="3"/>
  <c r="J172" i="3"/>
  <c r="J166" i="3"/>
  <c r="J165" i="3"/>
  <c r="J164" i="3"/>
  <c r="BK158" i="3"/>
  <c r="BK150" i="3"/>
  <c r="J149" i="3"/>
  <c r="BK147" i="3"/>
  <c r="J142" i="3"/>
  <c r="J139" i="3"/>
  <c r="BK132" i="3"/>
  <c r="J124" i="3"/>
  <c r="J122" i="3"/>
  <c r="BK405" i="2"/>
  <c r="BK400" i="2"/>
  <c r="BK398" i="2"/>
  <c r="BK396" i="2"/>
  <c r="J390" i="2"/>
  <c r="J385" i="2"/>
  <c r="J383" i="2"/>
  <c r="BK382" i="2"/>
  <c r="BK372" i="2"/>
  <c r="BK368" i="2"/>
  <c r="BK361" i="2"/>
  <c r="BK359" i="2"/>
  <c r="BK355" i="2"/>
  <c r="J343" i="2"/>
  <c r="J336" i="2"/>
  <c r="BK333" i="2"/>
  <c r="BK331" i="2"/>
  <c r="BK320" i="2"/>
  <c r="J318" i="2"/>
  <c r="BK316" i="2"/>
  <c r="BK314" i="2"/>
  <c r="J313" i="2"/>
  <c r="J312" i="2"/>
  <c r="J310" i="2"/>
  <c r="J309" i="2"/>
  <c r="BK308" i="2"/>
  <c r="BK307" i="2"/>
  <c r="BK306" i="2"/>
  <c r="BK304" i="2"/>
  <c r="J302" i="2"/>
  <c r="BK300" i="2"/>
  <c r="BK299" i="2"/>
  <c r="BK297" i="2"/>
  <c r="J289" i="2"/>
  <c r="J282" i="2"/>
  <c r="J279" i="2"/>
  <c r="BK276" i="2"/>
  <c r="BK268" i="2"/>
  <c r="J266" i="2"/>
  <c r="BK261" i="2"/>
  <c r="J256" i="2"/>
  <c r="J250" i="2"/>
  <c r="BK245" i="2"/>
  <c r="J219" i="2"/>
  <c r="BK217" i="2"/>
  <c r="BK211" i="2"/>
  <c r="BK205" i="2"/>
  <c r="J204" i="2"/>
  <c r="BK200" i="2"/>
  <c r="J196" i="2"/>
  <c r="J194" i="2"/>
  <c r="J183" i="2"/>
  <c r="J181" i="2"/>
  <c r="J178" i="2"/>
  <c r="J176" i="2"/>
  <c r="J170" i="2"/>
  <c r="J145" i="2"/>
  <c r="BK143" i="2"/>
  <c r="J137" i="2"/>
  <c r="T121" i="7" l="1"/>
  <c r="T120" i="7"/>
  <c r="T134" i="2"/>
  <c r="BK210" i="2"/>
  <c r="J210" i="2" s="1"/>
  <c r="J101" i="2" s="1"/>
  <c r="BK244" i="2"/>
  <c r="J244" i="2"/>
  <c r="J102" i="2" s="1"/>
  <c r="R244" i="2"/>
  <c r="R260" i="2"/>
  <c r="P281" i="2"/>
  <c r="BK296" i="2"/>
  <c r="J296" i="2"/>
  <c r="J105" i="2"/>
  <c r="R296" i="2"/>
  <c r="T303" i="2"/>
  <c r="R347" i="2"/>
  <c r="T389" i="2"/>
  <c r="BK408" i="2"/>
  <c r="BK407" i="2" s="1"/>
  <c r="J407" i="2" s="1"/>
  <c r="J111" i="2" s="1"/>
  <c r="T408" i="2"/>
  <c r="T407" i="2" s="1"/>
  <c r="R121" i="3"/>
  <c r="BK198" i="3"/>
  <c r="J198" i="3"/>
  <c r="J99" i="3" s="1"/>
  <c r="R122" i="4"/>
  <c r="R165" i="4"/>
  <c r="P186" i="4"/>
  <c r="T129" i="5"/>
  <c r="T179" i="5"/>
  <c r="T189" i="5"/>
  <c r="R196" i="5"/>
  <c r="P205" i="5"/>
  <c r="T205" i="5"/>
  <c r="BK226" i="5"/>
  <c r="J226" i="5"/>
  <c r="J104" i="5" s="1"/>
  <c r="R226" i="5"/>
  <c r="R242" i="5"/>
  <c r="T121" i="6"/>
  <c r="BK128" i="6"/>
  <c r="J128" i="6" s="1"/>
  <c r="J99" i="6" s="1"/>
  <c r="R134" i="2"/>
  <c r="R199" i="2"/>
  <c r="P210" i="2"/>
  <c r="P244" i="2"/>
  <c r="T260" i="2"/>
  <c r="BK303" i="2"/>
  <c r="J303" i="2" s="1"/>
  <c r="J106" i="2" s="1"/>
  <c r="BK347" i="2"/>
  <c r="J347" i="2" s="1"/>
  <c r="J107" i="2" s="1"/>
  <c r="P389" i="2"/>
  <c r="P121" i="3"/>
  <c r="P120" i="3" s="1"/>
  <c r="P119" i="3" s="1"/>
  <c r="AU96" i="1" s="1"/>
  <c r="P198" i="3"/>
  <c r="P122" i="4"/>
  <c r="P165" i="4"/>
  <c r="T186" i="4"/>
  <c r="P129" i="5"/>
  <c r="P179" i="5"/>
  <c r="R189" i="5"/>
  <c r="T196" i="5"/>
  <c r="R205" i="5"/>
  <c r="T212" i="5"/>
  <c r="BK242" i="5"/>
  <c r="J242" i="5"/>
  <c r="J105" i="5"/>
  <c r="P121" i="6"/>
  <c r="P120" i="6" s="1"/>
  <c r="P119" i="6" s="1"/>
  <c r="AU99" i="1" s="1"/>
  <c r="P128" i="6"/>
  <c r="BK134" i="2"/>
  <c r="J134" i="2"/>
  <c r="J98" i="2"/>
  <c r="P199" i="2"/>
  <c r="R210" i="2"/>
  <c r="BK260" i="2"/>
  <c r="J260" i="2"/>
  <c r="J103" i="2" s="1"/>
  <c r="BK281" i="2"/>
  <c r="J281" i="2"/>
  <c r="J104" i="2"/>
  <c r="T281" i="2"/>
  <c r="P303" i="2"/>
  <c r="P347" i="2"/>
  <c r="R389" i="2"/>
  <c r="P408" i="2"/>
  <c r="P407" i="2" s="1"/>
  <c r="BK121" i="3"/>
  <c r="BK120" i="3" s="1"/>
  <c r="BK119" i="3" s="1"/>
  <c r="J119" i="3" s="1"/>
  <c r="J30" i="3" s="1"/>
  <c r="AG96" i="1" s="1"/>
  <c r="T198" i="3"/>
  <c r="T120" i="3" s="1"/>
  <c r="T119" i="3" s="1"/>
  <c r="BK122" i="4"/>
  <c r="BK165" i="4"/>
  <c r="J165" i="4" s="1"/>
  <c r="J99" i="4" s="1"/>
  <c r="BK186" i="4"/>
  <c r="J186" i="4" s="1"/>
  <c r="J100" i="4" s="1"/>
  <c r="R129" i="5"/>
  <c r="R179" i="5"/>
  <c r="BK196" i="5"/>
  <c r="J196" i="5" s="1"/>
  <c r="J101" i="5" s="1"/>
  <c r="BK205" i="5"/>
  <c r="J205" i="5" s="1"/>
  <c r="J102" i="5" s="1"/>
  <c r="P212" i="5"/>
  <c r="P226" i="5"/>
  <c r="P242" i="5"/>
  <c r="T128" i="6"/>
  <c r="P134" i="2"/>
  <c r="BK199" i="2"/>
  <c r="J199" i="2" s="1"/>
  <c r="J99" i="2" s="1"/>
  <c r="T199" i="2"/>
  <c r="T210" i="2"/>
  <c r="T244" i="2"/>
  <c r="P260" i="2"/>
  <c r="R281" i="2"/>
  <c r="P296" i="2"/>
  <c r="T296" i="2"/>
  <c r="R303" i="2"/>
  <c r="T347" i="2"/>
  <c r="BK389" i="2"/>
  <c r="J389" i="2" s="1"/>
  <c r="J109" i="2" s="1"/>
  <c r="R408" i="2"/>
  <c r="R407" i="2"/>
  <c r="T121" i="3"/>
  <c r="R198" i="3"/>
  <c r="T122" i="4"/>
  <c r="T165" i="4"/>
  <c r="T121" i="4" s="1"/>
  <c r="T120" i="4" s="1"/>
  <c r="R186" i="4"/>
  <c r="BK129" i="5"/>
  <c r="J129" i="5" s="1"/>
  <c r="J98" i="5" s="1"/>
  <c r="BK179" i="5"/>
  <c r="J179" i="5"/>
  <c r="J99" i="5"/>
  <c r="BK189" i="5"/>
  <c r="J189" i="5" s="1"/>
  <c r="J100" i="5" s="1"/>
  <c r="P189" i="5"/>
  <c r="P196" i="5"/>
  <c r="BK212" i="5"/>
  <c r="J212" i="5"/>
  <c r="J103" i="5"/>
  <c r="R212" i="5"/>
  <c r="T226" i="5"/>
  <c r="T242" i="5"/>
  <c r="BK121" i="6"/>
  <c r="J121" i="6" s="1"/>
  <c r="J98" i="6" s="1"/>
  <c r="R121" i="6"/>
  <c r="R128" i="6"/>
  <c r="J89" i="2"/>
  <c r="F92" i="2"/>
  <c r="J128" i="2"/>
  <c r="BE135" i="2"/>
  <c r="BE139" i="2"/>
  <c r="BE141" i="2"/>
  <c r="BE145" i="2"/>
  <c r="BE183" i="2"/>
  <c r="BE186" i="2"/>
  <c r="BE188" i="2"/>
  <c r="BE191" i="2"/>
  <c r="BE223" i="2"/>
  <c r="BE231" i="2"/>
  <c r="BE238" i="2"/>
  <c r="BE250" i="2"/>
  <c r="BE252" i="2"/>
  <c r="BE270" i="2"/>
  <c r="BE293" i="2"/>
  <c r="BE313" i="2"/>
  <c r="BE326" i="2"/>
  <c r="BE330" i="2"/>
  <c r="BE339" i="2"/>
  <c r="BE348" i="2"/>
  <c r="J91" i="3"/>
  <c r="J113" i="3"/>
  <c r="J116" i="3"/>
  <c r="BE139" i="3"/>
  <c r="BE143" i="3"/>
  <c r="BE188" i="3"/>
  <c r="BE190" i="3"/>
  <c r="BE192" i="3"/>
  <c r="BE194" i="3"/>
  <c r="BE211" i="3"/>
  <c r="BE215" i="3"/>
  <c r="F92" i="4"/>
  <c r="J114" i="4"/>
  <c r="BE126" i="4"/>
  <c r="BE140" i="4"/>
  <c r="BE152" i="4"/>
  <c r="BE166" i="4"/>
  <c r="BE174" i="4"/>
  <c r="BE187" i="4"/>
  <c r="BE191" i="4"/>
  <c r="J89" i="5"/>
  <c r="BE155" i="5"/>
  <c r="BE165" i="5"/>
  <c r="BE167" i="5"/>
  <c r="BE169" i="5"/>
  <c r="BE174" i="5"/>
  <c r="BE180" i="5"/>
  <c r="BE190" i="5"/>
  <c r="BE193" i="5"/>
  <c r="BE198" i="5"/>
  <c r="BE202" i="5"/>
  <c r="BE227" i="5"/>
  <c r="BE231" i="5"/>
  <c r="F92" i="6"/>
  <c r="BE122" i="6"/>
  <c r="J129" i="2"/>
  <c r="BE149" i="2"/>
  <c r="BE161" i="2"/>
  <c r="BE166" i="2"/>
  <c r="BE176" i="2"/>
  <c r="BE193" i="2"/>
  <c r="BE200" i="2"/>
  <c r="BE217" i="2"/>
  <c r="BE256" i="2"/>
  <c r="BE266" i="2"/>
  <c r="BE287" i="2"/>
  <c r="BE302" i="2"/>
  <c r="BE306" i="2"/>
  <c r="BE310" i="2"/>
  <c r="BE314" i="2"/>
  <c r="BE318" i="2"/>
  <c r="BE323" i="2"/>
  <c r="BE336" i="2"/>
  <c r="BE353" i="2"/>
  <c r="BE364" i="2"/>
  <c r="BE372" i="2"/>
  <c r="BE383" i="2"/>
  <c r="BE392" i="2"/>
  <c r="BE398" i="2"/>
  <c r="BE409" i="2"/>
  <c r="BE411" i="2"/>
  <c r="BK384" i="2"/>
  <c r="J384" i="2" s="1"/>
  <c r="J108" i="2" s="1"/>
  <c r="BE124" i="3"/>
  <c r="BE150" i="3"/>
  <c r="BE155" i="3"/>
  <c r="BE158" i="3"/>
  <c r="BE165" i="3"/>
  <c r="BE168" i="3"/>
  <c r="BE184" i="3"/>
  <c r="BE201" i="3"/>
  <c r="BE207" i="3"/>
  <c r="E110" i="4"/>
  <c r="BE123" i="4"/>
  <c r="BE128" i="4"/>
  <c r="BE146" i="4"/>
  <c r="BE158" i="4"/>
  <c r="BE172" i="4"/>
  <c r="BE180" i="4"/>
  <c r="BE189" i="4"/>
  <c r="E85" i="5"/>
  <c r="F92" i="5"/>
  <c r="BE130" i="5"/>
  <c r="BE145" i="5"/>
  <c r="BE197" i="5"/>
  <c r="BE210" i="5"/>
  <c r="BE220" i="5"/>
  <c r="BE224" i="5"/>
  <c r="BE235" i="5"/>
  <c r="BE243" i="5"/>
  <c r="BK251" i="5"/>
  <c r="J251" i="5"/>
  <c r="J107" i="5"/>
  <c r="J89" i="6"/>
  <c r="E109" i="6"/>
  <c r="J89" i="7"/>
  <c r="E110" i="7"/>
  <c r="F116" i="7"/>
  <c r="BE123" i="7"/>
  <c r="BE127" i="7"/>
  <c r="BE131" i="7"/>
  <c r="BE137" i="2"/>
  <c r="BE143" i="2"/>
  <c r="BE153" i="2"/>
  <c r="BE170" i="2"/>
  <c r="BE181" i="2"/>
  <c r="BE194" i="2"/>
  <c r="BE211" i="2"/>
  <c r="BE245" i="2"/>
  <c r="BE254" i="2"/>
  <c r="BE268" i="2"/>
  <c r="BE276" i="2"/>
  <c r="BE282" i="2"/>
  <c r="BE289" i="2"/>
  <c r="BE299" i="2"/>
  <c r="BE304" i="2"/>
  <c r="BE307" i="2"/>
  <c r="BE309" i="2"/>
  <c r="BE312" i="2"/>
  <c r="BE316" i="2"/>
  <c r="BE320" i="2"/>
  <c r="BE331" i="2"/>
  <c r="BE355" i="2"/>
  <c r="BE361" i="2"/>
  <c r="BE368" i="2"/>
  <c r="BE376" i="2"/>
  <c r="BE382" i="2"/>
  <c r="BE390" i="2"/>
  <c r="BE396" i="2"/>
  <c r="BE400" i="2"/>
  <c r="F91" i="3"/>
  <c r="E109" i="3"/>
  <c r="F116" i="3"/>
  <c r="BE122" i="3"/>
  <c r="BE128" i="3"/>
  <c r="BE134" i="3"/>
  <c r="BE135" i="3"/>
  <c r="BE147" i="3"/>
  <c r="BE152" i="3"/>
  <c r="BE157" i="3"/>
  <c r="BE160" i="3"/>
  <c r="BE166" i="3"/>
  <c r="BE172" i="3"/>
  <c r="BE180" i="3"/>
  <c r="BE199" i="3"/>
  <c r="BE203" i="3"/>
  <c r="BE134" i="4"/>
  <c r="BE161" i="4"/>
  <c r="BE135" i="5"/>
  <c r="BE150" i="5"/>
  <c r="BE160" i="5"/>
  <c r="BE185" i="5"/>
  <c r="BE201" i="5"/>
  <c r="BE206" i="5"/>
  <c r="BE216" i="5"/>
  <c r="BE233" i="5"/>
  <c r="BE238" i="5"/>
  <c r="BE246" i="5"/>
  <c r="BE248" i="5"/>
  <c r="BE252" i="5"/>
  <c r="J92" i="7"/>
  <c r="F117" i="7"/>
  <c r="E85" i="2"/>
  <c r="F91" i="2"/>
  <c r="BE178" i="2"/>
  <c r="BE196" i="2"/>
  <c r="BE204" i="2"/>
  <c r="BE205" i="2"/>
  <c r="BE219" i="2"/>
  <c r="BE258" i="2"/>
  <c r="BE261" i="2"/>
  <c r="BE274" i="2"/>
  <c r="BE279" i="2"/>
  <c r="BE297" i="2"/>
  <c r="BE300" i="2"/>
  <c r="BE308" i="2"/>
  <c r="BE333" i="2"/>
  <c r="BE341" i="2"/>
  <c r="BE343" i="2"/>
  <c r="BE359" i="2"/>
  <c r="BE385" i="2"/>
  <c r="BE402" i="2"/>
  <c r="BE405" i="2"/>
  <c r="BK404" i="2"/>
  <c r="J404" i="2"/>
  <c r="J110" i="2" s="1"/>
  <c r="BE132" i="3"/>
  <c r="BE142" i="3"/>
  <c r="BE149" i="3"/>
  <c r="BE164" i="3"/>
  <c r="BE176" i="3"/>
  <c r="BE186" i="3"/>
  <c r="BE213" i="3"/>
  <c r="BE163" i="4"/>
  <c r="BE140" i="5"/>
  <c r="BE183" i="5"/>
  <c r="BE187" i="5"/>
  <c r="BE199" i="5"/>
  <c r="BE200" i="5"/>
  <c r="BE203" i="5"/>
  <c r="BE204" i="5"/>
  <c r="BE208" i="5"/>
  <c r="BE213" i="5"/>
  <c r="BE218" i="5"/>
  <c r="BE222" i="5"/>
  <c r="BE240" i="5"/>
  <c r="BE124" i="6"/>
  <c r="BE126" i="6"/>
  <c r="BE129" i="6"/>
  <c r="BE131" i="6"/>
  <c r="BE133" i="6"/>
  <c r="J91" i="7"/>
  <c r="BK122" i="7"/>
  <c r="J122" i="7" s="1"/>
  <c r="J98" i="7" s="1"/>
  <c r="BK126" i="7"/>
  <c r="J126" i="7"/>
  <c r="J99" i="7" s="1"/>
  <c r="BK130" i="7"/>
  <c r="J130" i="7"/>
  <c r="J100" i="7"/>
  <c r="F35" i="2"/>
  <c r="BB95" i="1" s="1"/>
  <c r="F35" i="4"/>
  <c r="BB97" i="1" s="1"/>
  <c r="J34" i="2"/>
  <c r="AW95" i="1" s="1"/>
  <c r="F37" i="4"/>
  <c r="BD97" i="1" s="1"/>
  <c r="F35" i="7"/>
  <c r="BB100" i="1" s="1"/>
  <c r="F34" i="7"/>
  <c r="BA100" i="1" s="1"/>
  <c r="F36" i="3"/>
  <c r="BC96" i="1" s="1"/>
  <c r="F37" i="6"/>
  <c r="BD99" i="1" s="1"/>
  <c r="J34" i="7"/>
  <c r="AW100" i="1"/>
  <c r="F34" i="2"/>
  <c r="BA95" i="1" s="1"/>
  <c r="J34" i="6"/>
  <c r="AW99" i="1" s="1"/>
  <c r="F35" i="6"/>
  <c r="BB99" i="1" s="1"/>
  <c r="F37" i="2"/>
  <c r="BD95" i="1" s="1"/>
  <c r="F37" i="5"/>
  <c r="BD98" i="1" s="1"/>
  <c r="F34" i="5"/>
  <c r="BA98" i="1" s="1"/>
  <c r="F34" i="6"/>
  <c r="BA99" i="1" s="1"/>
  <c r="F37" i="7"/>
  <c r="BD100" i="1"/>
  <c r="F37" i="3"/>
  <c r="BD96" i="1" s="1"/>
  <c r="F35" i="3"/>
  <c r="BB96" i="1" s="1"/>
  <c r="F36" i="5"/>
  <c r="BC98" i="1" s="1"/>
  <c r="J34" i="3"/>
  <c r="AW96" i="1"/>
  <c r="J34" i="4"/>
  <c r="AW97" i="1" s="1"/>
  <c r="F36" i="6"/>
  <c r="BC99" i="1" s="1"/>
  <c r="F34" i="4"/>
  <c r="BA97" i="1" s="1"/>
  <c r="F36" i="4"/>
  <c r="BC97" i="1" s="1"/>
  <c r="F34" i="3"/>
  <c r="BA96" i="1" s="1"/>
  <c r="J34" i="5"/>
  <c r="AW98" i="1" s="1"/>
  <c r="F36" i="2"/>
  <c r="BC95" i="1" s="1"/>
  <c r="F35" i="5"/>
  <c r="BB98" i="1"/>
  <c r="F36" i="7"/>
  <c r="BC100" i="1" s="1"/>
  <c r="BK121" i="4" l="1"/>
  <c r="J121" i="4"/>
  <c r="J97" i="4" s="1"/>
  <c r="R128" i="5"/>
  <c r="R127" i="5" s="1"/>
  <c r="R133" i="2"/>
  <c r="R132" i="2"/>
  <c r="T128" i="5"/>
  <c r="T127" i="5" s="1"/>
  <c r="T133" i="2"/>
  <c r="T132" i="2" s="1"/>
  <c r="R120" i="6"/>
  <c r="R119" i="6" s="1"/>
  <c r="P128" i="5"/>
  <c r="P127" i="5" s="1"/>
  <c r="AU98" i="1" s="1"/>
  <c r="P121" i="4"/>
  <c r="P120" i="4"/>
  <c r="AU97" i="1" s="1"/>
  <c r="R121" i="4"/>
  <c r="R120" i="4" s="1"/>
  <c r="R120" i="3"/>
  <c r="R119" i="3" s="1"/>
  <c r="P133" i="2"/>
  <c r="P132" i="2" s="1"/>
  <c r="AU95" i="1" s="1"/>
  <c r="T120" i="6"/>
  <c r="T119" i="6"/>
  <c r="BK133" i="2"/>
  <c r="J133" i="2"/>
  <c r="J97" i="2"/>
  <c r="J96" i="3"/>
  <c r="J120" i="3"/>
  <c r="J97" i="3" s="1"/>
  <c r="BK128" i="5"/>
  <c r="BK250" i="5"/>
  <c r="J250" i="5" s="1"/>
  <c r="J106" i="5" s="1"/>
  <c r="J408" i="2"/>
  <c r="J112" i="2" s="1"/>
  <c r="BK120" i="6"/>
  <c r="BK119" i="6"/>
  <c r="J119" i="6" s="1"/>
  <c r="J96" i="6" s="1"/>
  <c r="J121" i="3"/>
  <c r="J98" i="3"/>
  <c r="J122" i="4"/>
  <c r="J98" i="4"/>
  <c r="BK121" i="7"/>
  <c r="J121" i="7" s="1"/>
  <c r="J97" i="7" s="1"/>
  <c r="BC94" i="1"/>
  <c r="W32" i="1" s="1"/>
  <c r="BA94" i="1"/>
  <c r="W30" i="1" s="1"/>
  <c r="J33" i="6"/>
  <c r="AV99" i="1" s="1"/>
  <c r="AT99" i="1" s="1"/>
  <c r="F33" i="5"/>
  <c r="AZ98" i="1"/>
  <c r="F33" i="3"/>
  <c r="AZ96" i="1"/>
  <c r="J33" i="3"/>
  <c r="AV96" i="1" s="1"/>
  <c r="AT96" i="1" s="1"/>
  <c r="J33" i="7"/>
  <c r="AV100" i="1"/>
  <c r="AT100" i="1" s="1"/>
  <c r="J33" i="5"/>
  <c r="AV98" i="1" s="1"/>
  <c r="AT98" i="1" s="1"/>
  <c r="F33" i="4"/>
  <c r="AZ97" i="1" s="1"/>
  <c r="F33" i="6"/>
  <c r="AZ99" i="1" s="1"/>
  <c r="BB94" i="1"/>
  <c r="W31" i="1" s="1"/>
  <c r="J33" i="2"/>
  <c r="AV95" i="1" s="1"/>
  <c r="AT95" i="1" s="1"/>
  <c r="J33" i="4"/>
  <c r="AV97" i="1" s="1"/>
  <c r="AT97" i="1" s="1"/>
  <c r="F33" i="7"/>
  <c r="AZ100" i="1" s="1"/>
  <c r="BD94" i="1"/>
  <c r="W33" i="1" s="1"/>
  <c r="F33" i="2"/>
  <c r="AZ95" i="1" s="1"/>
  <c r="BK127" i="5" l="1"/>
  <c r="J127" i="5" s="1"/>
  <c r="J96" i="5" s="1"/>
  <c r="J39" i="3"/>
  <c r="BK120" i="4"/>
  <c r="J120" i="4" s="1"/>
  <c r="J96" i="4" s="1"/>
  <c r="J128" i="5"/>
  <c r="J97" i="5" s="1"/>
  <c r="J120" i="6"/>
  <c r="J97" i="6"/>
  <c r="BK132" i="2"/>
  <c r="J132" i="2" s="1"/>
  <c r="J30" i="2" s="1"/>
  <c r="AG95" i="1" s="1"/>
  <c r="AN95" i="1" s="1"/>
  <c r="BK120" i="7"/>
  <c r="J120" i="7" s="1"/>
  <c r="J96" i="7" s="1"/>
  <c r="AN96" i="1"/>
  <c r="AU94" i="1"/>
  <c r="AZ94" i="1"/>
  <c r="W29" i="1" s="1"/>
  <c r="AY94" i="1"/>
  <c r="J30" i="6"/>
  <c r="AG99" i="1" s="1"/>
  <c r="AN99" i="1" s="1"/>
  <c r="AX94" i="1"/>
  <c r="AW94" i="1"/>
  <c r="AK30" i="1" s="1"/>
  <c r="J96" i="2" l="1"/>
  <c r="J39" i="2"/>
  <c r="J39" i="6"/>
  <c r="AV94" i="1"/>
  <c r="AK29" i="1" s="1"/>
  <c r="J30" i="5"/>
  <c r="AG98" i="1"/>
  <c r="AN98" i="1" s="1"/>
  <c r="J30" i="4"/>
  <c r="AG97" i="1" s="1"/>
  <c r="AN97" i="1" s="1"/>
  <c r="J30" i="7"/>
  <c r="AG100" i="1" s="1"/>
  <c r="AN100" i="1" s="1"/>
  <c r="J39" i="4" l="1"/>
  <c r="J39" i="5"/>
  <c r="J39" i="7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<sst xmlns="http://schemas.openxmlformats.org/spreadsheetml/2006/main" count="6651" uniqueCount="1027">
  <si>
    <t>Export Komplet</t>
  </si>
  <si>
    <t/>
  </si>
  <si>
    <t>2.0</t>
  </si>
  <si>
    <t>ZAMOK</t>
  </si>
  <si>
    <t>False</t>
  </si>
  <si>
    <t>{dde9b65b-9ef9-4c70-8611-fa92d4f08a6b}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</si>
  <si>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</si>
  <si>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</si>
  <si>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</si>
  <si>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</si>
  <si>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</si>
  <si>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</si>
  <si>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</si>
  <si>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</si>
  <si>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11022026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</si>
  <si>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</si>
  <si>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</si>
  <si>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Ostrov - parkoviště v ul. U Nemocnice vč. mobiliáře veřejného prostranství</t>
  </si>
  <si>
    <t>KSO:</t>
  </si>
  <si>
    <t>CC-CZ:</t>
  </si>
  <si>
    <t>Místo:</t>
  </si>
  <si>
    <t>Ostrov</t>
  </si>
  <si>
    <t>Datum:</t>
  </si>
  <si>
    <t>11. 2. 2026</t>
  </si>
  <si>
    <t>Zadavatel:</t>
  </si>
  <si>
    <t>IČ:</t>
  </si>
  <si>
    <t>00254843</t>
  </si>
  <si>
    <t>Město Ostrov</t>
  </si>
  <si>
    <t>DIČ:</t>
  </si>
  <si>
    <t>CZ00254843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</si>
  <si>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</si>
  <si>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</si>
  <si>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</si>
  <si>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</si>
  <si>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</si>
  <si>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</si>
  <si>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</si>
  <si>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</si>
  <si>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</si>
  <si>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</si>
  <si>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</si>
  <si>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</si>
  <si>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</si>
  <si>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</si>
  <si>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</si>
  <si>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</si>
  <si>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</si>
  <si>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</si>
  <si>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</si>
  <si>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</si>
  <si>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</si>
  <si>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</si>
  <si>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</si>
  <si>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</si>
  <si>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</si>
  <si>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</si>
  <si>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</si>
  <si>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</si>
  <si>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</si>
  <si>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</si>
  <si>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</si>
  <si>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</si>
  <si>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</si>
  <si>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</si>
  <si>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</si>
  <si>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</si>
  <si>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</si>
  <si>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</si>
  <si>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</si>
  <si>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</si>
  <si>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</si>
  <si>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</si>
  <si>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</si>
  <si>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</si>
  <si>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</si>
  <si>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</si>
  <si>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</si>
  <si>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</si>
  <si>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</si>
  <si>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</si>
  <si>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</si>
  <si>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</si>
  <si>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</si>
  <si>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zpe...</t>
  </si>
  <si>
    <t>STA</t>
  </si>
  <si>
    <t>1</t>
  </si>
  <si>
    <t>{356e8686-c942-4de7-a7b8-26c2ed9a3c95}</t>
  </si>
  <si>
    <t>2</t>
  </si>
  <si>
    <t>SO 401</t>
  </si>
  <si>
    <t>Veřejné osvětlení</t>
  </si>
  <si>
    <t>{b90135d9-5f48-44c8-acba-fc49aaeba30c}</t>
  </si>
  <si>
    <t>SO-08-Z01</t>
  </si>
  <si>
    <t>Suché koryto z lomového kameniva</t>
  </si>
  <si>
    <t>{5fa6985e-e7a8-4104-ae9f-6b08d1a46f6d}</t>
  </si>
  <si>
    <t>815 94 81</t>
  </si>
  <si>
    <t>SO-09-Z01</t>
  </si>
  <si>
    <t>Altán, mobiliář a zpevněné plochy</t>
  </si>
  <si>
    <t>{40424c55-a244-4d1a-a107-9e53a8724473}</t>
  </si>
  <si>
    <t>VRN_mob.</t>
  </si>
  <si>
    <t>Vedlejší rozpočtové náklady</t>
  </si>
  <si>
    <t>{93c22c55-1c6d-4d0c-bbe4-b7fbb7e18016}</t>
  </si>
  <si>
    <t>VRN</t>
  </si>
  <si>
    <t>Vedlejší rozpočtové...</t>
  </si>
  <si>
    <t>{ee17b976-a22a-4371-b1d3-0ac3a7ff628e}</t>
  </si>
  <si>
    <t>KRYCÍ LIST SOUPISU PRACÍ</t>
  </si>
  <si>
    <t>Objekt:</t>
  </si>
  <si>
    <t>SO 101 - Komunikace a zpe...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</si>
  <si>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</si>
  <si>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</si>
  <si>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</si>
  <si>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</si>
  <si>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</si>
  <si>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</si>
  <si>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</si>
  <si>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</si>
  <si>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</si>
  <si>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D0 - Sanace</t>
  </si>
  <si>
    <t xml:space="preserve">    D1 - Skladba A</t>
  </si>
  <si>
    <t xml:space="preserve">    D2 - Skladba B</t>
  </si>
  <si>
    <t xml:space="preserve">    D3 - Skladba C</t>
  </si>
  <si>
    <t xml:space="preserve">    8 - Trubní vedení</t>
  </si>
  <si>
    <t xml:space="preserve">    9 - Ostatní konstrukce a práce, bourání</t>
  </si>
  <si>
    <t xml:space="preserve">    9.1 - Podzemní kontejnery</t>
  </si>
  <si>
    <t xml:space="preserve">    23-M - Montáže potrubí</t>
  </si>
  <si>
    <t xml:space="preserve">    997 - Přesun sutě</t>
  </si>
  <si>
    <t xml:space="preserve">    998 - Přesun hmot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</si>
  <si>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</si>
  <si>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</si>
  <si>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</si>
  <si>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</si>
  <si>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</si>
  <si>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</si>
  <si>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</si>
  <si>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</si>
  <si>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</si>
  <si>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</si>
  <si>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</si>
  <si>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</si>
  <si>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</si>
  <si>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</si>
  <si>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</si>
  <si>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</si>
  <si>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</si>
  <si>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</si>
  <si>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</si>
  <si>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</si>
  <si>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113106125</t>
  </si>
  <si>
    <t>Rozebrání dlažeb komunikací pro pěší s přemístěním hmot na skládku na vzdálenost do 3 m nebo s naložením na dopravní prostředek s ložem z kameniva nebo živice a s jakoukoliv výplní spár ručně z vegetační dlažby betonové</t>
  </si>
  <si>
    <t>m2</t>
  </si>
  <si>
    <t>CS ÚRS 2025 02</t>
  </si>
  <si>
    <t>4</t>
  </si>
  <si>
    <t>Online PSC</t>
  </si>
  <si>
    <t>https://podminky.urs.cz/item/CS_URS_2025_02/113106125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</si>
  <si>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</si>
  <si>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</si>
  <si>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https://podminky.urs.cz/item/CS_URS_2025_02/113107224</t>
  </si>
  <si>
    <t>3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</si>
  <si>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</si>
  <si>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</si>
  <si>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6</t>
  </si>
  <si>
    <t>https://podminky.urs.cz/item/CS_URS_2025_02/113107243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</si>
  <si>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</si>
  <si>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</si>
  <si>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</si>
  <si>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8</t>
  </si>
  <si>
    <t>https://podminky.urs.cz/item/CS_URS_2025_02/113202111</t>
  </si>
  <si>
    <t>5</t>
  </si>
  <si>
    <t>121151123</t>
  </si>
  <si>
    <t>Sejmutí ornice strojně při souvislé ploše přes 500 m2, tl. vrstvy do 200 mm</t>
  </si>
  <si>
    <t>10</t>
  </si>
  <si>
    <t>https://podminky.urs.cz/item/CS_URS_2025_02/121151123</t>
  </si>
  <si>
    <t>122252206</t>
  </si>
  <si>
    <t>Odkopávky a prokopávky nezapažené pro silnice a dálnice strojně v hornině třídy těžitelnosti I přes 1 000 do 5 000 m3</t>
  </si>
  <si>
    <t>m3</t>
  </si>
  <si>
    <t>https://podminky.urs.cz/item/CS_URS_2025_02/122252206</t>
  </si>
  <si>
    <t>VV</t>
  </si>
  <si>
    <t>233*0,24</t>
  </si>
  <si>
    <t>Součet</t>
  </si>
  <si>
    <t>7</t>
  </si>
  <si>
    <t>123252102</t>
  </si>
  <si>
    <t>Vykopávky zářezů se šikmými stěnami pro podzemní vedení strojně v hornině třídy těžitelnosti I skupiny 3 přes 20 do 50 m3</t>
  </si>
  <si>
    <t>14</t>
  </si>
  <si>
    <t>https://podminky.urs.cz/item/CS_URS_2025_02/123252102</t>
  </si>
  <si>
    <t>"ZÁŘEZ PRO VYBOURÁNÍ  KOLEKTORU" 0.5*0.8*100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</si>
  <si>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</si>
  <si>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</si>
  <si>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16</t>
  </si>
  <si>
    <t>https://podminky.urs.cz/item/CS_URS_2025_02/162751117</t>
  </si>
  <si>
    <t>"ORNICE" 77,1</t>
  </si>
  <si>
    <t>"VÝKOP" 55,92</t>
  </si>
  <si>
    <t>"VÝKOP KOLEKTORU" 40</t>
  </si>
  <si>
    <t>"NÁSYP" -49</t>
  </si>
  <si>
    <t>"ZÁSYP KOLEKTORU" -0,5*1*100</t>
  </si>
  <si>
    <t>9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</si>
  <si>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</si>
  <si>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</si>
  <si>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18</t>
  </si>
  <si>
    <t>https://podminky.urs.cz/item/CS_URS_2025_02/171152101</t>
  </si>
  <si>
    <t>"NÁSYP" 49</t>
  </si>
  <si>
    <t>"ZÁSYP KOLEKTORU" 0,5*1*100</t>
  </si>
  <si>
    <t>171201231</t>
  </si>
  <si>
    <t>Poplatek za uložení stavebního odpadu na recyklační skládce (skládkovné) zeminy a kamení zatříděného do Katalogu odpadů pod kódem 17 05 04</t>
  </si>
  <si>
    <t>t</t>
  </si>
  <si>
    <t>20</t>
  </si>
  <si>
    <t>https://podminky.urs.cz/item/CS_URS_2025_02/171201231</t>
  </si>
  <si>
    <t>74,02*2 "Přepočtené koeficientem množství</t>
  </si>
  <si>
    <t>11</t>
  </si>
  <si>
    <t>181152302</t>
  </si>
  <si>
    <t>Úprava pláně na stavbách silnic a dálnic strojně v zářezech mimo skalních se zhutněním</t>
  </si>
  <si>
    <t>22</t>
  </si>
  <si>
    <t>https://podminky.urs.cz/item/CS_URS_2025_02/181152302</t>
  </si>
  <si>
    <t>"Skladba A" 680</t>
  </si>
  <si>
    <t>"Skladba B" 665</t>
  </si>
  <si>
    <t>"Skladba C" 265</t>
  </si>
  <si>
    <t>181351113</t>
  </si>
  <si>
    <t>Rozprostření a urovnání ornice v rovině nebo ve svahu sklonu do 1:5 strojně při souvislé ploše přes 500 m2, tl. vrstvy do 200 mm</t>
  </si>
  <si>
    <t>24</t>
  </si>
  <si>
    <t>https://podminky.urs.cz/item/CS_URS_2025_02/181351113</t>
  </si>
  <si>
    <t>13</t>
  </si>
  <si>
    <t>M</t>
  </si>
  <si>
    <t>10371500</t>
  </si>
  <si>
    <t>substrát pro trávníky VL</t>
  </si>
  <si>
    <t>26</t>
  </si>
  <si>
    <t>560*0,1 "Přepočtené koeficientem množství</t>
  </si>
  <si>
    <t>181451131</t>
  </si>
  <si>
    <t>Založení trávníku na půdě předem připravené plochy přes 1000 m2 výsevem včetně utažení parkového v rovině nebo na svahu do 1:5</t>
  </si>
  <si>
    <t>28</t>
  </si>
  <si>
    <t>https://podminky.urs.cz/item/CS_URS_2025_02/181451131</t>
  </si>
  <si>
    <t>15</t>
  </si>
  <si>
    <t>00572410</t>
  </si>
  <si>
    <t>osivo směs travní parková</t>
  </si>
  <si>
    <t>kg</t>
  </si>
  <si>
    <t>30</t>
  </si>
  <si>
    <t>560*0,02 "Přepočtené koeficientem množství</t>
  </si>
  <si>
    <t>183101322</t>
  </si>
  <si>
    <t>Hloubení jamek pro vysazování rostlin v zemině skupiny 1 až 4 s výměnou půdy z 100% v rovině nebo na svahu do 1:5, objemu přes 1,00 do 2,00 m3</t>
  </si>
  <si>
    <t>kus</t>
  </si>
  <si>
    <t>32</t>
  </si>
  <si>
    <t>https://podminky.urs.cz/item/CS_URS_2025_02/183101322</t>
  </si>
  <si>
    <t>17</t>
  </si>
  <si>
    <t>10321100</t>
  </si>
  <si>
    <t>zahradní substrát pro výsadbu VL</t>
  </si>
  <si>
    <t>34</t>
  </si>
  <si>
    <t>9*2 "Přepočtené koeficientem množství</t>
  </si>
  <si>
    <t>184102117</t>
  </si>
  <si>
    <t>Výsadba dřeviny s balem do předem vyhloubené jamky se zalitím v rovině nebo na svahu do 1:5, při průměru balu přes 800 do 1000 mm</t>
  </si>
  <si>
    <t>36</t>
  </si>
  <si>
    <t>https://podminky.urs.cz/item/CS_URS_2025_02/184102117</t>
  </si>
  <si>
    <t>19</t>
  </si>
  <si>
    <t>02650530R</t>
  </si>
  <si>
    <t>hybridní jilm /Ulmus Lobel/ obvod kmene 12-14 cm</t>
  </si>
  <si>
    <t>38</t>
  </si>
  <si>
    <t>184215132</t>
  </si>
  <si>
    <t>Ukotvení dřeviny kůly v rovině nebo na svahu do 1:5 třemi kůly, délky přes 1 do 2 m</t>
  </si>
  <si>
    <t>40</t>
  </si>
  <si>
    <t>https://podminky.urs.cz/item/CS_URS_2025_02/184215132</t>
  </si>
  <si>
    <t>60591253</t>
  </si>
  <si>
    <t>kůl vyvazovací dřevěný impregnovaný D 8cm dl 2m</t>
  </si>
  <si>
    <t>42</t>
  </si>
  <si>
    <t>9*3 "Přepočtené koeficientem množství</t>
  </si>
  <si>
    <t>Zakládání</t>
  </si>
  <si>
    <t>211971110</t>
  </si>
  <si>
    <t>Zřízení opláštění výplně z geotextilie odvodňovacích žeber nebo trativodů v rýze nebo zářezu se stěnami šikmými o sklonu do 1:2</t>
  </si>
  <si>
    <t>44</t>
  </si>
  <si>
    <t>https://podminky.urs.cz/item/CS_URS_2025_02/211971110</t>
  </si>
  <si>
    <t>"pro silniční drenáž" (0,5+0,4+0,5)*95</t>
  </si>
  <si>
    <t>23</t>
  </si>
  <si>
    <t>69311226</t>
  </si>
  <si>
    <t>geotextilie netkaná separační, ochranná, filtrační, drenážní PES 150g/m2</t>
  </si>
  <si>
    <t>46</t>
  </si>
  <si>
    <t>212752412</t>
  </si>
  <si>
    <t>Trativody z drenážních trubek pro liniové stavby a komunikace se zřízením štěrkového lože pod trubky a s jejich obsypem v otevřeném výkopu trubka korugovaná sendvičová PE-HD SN 8 perforace 220° DN 150</t>
  </si>
  <si>
    <t>48</t>
  </si>
  <si>
    <t>https://podminky.urs.cz/item/CS_URS_2025_02/212752412</t>
  </si>
  <si>
    <t>"silniční drenáž" 95</t>
  </si>
  <si>
    <t>Komunikace pozemní</t>
  </si>
  <si>
    <t>D0</t>
  </si>
  <si>
    <t>Sanace</t>
  </si>
  <si>
    <t>25</t>
  </si>
  <si>
    <t>122252204</t>
  </si>
  <si>
    <t>Odkopávky a prokopávky nezapažené pro silnice a dálnice strojně v hornině třídy těžitelnosti I přes 100 do 500 m3</t>
  </si>
  <si>
    <t>50</t>
  </si>
  <si>
    <t>https://podminky.urs.cz/item/CS_URS_2025_02/122252204</t>
  </si>
  <si>
    <t>"Skladba A" 110*0,5</t>
  </si>
  <si>
    <t>"Skladba B" 70*0,5</t>
  </si>
  <si>
    <t>"Skladba C" 265*0,25</t>
  </si>
  <si>
    <t>52</t>
  </si>
  <si>
    <t>27</t>
  </si>
  <si>
    <t>54</t>
  </si>
  <si>
    <t>168,75*2 "Přepočtené koeficientem množství</t>
  </si>
  <si>
    <t>564871111</t>
  </si>
  <si>
    <t>Podklad ze štěrkodrti ŠD s rozprostřením a zhutněním plochy přes 100 m2, po zhutnění tl. 250 mm</t>
  </si>
  <si>
    <t>56</t>
  </si>
  <si>
    <t>https://podminky.urs.cz/item/CS_URS_2025_02/564871111</t>
  </si>
  <si>
    <t>P</t>
  </si>
  <si>
    <t>Poznámka k položce:_x000D_
Poznámka k položce: vel. 0-63 mm</t>
  </si>
  <si>
    <t>"frakce 0-32"</t>
  </si>
  <si>
    <t>"Skladba A" 110</t>
  </si>
  <si>
    <t>"Skladba B" 70</t>
  </si>
  <si>
    <t xml:space="preserve">"Skladba C" 265 </t>
  </si>
  <si>
    <t>29</t>
  </si>
  <si>
    <t>58</t>
  </si>
  <si>
    <t>Poznámka k položce:_x000D_
Poznámka k položce: vel. 0-125 mm</t>
  </si>
  <si>
    <t>"frakce 0-63"</t>
  </si>
  <si>
    <t>919726203</t>
  </si>
  <si>
    <t>Geotextilie tkaná pro vyztužení, separaci nebo filtraci z polypropylenu, podélná pevnost v tahu přes 50 do 80 kN/m</t>
  </si>
  <si>
    <t>60</t>
  </si>
  <si>
    <t>https://podminky.urs.cz/item/CS_URS_2025_02/919726203</t>
  </si>
  <si>
    <t>D1</t>
  </si>
  <si>
    <t>Skladba A</t>
  </si>
  <si>
    <t>31</t>
  </si>
  <si>
    <t>564861111</t>
  </si>
  <si>
    <t>Podklad ze štěrkodrti ŠD s rozprostřením a zhutněním plochy přes 100 m2, po zhutnění tl. 200 mm</t>
  </si>
  <si>
    <t>62</t>
  </si>
  <si>
    <t>https://podminky.urs.cz/item/CS_URS_2025_02/564861111</t>
  </si>
  <si>
    <t>A</t>
  </si>
  <si>
    <t>680*1,05 "Přepočtené koeficientem množství"</t>
  </si>
  <si>
    <t>564952113</t>
  </si>
  <si>
    <t>Podklad z mechanicky zpevněného kameniva MZK (minerální beton) s rozprostřením a s hutněním, po zhutnění tl. 170 mm</t>
  </si>
  <si>
    <t>64</t>
  </si>
  <si>
    <t>https://podminky.urs.cz/item/CS_URS_2025_02/564952113</t>
  </si>
  <si>
    <t>33</t>
  </si>
  <si>
    <t>565155111</t>
  </si>
  <si>
    <t>Asfaltový beton vrstva podkladní ACP 16 z nemodifikovaného asfaltu s rozprostřením a zhutněním ACP 16 S v pruhu šířky přes 1,5 do 3 m, po zhutnění tl. 70 mm</t>
  </si>
  <si>
    <t>66</t>
  </si>
  <si>
    <t>https://podminky.urs.cz/item/CS_URS_2025_02/565155111</t>
  </si>
  <si>
    <t>573111111</t>
  </si>
  <si>
    <t>Postřik infiltrační PI z asfaltu silničního s posypem kamenivem, v množství 0,60 kg/m2</t>
  </si>
  <si>
    <t>68</t>
  </si>
  <si>
    <t>https://podminky.urs.cz/item/CS_URS_2025_02/573111111</t>
  </si>
  <si>
    <t>35</t>
  </si>
  <si>
    <t>573211111</t>
  </si>
  <si>
    <t>Postřik spojovací PS bez posypu kamenivem z asfaltu silničního, v množství 0,60 kg/m2</t>
  </si>
  <si>
    <t>70</t>
  </si>
  <si>
    <t>https://podminky.urs.cz/item/CS_URS_2025_02/573211111</t>
  </si>
  <si>
    <t>577134111</t>
  </si>
  <si>
    <t>Asfaltový beton vrstva obrusná ACO 11 z nemodifikovaného asfaltu s rozprostřením a se zhutněním ACO 11+ v pruhu šířky přes 1,5 do 3 m, po zhutnění tl. 40 mm</t>
  </si>
  <si>
    <t>72</t>
  </si>
  <si>
    <t>https://podminky.urs.cz/item/CS_URS_2025_02/577134111</t>
  </si>
  <si>
    <t>D2</t>
  </si>
  <si>
    <t>Skladba B</t>
  </si>
  <si>
    <t>37</t>
  </si>
  <si>
    <t>74</t>
  </si>
  <si>
    <t>B</t>
  </si>
  <si>
    <t>665*1,05 "Přepočtené koeficientem množství</t>
  </si>
  <si>
    <t>564952112</t>
  </si>
  <si>
    <t>Podklad z mechanicky zpevněného kameniva MZK (minerální beton) s rozprostřením a s hutněním, po zhutnění tl. 160 mm</t>
  </si>
  <si>
    <t>76</t>
  </si>
  <si>
    <t>https://podminky.urs.cz/item/CS_URS_2025_02/564952112</t>
  </si>
  <si>
    <t>39</t>
  </si>
  <si>
    <t>596412115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</si>
  <si>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</si>
  <si>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78</t>
  </si>
  <si>
    <t>https://podminky.urs.cz/item/CS_URS_2025_02/596412115</t>
  </si>
  <si>
    <t>59245035</t>
  </si>
  <si>
    <t>dlažba plošná vegetační betonová 200x200mm tl 80mm přírodní</t>
  </si>
  <si>
    <t>80</t>
  </si>
  <si>
    <t>B-116</t>
  </si>
  <si>
    <t>549*1,02 "Přepočtené koeficientem množství</t>
  </si>
  <si>
    <t>41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</si>
  <si>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</si>
  <si>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</si>
  <si>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82</t>
  </si>
  <si>
    <t>https://podminky.urs.cz/item/CS_URS_2025_02/596212210</t>
  </si>
  <si>
    <t>59245004</t>
  </si>
  <si>
    <t>dlažba skladebná betonová 200x200mm tl 80mm barevná</t>
  </si>
  <si>
    <t>84</t>
  </si>
  <si>
    <t>116*1,02 "Přepočtené koeficientem množství</t>
  </si>
  <si>
    <t>43</t>
  </si>
  <si>
    <t>919726123</t>
  </si>
  <si>
    <t>Geotextilie netkaná pro ochranu, separaci nebo filtraci měrná hmotnost přes 300 do 500 g/m2</t>
  </si>
  <si>
    <t>86</t>
  </si>
  <si>
    <t>https://podminky.urs.cz/item/CS_URS_2025_02/919726123</t>
  </si>
  <si>
    <t>D3</t>
  </si>
  <si>
    <t>Skladba C</t>
  </si>
  <si>
    <t>564851111</t>
  </si>
  <si>
    <t>Podklad ze štěrkodrti ŠD s rozprostřením a zhutněním plochy přes 100 m2, po zhutnění tl. 150 mm</t>
  </si>
  <si>
    <t>88</t>
  </si>
  <si>
    <t>https://podminky.urs.cz/item/CS_URS_2025_02/564851111</t>
  </si>
  <si>
    <t>C</t>
  </si>
  <si>
    <t>265*1,05 "Přepočtené koeficientem množství</t>
  </si>
  <si>
    <t>45</t>
  </si>
  <si>
    <t>596211122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</si>
  <si>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100 do 300 m2</t>
  </si>
  <si>
    <t>90</t>
  </si>
  <si>
    <t>https://podminky.urs.cz/item/CS_URS_2025_02/596211122</t>
  </si>
  <si>
    <t>59246066</t>
  </si>
  <si>
    <t>dlažba skladebná betonová z více formátů o max. rozměrech 240x160mm tl 60mm barevná</t>
  </si>
  <si>
    <t>92</t>
  </si>
  <si>
    <t>C-10</t>
  </si>
  <si>
    <t>255*1,02 "Přepočtené koeficientem množství</t>
  </si>
  <si>
    <t>47</t>
  </si>
  <si>
    <t>59245006</t>
  </si>
  <si>
    <t>dlažba pro nevidomé betonová 200x100mm tl 60mm barevná</t>
  </si>
  <si>
    <t>94</t>
  </si>
  <si>
    <t>10*1,02 "Přepočtené koeficientem množství</t>
  </si>
  <si>
    <t>Trubní vedení</t>
  </si>
  <si>
    <t>899132121</t>
  </si>
  <si>
    <t>Výměna (výšková úprava) poklopu kanalizačního s rámem pevným s ošetřením podkladních vrstev hloubky do 25 cm</t>
  </si>
  <si>
    <t>96</t>
  </si>
  <si>
    <t>https://podminky.urs.cz/item/CS_URS_2025_02/899132121</t>
  </si>
  <si>
    <t>49</t>
  </si>
  <si>
    <t>28661933</t>
  </si>
  <si>
    <t>poklop šachtový litinový DN 600 pro třídu zatížení B125</t>
  </si>
  <si>
    <t>98</t>
  </si>
  <si>
    <t>899133211</t>
  </si>
  <si>
    <t>Výměna (výšková úprava) vtokové mříže uliční vpusti na betonové skruži s použitím betonových vyrovnávacích prvků</t>
  </si>
  <si>
    <t>100</t>
  </si>
  <si>
    <t>https://podminky.urs.cz/item/CS_URS_2025_02/899133211</t>
  </si>
  <si>
    <t>51</t>
  </si>
  <si>
    <t>59224481</t>
  </si>
  <si>
    <t>mříž vtoková s rámem pro uliční vpusť 500x500, zatížení 40 tun</t>
  </si>
  <si>
    <t>102</t>
  </si>
  <si>
    <t>Ostatní konstrukce a práce, bourání</t>
  </si>
  <si>
    <t>914111111</t>
  </si>
  <si>
    <t>Montáž svislé dopravní značky základní velikosti do 1 m2 objímkami na sloupky nebo konzoly</t>
  </si>
  <si>
    <t>104</t>
  </si>
  <si>
    <t>https://podminky.urs.cz/item/CS_URS_2025_02/914111111</t>
  </si>
  <si>
    <t>53</t>
  </si>
  <si>
    <t>40445608</t>
  </si>
  <si>
    <t>značky upravující přednost P1, P4 700mm</t>
  </si>
  <si>
    <t>106</t>
  </si>
  <si>
    <t>40445625</t>
  </si>
  <si>
    <t>informativní značky provozní IP8, IP9, IP11-IP13 500x700mm</t>
  </si>
  <si>
    <t>108</t>
  </si>
  <si>
    <t>55</t>
  </si>
  <si>
    <t>40445650</t>
  </si>
  <si>
    <t>dodatkové tabulky E7, E12, E13 500x300mm</t>
  </si>
  <si>
    <t>110</t>
  </si>
  <si>
    <t>40445647</t>
  </si>
  <si>
    <t>dodatkové tabulky E1, E2a,b , E6, E9, E10 E12c, E17 500x500mm</t>
  </si>
  <si>
    <t>112</t>
  </si>
  <si>
    <t>57</t>
  </si>
  <si>
    <t>914511111</t>
  </si>
  <si>
    <t>Montáž sloupku dopravních značek délky do 3,5 m do betonového základu</t>
  </si>
  <si>
    <t>114</t>
  </si>
  <si>
    <t>https://podminky.urs.cz/item/CS_URS_2025_02/914511111</t>
  </si>
  <si>
    <t>40445230</t>
  </si>
  <si>
    <t>sloupek pro dopravní značku Zn D 70mm v 3,5m</t>
  </si>
  <si>
    <t>116</t>
  </si>
  <si>
    <t>59</t>
  </si>
  <si>
    <t>40445254</t>
  </si>
  <si>
    <t>víčko plastové na sloupek D 70mm</t>
  </si>
  <si>
    <t>118</t>
  </si>
  <si>
    <t>915131111</t>
  </si>
  <si>
    <t>Vodorovné dopravní značení stříkané barvou přechody pro chodce, šipky, symboly bílé základní</t>
  </si>
  <si>
    <t>120</t>
  </si>
  <si>
    <t>https://podminky.urs.cz/item/CS_URS_2025_02/915131111</t>
  </si>
  <si>
    <t>61</t>
  </si>
  <si>
    <t>915621111</t>
  </si>
  <si>
    <t>Předznačení pro vodorovné značení stříkané barvou nebo prováděné z nátěrových hmot plošné šipky, symboly, nápisy</t>
  </si>
  <si>
    <t>122</t>
  </si>
  <si>
    <t>https://podminky.urs.cz/item/CS_URS_2025_02/915621111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</si>
  <si>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</si>
  <si>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</si>
  <si>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124</t>
  </si>
  <si>
    <t>https://podminky.urs.cz/item/CS_URS_2025_02/916131213</t>
  </si>
  <si>
    <t>63</t>
  </si>
  <si>
    <t>59217031</t>
  </si>
  <si>
    <t>obrubník silniční betonový 1000x150x250mm</t>
  </si>
  <si>
    <t>126</t>
  </si>
  <si>
    <t>223*1,02 "Přepočtené koeficientem množství</t>
  </si>
  <si>
    <t>59217026</t>
  </si>
  <si>
    <t>obrubník silniční betonový 500x150x250mm</t>
  </si>
  <si>
    <t>128</t>
  </si>
  <si>
    <t>19*1,02 "Přepočtené koeficientem množství</t>
  </si>
  <si>
    <t>65</t>
  </si>
  <si>
    <t>59217035</t>
  </si>
  <si>
    <t>obrubník betonový obloukový vnější 780x150x250mm</t>
  </si>
  <si>
    <t>130</t>
  </si>
  <si>
    <t>"R 0,5" 4</t>
  </si>
  <si>
    <t>"R 1,0" 11</t>
  </si>
  <si>
    <t>59217077</t>
  </si>
  <si>
    <t>obrubník silniční rohový betonový 250x250x250mm</t>
  </si>
  <si>
    <t>132</t>
  </si>
  <si>
    <t>67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</si>
  <si>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</si>
  <si>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</si>
  <si>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134</t>
  </si>
  <si>
    <t>https://podminky.urs.cz/item/CS_URS_2025_02/916231213</t>
  </si>
  <si>
    <t>59217048</t>
  </si>
  <si>
    <t>obrubník parkový obloukový betonový R 0,5-1m 80x250 přírodní</t>
  </si>
  <si>
    <t>136</t>
  </si>
  <si>
    <t>"R 1,0" 8</t>
  </si>
  <si>
    <t>69</t>
  </si>
  <si>
    <t>59217016</t>
  </si>
  <si>
    <t>obrubník betonový chodníkový 1000x80x250mm</t>
  </si>
  <si>
    <t>138</t>
  </si>
  <si>
    <t>342*1,02 "Přepočtené koeficientem množství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</si>
  <si>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</si>
  <si>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</si>
  <si>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140</t>
  </si>
  <si>
    <t>https://podminky.urs.cz/item/CS_URS_2025_02/919732211</t>
  </si>
  <si>
    <t>71</t>
  </si>
  <si>
    <t>919735113</t>
  </si>
  <si>
    <t>Řezání stávajícího živičného krytu nebo podkladu hloubky přes 100 do 150 mm</t>
  </si>
  <si>
    <t>142</t>
  </si>
  <si>
    <t>https://podminky.urs.cz/item/CS_URS_2025_02/919735113</t>
  </si>
  <si>
    <t>963015141</t>
  </si>
  <si>
    <t>Demontáž prefabrikovaných krycích desek kanálů, šachet nebo žump hmotnosti do 0,5 t</t>
  </si>
  <si>
    <t>144</t>
  </si>
  <si>
    <t>https://podminky.urs.cz/item/CS_URS_2025_02/963015141</t>
  </si>
  <si>
    <t>" ZÁKRYTOVÝ PANEL KOLEKTORU" 100/2</t>
  </si>
  <si>
    <t>9.1</t>
  </si>
  <si>
    <t>Podzemní kontejnery</t>
  </si>
  <si>
    <t>73</t>
  </si>
  <si>
    <t>131151103</t>
  </si>
  <si>
    <t>Hloubení nezapažených jam a zářezů strojně s urovnáním dna do předepsaného profilu a spádu v hornině třídy těžitelnosti I skupiny 1 a 2 přes 50 do 100 m3</t>
  </si>
  <si>
    <t>146</t>
  </si>
  <si>
    <t>https://podminky.urs.cz/item/CS_URS_2025_02/131151103</t>
  </si>
  <si>
    <t>"kontejnery 5m3" 5*3*2,8</t>
  </si>
  <si>
    <t>"kontejnery 3m3" 5*3*2,1</t>
  </si>
  <si>
    <t>148</t>
  </si>
  <si>
    <t>75</t>
  </si>
  <si>
    <t>150</t>
  </si>
  <si>
    <t>73,5*2 "Přepočtené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</si>
  <si>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</si>
  <si>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</si>
  <si>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152</t>
  </si>
  <si>
    <t>https://podminky.urs.cz/item/CS_URS_2025_02/174151101</t>
  </si>
  <si>
    <t>77</t>
  </si>
  <si>
    <t>58331200</t>
  </si>
  <si>
    <t>štěrkopísek netříděný</t>
  </si>
  <si>
    <t>154</t>
  </si>
  <si>
    <t>36*2 "Přepočtené koeficientem množství</t>
  </si>
  <si>
    <t>271532213</t>
  </si>
  <si>
    <t>Podsyp pod základové konstrukce se zhutněním a urovnáním povrchu z kameniva hrubého, frakce 8 - 16 mm</t>
  </si>
  <si>
    <t>156</t>
  </si>
  <si>
    <t>https://podminky.urs.cz/item/CS_URS_2025_02/271532213</t>
  </si>
  <si>
    <t>(4,3*2,3*0,1)*2</t>
  </si>
  <si>
    <t>79</t>
  </si>
  <si>
    <t>273321411</t>
  </si>
  <si>
    <t>Základy z betonu železového (bez výztuže) desky z betonu bez zvláštních nároků na prostředí tř. C 20/25</t>
  </si>
  <si>
    <t>158</t>
  </si>
  <si>
    <t>https://podminky.urs.cz/item/CS_URS_2025_02/273321411</t>
  </si>
  <si>
    <t>(4,3*2,3*0,15)*2</t>
  </si>
  <si>
    <t>273362023</t>
  </si>
  <si>
    <t>Výztuž základů z kompozitních sítí desek průměr prutu 5 mm, velikost ok 200 x 200 mm</t>
  </si>
  <si>
    <t>160</t>
  </si>
  <si>
    <t>https://podminky.urs.cz/item/CS_URS_2025_02/273362023</t>
  </si>
  <si>
    <t>(4,3*2,3)*2</t>
  </si>
  <si>
    <t>81</t>
  </si>
  <si>
    <t>279311911</t>
  </si>
  <si>
    <t>Základové zdi z betonu prostého bez zvláštních nároků na vliv prostředí tř. C 16/20</t>
  </si>
  <si>
    <t>162</t>
  </si>
  <si>
    <t>https://podminky.urs.cz/item/CS_URS_2025_02/279311911</t>
  </si>
  <si>
    <t>"výplň mezi jednotlivými ŽB jímkami"</t>
  </si>
  <si>
    <t>"kontejnery 5m3" 1,9*0,3*2,2</t>
  </si>
  <si>
    <t>"kontejnery 3m3" 1,9*0,3*1,52</t>
  </si>
  <si>
    <t>9361042R1</t>
  </si>
  <si>
    <t>Dodávka systému podzemních kontejnerů, vč. ŽB jímky, osazení, jeřábnických prací a dopravy - objem 5 m3</t>
  </si>
  <si>
    <t>164</t>
  </si>
  <si>
    <t>83</t>
  </si>
  <si>
    <t>9361042R2</t>
  </si>
  <si>
    <t>Dodávka systému podzemních kontejnerů, vč. ŽB jímky, osazení, jeřábnických prací a dopravy - objem 3 m3</t>
  </si>
  <si>
    <t>166</t>
  </si>
  <si>
    <t>23-M</t>
  </si>
  <si>
    <t>Montáže potrubí</t>
  </si>
  <si>
    <t>230083069</t>
  </si>
  <si>
    <t>Demontáž ocelového potrubí do šrotu hmotnosti přes 50 do 250 kg připojovací rozměr Ø 108, tl. 6,3 mm</t>
  </si>
  <si>
    <t>168</t>
  </si>
  <si>
    <t>https://podminky.urs.cz/item/CS_URS_2025_02/230083069</t>
  </si>
  <si>
    <t>"NEFUNKČNÍ TROUBY V KOLEKTRORU" 100/5</t>
  </si>
  <si>
    <t>997</t>
  </si>
  <si>
    <t>Přesun sutě</t>
  </si>
  <si>
    <t>85</t>
  </si>
  <si>
    <t>997221561</t>
  </si>
  <si>
    <t>Vodorovná doprava suti bez naložení, ale se složením a s hrubým urovnáním z kusových materiálů, na vzdálenost do 1 km</t>
  </si>
  <si>
    <t>170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</si>
  <si>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</si>
  <si>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</si>
  <si>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</si>
  <si>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172</t>
  </si>
  <si>
    <t>https://podminky.urs.cz/item/CS_URS_2025_02/997221569</t>
  </si>
  <si>
    <t>1244,405*9 "Přepočtené koeficientem množství</t>
  </si>
  <si>
    <t>87</t>
  </si>
  <si>
    <t>997221861</t>
  </si>
  <si>
    <t>Poplatek za uložení stavebního odpadu na recyklační skládce (skládkovné) z prostého betonu zatříděného do Katalogu odpadů pod kódem 17 01 01</t>
  </si>
  <si>
    <t>174</t>
  </si>
  <si>
    <t>https://podminky.urs.cz/item/CS_URS_2025_02/997221861</t>
  </si>
  <si>
    <t>997221862</t>
  </si>
  <si>
    <t>Poplatek za uložení stavebního odpadu na recyklační skládce (skládkovné) z armovaného betonu zatříděného do Katalogu odpadů pod kódem 17 01 01</t>
  </si>
  <si>
    <t>CS ÚRS 2024 02</t>
  </si>
  <si>
    <t>176</t>
  </si>
  <si>
    <t>https://podminky.urs.cz/item/CS_URS_2024_02/997221862</t>
  </si>
  <si>
    <t>89</t>
  </si>
  <si>
    <t>997221873</t>
  </si>
  <si>
    <t>178</t>
  </si>
  <si>
    <t>https://podminky.urs.cz/item/CS_URS_2025_02/997221873</t>
  </si>
  <si>
    <t>997221875</t>
  </si>
  <si>
    <t>Poplatek za uložení stavebního odpadu na recyklační skládce (skládkovné) asfaltového bez obsahu dehtu zatříděného do Katalogu odpadů pod kódem 17 03 02</t>
  </si>
  <si>
    <t>180</t>
  </si>
  <si>
    <t>https://podminky.urs.cz/item/CS_URS_2025_02/997221875</t>
  </si>
  <si>
    <t>998</t>
  </si>
  <si>
    <t>Přesun hmot</t>
  </si>
  <si>
    <t>91</t>
  </si>
  <si>
    <t>998225111</t>
  </si>
  <si>
    <t>Přesun hmot pro komunikace s krytem z kameniva, monolitickým betonovým nebo živičným dopravní vzdálenost do 200 m jakékoliv délky objektu</t>
  </si>
  <si>
    <t>182</t>
  </si>
  <si>
    <t>https://podminky.urs.cz/item/CS_URS_2025_02/998225111</t>
  </si>
  <si>
    <t>Práce a dodávky M</t>
  </si>
  <si>
    <t>46-M</t>
  </si>
  <si>
    <t>Zemní práce při extr.mont.pracích</t>
  </si>
  <si>
    <t>460791214</t>
  </si>
  <si>
    <t>Montáž trubek ochranných uložených volně do rýhy plastových ohebných, vnitřního průměru přes 90 do 110 mm</t>
  </si>
  <si>
    <t>184</t>
  </si>
  <si>
    <t>https://podminky.urs.cz/item/CS_URS_2025_02/460791214</t>
  </si>
  <si>
    <t>93</t>
  </si>
  <si>
    <t>34571355</t>
  </si>
  <si>
    <t>trubka elektroinstalační ohebná dvouplášťová korugovaná HDPE (chránička) D 93/110mm</t>
  </si>
  <si>
    <t>256</t>
  </si>
  <si>
    <t>186</t>
  </si>
  <si>
    <t>"CHRÁNIČKA PRO BUDOUCÍ NABÍJECÍ BODY"</t>
  </si>
  <si>
    <t>15*1,05 "Přepočtené koeficientem množství</t>
  </si>
  <si>
    <t>SO 401 - Veřejné osvětlení</t>
  </si>
  <si>
    <t xml:space="preserve">    21-M - Elektromontáže</t>
  </si>
  <si>
    <t>21-M</t>
  </si>
  <si>
    <t>Elektromontáže</t>
  </si>
  <si>
    <t>210100014</t>
  </si>
  <si>
    <t>Ukončení vodičů izolovaných s označením a zapojením v rozváděči nebo na přístroji průřezu žíly do 10 mm2</t>
  </si>
  <si>
    <t>https://podminky.urs.cz/item/CS_URS_2024_02/210100014</t>
  </si>
  <si>
    <t>210100096</t>
  </si>
  <si>
    <t>Ukončení vodičů izolovaných s označením a zapojením na svorkovnici s otevřením a uzavřením krytu průřezu žíly do 2,5 mm2</t>
  </si>
  <si>
    <t>https://podminky.urs.cz/item/CS_URS_2024_02/210100096</t>
  </si>
  <si>
    <t>3*4</t>
  </si>
  <si>
    <t>210100099</t>
  </si>
  <si>
    <t>Ukončení vodičů izolovaných s označením a zapojením na svorkovnici s otevřením a uzavřením krytu průřezu žíly do 10 mm2</t>
  </si>
  <si>
    <t>https://podminky.urs.cz/item/CS_URS_2024_02/210100099</t>
  </si>
  <si>
    <t>8*2+4*2</t>
  </si>
  <si>
    <t>210203901</t>
  </si>
  <si>
    <t>Montáž svítidel LED se zapojením vodičů průmyslových nebo venkovních na výložník nebo dřík</t>
  </si>
  <si>
    <t>https://podminky.urs.cz/item/CS_URS_2024_02/210203901</t>
  </si>
  <si>
    <t>34774023</t>
  </si>
  <si>
    <t>svítidlo parkové na sloupek LED IP66 přes 40W přes 5000lm</t>
  </si>
  <si>
    <t>210204002</t>
  </si>
  <si>
    <t>Montáž stožárů osvětlení parkových ocelových</t>
  </si>
  <si>
    <t>https://podminky.urs.cz/item/CS_URS_2024_02/210204002</t>
  </si>
  <si>
    <t>"vč. osazení a obsypání pouzdra" 4</t>
  </si>
  <si>
    <t>31674067</t>
  </si>
  <si>
    <t>stožár osvětlovací sadový Pz 133/89/60 v 6,0m</t>
  </si>
  <si>
    <t>"vč. termoplastické povrchové úpravy od spodního okraje dvířek po spodek stožáru" 4</t>
  </si>
  <si>
    <t>1290542</t>
  </si>
  <si>
    <t>STOZAROVE POUZDRO SP 315/1000</t>
  </si>
  <si>
    <t>23531469</t>
  </si>
  <si>
    <t>písek křemičitý frakce 0,1/0,5mm</t>
  </si>
  <si>
    <t>"0,05*4"</t>
  </si>
  <si>
    <t>0,2*2000 "Přepočtené koeficientem množství"</t>
  </si>
  <si>
    <t>210204103</t>
  </si>
  <si>
    <t>Montáž výložníků osvětlení jednoramenných sloupových, hmotnosti do 35 kg</t>
  </si>
  <si>
    <t>https://podminky.urs.cz/item/CS_URS_2024_02/210204103</t>
  </si>
  <si>
    <t>31674002</t>
  </si>
  <si>
    <t>výložník rovný jednoduchý k osvětlovacím stožárům uličním vyložení 1500mm</t>
  </si>
  <si>
    <t>210204201</t>
  </si>
  <si>
    <t>Montáž elektrovýzbroje stožárů osvětlení 1 okruh</t>
  </si>
  <si>
    <t>https://podminky.urs.cz/item/CS_URS_2024_02/210204201</t>
  </si>
  <si>
    <t>31674130</t>
  </si>
  <si>
    <t>výzbroj stožárová SV 6.10.4</t>
  </si>
  <si>
    <t>"vč. pojistky T 6,3A skleněná 5x20mm" 4</t>
  </si>
  <si>
    <t>210204221</t>
  </si>
  <si>
    <t>Montáž ostatních doplňků osvětlení manžety stožárové, průměru do 150 mm</t>
  </si>
  <si>
    <t>https://podminky.urs.cz/item/CS_URS_2024_02/210204221</t>
  </si>
  <si>
    <t>31674124</t>
  </si>
  <si>
    <t>manžeta plastová ochranná na stožár d=133mm</t>
  </si>
  <si>
    <t>210220020</t>
  </si>
  <si>
    <t>Montáž uzemňovacího vedení s upevněním, propojením a připojením pomocí svorek v zemi s izolací spojů vodičů FeZn páskou průřezu do 120 mm2 v městské zástavbě</t>
  </si>
  <si>
    <t>https://podminky.urs.cz/item/CS_URS_2024_02/210220020</t>
  </si>
  <si>
    <t>35441073</t>
  </si>
  <si>
    <t>drát D 10mm FeZn</t>
  </si>
  <si>
    <t>"86+(4*1,5)"</t>
  </si>
  <si>
    <t>92*0,63 "Přepočtené koeficientem množství"</t>
  </si>
  <si>
    <t>35442036</t>
  </si>
  <si>
    <t>svorka uzemnění nerez připojovací</t>
  </si>
  <si>
    <t>35442037</t>
  </si>
  <si>
    <t>svorka uzemnění nerez křížová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</si>
  <si>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</si>
  <si>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</si>
  <si>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https://podminky.urs.cz/item/CS_URS_2024_02/210280003</t>
  </si>
  <si>
    <t>210812011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</si>
  <si>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</si>
  <si>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https://podminky.urs.cz/item/CS_URS_2024_02/210812011</t>
  </si>
  <si>
    <t>4*6</t>
  </si>
  <si>
    <t>34111030</t>
  </si>
  <si>
    <t>kabel instalační jádro Cu plné izolace PVC plášť PVC 450/750V (CYKY) 3x1,5mm2</t>
  </si>
  <si>
    <t>Poznámka k položce:_x000D_
Poznámka k položce: CYKY, průměr kabelu 8,6mm</t>
  </si>
  <si>
    <t>24*1,15 "Přepočtené koeficientem množství"</t>
  </si>
  <si>
    <t>210812033</t>
  </si>
  <si>
    <t>Montáž izolovaných kabelů měděných do 1 kV bez ukončení plných nebo laněných kulatých (např. CYKY, CHKE-R) uložených volně nebo v liště počtu a průřezu žil 4x6 až 10 mm2</t>
  </si>
  <si>
    <t>https://podminky.urs.cz/item/CS_URS_2024_02/210812033</t>
  </si>
  <si>
    <t>"pro veřejné osvětlení" 86+(4*2)</t>
  </si>
  <si>
    <t>34111076</t>
  </si>
  <si>
    <t>kabel instalační jádro Cu plné izolace PVC plášť PVC 450/750V (CYKY) 4x10mm2</t>
  </si>
  <si>
    <t>"pro veřejné osvětlení 86+(4*3)"</t>
  </si>
  <si>
    <t>98*1,15 "Přepočtené koeficientem množství</t>
  </si>
  <si>
    <t>218202013</t>
  </si>
  <si>
    <t>Demontáž svítidel výbojkových s odpojením vodičů průmyslových nebo venkovních z výložníku</t>
  </si>
  <si>
    <t>https://podminky.urs.cz/item/CS_URS_2024_02/218202013</t>
  </si>
  <si>
    <t>218204011</t>
  </si>
  <si>
    <t>Demontáž stožárů osvětlení ocelových samostatně stojících, délky do 12 m</t>
  </si>
  <si>
    <t>https://podminky.urs.cz/item/CS_URS_2024_02/218204011</t>
  </si>
  <si>
    <t>218204104</t>
  </si>
  <si>
    <t>Demontáž výložníků osvětlení jednoramenných sloupových, hmotnosti přes 35 kg</t>
  </si>
  <si>
    <t>https://podminky.urs.cz/item/CS_URS_2024_02/218204104</t>
  </si>
  <si>
    <t>218204201</t>
  </si>
  <si>
    <t>Demontáž elektrovýzbroje stožárů osvětlení 1 okruh</t>
  </si>
  <si>
    <t>https://podminky.urs.cz/item/CS_URS_2024_02/218204201</t>
  </si>
  <si>
    <t>460791212</t>
  </si>
  <si>
    <t>Montáž trubek ochranných uložených volně do rýhy plastových ohebných, vnitřního průměru přes 32 do 50 mm</t>
  </si>
  <si>
    <t>https://podminky.urs.cz/item/CS_URS_2024_02/460791212</t>
  </si>
  <si>
    <t>34571802</t>
  </si>
  <si>
    <t>chránička optického kabelu HDPE jednoplášťová bezhalogenová D 40/33mm</t>
  </si>
  <si>
    <t xml:space="preserve">"s popisem veřejné osvětlení" </t>
  </si>
  <si>
    <t>90*1,05 "Přepočtené koeficientem množství"</t>
  </si>
  <si>
    <t>460171321</t>
  </si>
  <si>
    <t>Hloubení kabelových rýh strojně včetně urovnání dna s přemístěním výkopku do vzdálenosti 3 m od okraje jámy nebo s naložením na dopravní prostředek šířky 50 cm hloubky 120 cm v hornině třídy těžitelnosti I skupiny 1 a 2</t>
  </si>
  <si>
    <t>https://podminky.urs.cz/item/CS_URS_2024_02/460171321</t>
  </si>
  <si>
    <t>460451331</t>
  </si>
  <si>
    <t>Zásyp kabelových rýh strojně s přemístěním sypaniny ze vzdálenosti do 10 m, s uložením výkopku ve vrstvách včetně zhutnění a urovnání povrchu šířky 50 cm hloubky 120 cm z horniny třídy těžitelnosti I skupiny 1 a 2</t>
  </si>
  <si>
    <t>https://podminky.urs.cz/item/CS_URS_2024_02/460451331</t>
  </si>
  <si>
    <t>460541111</t>
  </si>
  <si>
    <t>Úprava pláně strojně v hornině třídy těžitelnosti I skupiny 1 až 3 bez zhutnění</t>
  </si>
  <si>
    <t>https://podminky.urs.cz/item/CS_URS_2024_02/460541111</t>
  </si>
  <si>
    <t>86*0,5</t>
  </si>
  <si>
    <t>460641113</t>
  </si>
  <si>
    <t>Základové konstrukce základ bez bednění do rostlé zeminy z monolitického betonu tř. C 16/20</t>
  </si>
  <si>
    <t>https://podminky.urs.cz/item/CS_URS_2024_02/460641113</t>
  </si>
  <si>
    <t>"stožáry sadové" 4*0,8*0,15</t>
  </si>
  <si>
    <t>460661111</t>
  </si>
  <si>
    <t>Kabelové lože z písku včetně podsypu, zhutnění a urovnání povrchu pro kabely nn bez zakrytí, šířky do 35 cm</t>
  </si>
  <si>
    <t>https://podminky.urs.cz/item/CS_URS_2024_02/460661111</t>
  </si>
  <si>
    <t>460671113</t>
  </si>
  <si>
    <t>Výstražné prvky pro krytí kabelů včetně vyrovnání povrchu rýhy, rozvinutí a uložení fólie, šířky přes 25 do 35 cm</t>
  </si>
  <si>
    <t>https://podminky.urs.cz/item/CS_URS_2024_02/460671113</t>
  </si>
  <si>
    <t>469981111</t>
  </si>
  <si>
    <t>Přesun hmot pro pomocné stavební práce při elektromontážích dopravní vzdálenost do 1 000 m</t>
  </si>
  <si>
    <t>https://podminky.urs.cz/item/CS_URS_2024_02/469981111</t>
  </si>
  <si>
    <t>SO-08-Z01 - Suché koryto z lomového kameniva</t>
  </si>
  <si>
    <t>Město Ostrov; Jáchymovská 1, 363 01 Ostrov</t>
  </si>
  <si>
    <t>FJ Atelier</t>
  </si>
  <si>
    <t>87260492</t>
  </si>
  <si>
    <t>Jung Michal</t>
  </si>
  <si>
    <t>CZ7912032227</t>
  </si>
  <si>
    <t>111111102</t>
  </si>
  <si>
    <t>Odstranění travin a rákosu ručně travin pro jakoukoli plochu ve svahu sklonu přes 1:5</t>
  </si>
  <si>
    <t>-458287809</t>
  </si>
  <si>
    <t>https://podminky.urs.cz/item/CS_URS_2025_02/111111102</t>
  </si>
  <si>
    <t>384,8 "koryto"</t>
  </si>
  <si>
    <t>121151113</t>
  </si>
  <si>
    <t>Sejmutí ornice strojně při souvislé ploše přes 100 do 500 m2, tl. vrstvy do 200 mm</t>
  </si>
  <si>
    <t>1621354185</t>
  </si>
  <si>
    <t>https://podminky.urs.cz/item/CS_URS_2025_02/121151113</t>
  </si>
  <si>
    <t>122251102</t>
  </si>
  <si>
    <t>Odkopávky a prokopávky nezapažené strojně v hornině třídy těžitelnosti I skupiny 3 přes 20 do 50 m3</t>
  </si>
  <si>
    <t>-1302950264</t>
  </si>
  <si>
    <t>https://podminky.urs.cz/item/CS_URS_2025_02/122251102</t>
  </si>
  <si>
    <t>32,11*0,6 "koryto k altánu"</t>
  </si>
  <si>
    <t>45,09*0,6 "koryto k parkovišti"</t>
  </si>
  <si>
    <t>82*0,8 "suchý poldr kamenný"</t>
  </si>
  <si>
    <t>-1754600102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</si>
  <si>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</si>
  <si>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</si>
  <si>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-1604202492</t>
  </si>
  <si>
    <t>https://podminky.urs.cz/item/CS_URS_2025_02/162751119</t>
  </si>
  <si>
    <t>-1560493611</t>
  </si>
  <si>
    <t>32,11*0,6 "koryto k altánu" * 1,6 "přepočet m3 › t"</t>
  </si>
  <si>
    <t>45,09*0,6 "koryto k parkovišti" * 1,6 "přepočet m3 › t"</t>
  </si>
  <si>
    <t>82*0,8"suchý poldr kamenný" * 1,6 "přepočet m3 › t"</t>
  </si>
  <si>
    <t>171251201</t>
  </si>
  <si>
    <t>Uložení sypaniny na skládky nebo meziskládky bez hutnění s upravením uložené sypaniny do předepsaného tvaru</t>
  </si>
  <si>
    <t>1359025547</t>
  </si>
  <si>
    <t>https://podminky.urs.cz/item/CS_URS_2025_02/171251201</t>
  </si>
  <si>
    <t>181311103</t>
  </si>
  <si>
    <t>Rozprostření a urovnání ornice v rovině nebo ve svahu sklonu do 1:5 ručně při souvislé ploše, tl. vrstvy do 200 mm</t>
  </si>
  <si>
    <t>1951683906</t>
  </si>
  <si>
    <t>https://podminky.urs.cz/item/CS_URS_2025_02/181311103</t>
  </si>
  <si>
    <t>181411121</t>
  </si>
  <si>
    <t>Založení trávníku na půdě předem připravené plochy do 1000 m2 výsevem včetně utažení lučního v rovině nebo na svahu do 1:5</t>
  </si>
  <si>
    <t>-295322878</t>
  </si>
  <si>
    <t>https://podminky.urs.cz/item/CS_URS_2025_02/181411121</t>
  </si>
  <si>
    <t>00572100</t>
  </si>
  <si>
    <t>osivo jetelotráva intenzivní víceletá</t>
  </si>
  <si>
    <t>1996541615</t>
  </si>
  <si>
    <t>384,8*0,02 "Přepočtené koeficientem množství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</si>
  <si>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</si>
  <si>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</si>
  <si>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1952620026</t>
  </si>
  <si>
    <t>https://podminky.urs.cz/item/CS_URS_2025_02/211971122</t>
  </si>
  <si>
    <t>45,9*(0,7+0,8+0,8) "koryto k altánu"</t>
  </si>
  <si>
    <t>49,9*(0,7+0,8+0,8) "koryto k parkovišti"</t>
  </si>
  <si>
    <t>16,1*(14,6+0,8+0,8) "suchý poldr kamenný"</t>
  </si>
  <si>
    <t>69311081</t>
  </si>
  <si>
    <t>geotextilie netkaná separační, ochranná, filtrační, drenážní PES 300g/m2</t>
  </si>
  <si>
    <t>-1528238178</t>
  </si>
  <si>
    <t>481,16*1,1845 "Přepočtené koeficientem množství</t>
  </si>
  <si>
    <t>211521111</t>
  </si>
  <si>
    <t>Výplň kamenivem do rýh odvodňovacích žeber nebo trativodů bez zhutnění, s úpravou povrchu výplně kamenivem hrubým drceným frakce 63 až 125 mm</t>
  </si>
  <si>
    <t>-2090138964</t>
  </si>
  <si>
    <t>https://podminky.urs.cz/item/CS_URS_2025_02/211521111</t>
  </si>
  <si>
    <t>32,11*0,75 "koryto k altánu"</t>
  </si>
  <si>
    <t>45,09*0,75 "koryto k parkovišti"</t>
  </si>
  <si>
    <t>82*0,85 "suchý poldr kamenný"</t>
  </si>
  <si>
    <t>389541114</t>
  </si>
  <si>
    <t>Náplň těles filtrů z materiálů nepraných předepsané zrnitosti, uložené ve vrstvách předepsané tloušťky, s urovnáním každé vrstvy do předepsané kóty z hrubého kameniva drceného zrnitosti 63 až 125 mm</t>
  </si>
  <si>
    <t>-1086495466</t>
  </si>
  <si>
    <t>https://podminky.urs.cz/item/CS_URS_2025_02/389541114</t>
  </si>
  <si>
    <t>32,11*0,05 "koryto k altánu"</t>
  </si>
  <si>
    <t>45,09*0,05 "koryto k parkovišti"</t>
  </si>
  <si>
    <t>82*0,05 "suchý poldr kamenný"</t>
  </si>
  <si>
    <t>998318011</t>
  </si>
  <si>
    <t>Přesun hmot pro meliorační kanály dopravní vzdálenost do 1 000 m</t>
  </si>
  <si>
    <t>891232707</t>
  </si>
  <si>
    <t>https://podminky.urs.cz/item/CS_URS_2025_02/998318011</t>
  </si>
  <si>
    <t>998318039</t>
  </si>
  <si>
    <t>Přesun hmot pro meliorační kanály Příplatek k ceně za zvětšený přesun přes vymezenou dopravní vzdálenost do 5000 m</t>
  </si>
  <si>
    <t>-1507693013</t>
  </si>
  <si>
    <t>https://podminky.urs.cz/item/CS_URS_2025_02/998318039</t>
  </si>
  <si>
    <t>998318049</t>
  </si>
  <si>
    <t>Přesun hmot pro meliorační kanály Příplatek k ceně za zvětšený přesun přes vymezenou dopravní vzdálenost za každých dalších započatých 1000 m</t>
  </si>
  <si>
    <t>2105141172</t>
  </si>
  <si>
    <t>https://podminky.urs.cz/item/CS_URS_2025_02/998318049</t>
  </si>
  <si>
    <t>SO-09-Z01 - Altán, mobiliář a zpevněné plochy</t>
  </si>
  <si>
    <t xml:space="preserve">    4 - Vodorovné konstrukce</t>
  </si>
  <si>
    <t xml:space="preserve">    D1 - Skladba A - asfaltová plocha</t>
  </si>
  <si>
    <t xml:space="preserve">    D2 - Skladba B - mlatová plocha</t>
  </si>
  <si>
    <t xml:space="preserve">    D3 - Skladba C - žulové kostky v altánu</t>
  </si>
  <si>
    <t>PSV - Práce a dodávky PSV</t>
  </si>
  <si>
    <t xml:space="preserve">    762 - Konstrukce tesařské</t>
  </si>
  <si>
    <t>1397841875</t>
  </si>
  <si>
    <t>"altán" 185</t>
  </si>
  <si>
    <t>"asf. zpevněná plocha" 123</t>
  </si>
  <si>
    <t>-1657785178</t>
  </si>
  <si>
    <t>122211101</t>
  </si>
  <si>
    <t>Odkopávky a prokopávky ručně zapažené i nezapažené v hornině třídy těžitelnosti I skupiny 3</t>
  </si>
  <si>
    <t>2067039686</t>
  </si>
  <si>
    <t>https://podminky.urs.cz/item/CS_URS_2025_02/122211101</t>
  </si>
  <si>
    <t>"altán" 111,81*0,2</t>
  </si>
  <si>
    <t>"asf. zpevněná plocha" 63,17*0,3</t>
  </si>
  <si>
    <t>-575372425</t>
  </si>
  <si>
    <t>871434862</t>
  </si>
  <si>
    <t>-551810360</t>
  </si>
  <si>
    <t>111,81*0,2 "altán" * 1,6 "přepočet m3 › t"</t>
  </si>
  <si>
    <t>63,17*0,3 "asf. zpevněná plocha" * 1,6 "přepočet m3 › t"</t>
  </si>
  <si>
    <t>746937214</t>
  </si>
  <si>
    <t>181411122</t>
  </si>
  <si>
    <t>Založení trávníku na půdě předem připravené plochy do 1000 m2 výsevem včetně utažení lučního na svahu přes 1:5 do 1:2</t>
  </si>
  <si>
    <t>252606567</t>
  </si>
  <si>
    <t>https://podminky.urs.cz/item/CS_URS_2025_02/181411122</t>
  </si>
  <si>
    <t>-1018514454</t>
  </si>
  <si>
    <t>308*0,02 "Přepočtené koeficientem množství</t>
  </si>
  <si>
    <t>181951112</t>
  </si>
  <si>
    <t>Úprava pláně vyrovnáním výškových rozdílů strojně v hornině třídy těžitelnosti I, skupiny 1 až 3 se zhutněním</t>
  </si>
  <si>
    <t>-2075144045</t>
  </si>
  <si>
    <t>https://podminky.urs.cz/item/CS_URS_2025_02/181951112</t>
  </si>
  <si>
    <t>"altán" 58,11</t>
  </si>
  <si>
    <t>"asf. zpevněná plocha" 59,47</t>
  </si>
  <si>
    <t>182351023</t>
  </si>
  <si>
    <t>Rozprostření a urovnání ornice ve svahu sklonu přes 1:5 strojně při souvislé ploše do 100 m2, tl. vrstvy do 200 mm</t>
  </si>
  <si>
    <t>1111878018</t>
  </si>
  <si>
    <t>https://podminky.urs.cz/item/CS_URS_2025_02/182351023</t>
  </si>
  <si>
    <t>233211122</t>
  </si>
  <si>
    <t>Zemní ocelové vruty pro kontejnery a dřevostavby průměru 76 mm, délky 1300 mm</t>
  </si>
  <si>
    <t>102045433</t>
  </si>
  <si>
    <t>https://podminky.urs.cz/item/CS_URS_2025_02/233211122</t>
  </si>
  <si>
    <t>Poznámka k položce:_x000D_
Položka obsahuje dodávku a montáž vrutu. Systémové napojení (hlavice/adapter), ověření únosnosti a mobilizace mechanizace jsou oceněny samostatnými položkami.</t>
  </si>
  <si>
    <t>233211122_R1</t>
  </si>
  <si>
    <t>Hlavice/adapter zemního vrutu – napojení na nosnou konstrukci (D+M)</t>
  </si>
  <si>
    <t>1290228624</t>
  </si>
  <si>
    <t>Poznámka k položce:_x000D_
Dodávka a montáž systémové hlavice/adapteru pro zemní vrut D76/1600, vč. rektifikačního prvku, spojovacího materiálu (šrouby, podložky), případně U/L prvku dle detailu kotvení a typu konstrukce</t>
  </si>
  <si>
    <t>233211122_R2</t>
  </si>
  <si>
    <t>Ověření únosnosti zemních vrutů – zkouška a protokol</t>
  </si>
  <si>
    <t>soubor</t>
  </si>
  <si>
    <t>-1369116157</t>
  </si>
  <si>
    <t>Poznámka k položce:_x000D_
Provedení ověřovací zkoušky únosnosti v místě stavby (zkouška vytažení / zatěžovací zkouška), vyhodnocení a předání protokolu, případně návrh úpravy počtu/rozmístění vrutů dle výsledků. Včetně dopravy měřicího zařízení.</t>
  </si>
  <si>
    <t>233211122_R3</t>
  </si>
  <si>
    <t>Mobilizace montážní mechanizace pro instalaci zemních vrutů (výjezd)</t>
  </si>
  <si>
    <t>120656428</t>
  </si>
  <si>
    <t>Poznámka k položce:_x000D_
Přistavení, přesun a odsun montážní mechanizace (montážní vozidlo s hydraulikou/klíčem, případně mini bagr/úchyt), včetně obsluhy, přípravy pracoviště a přesunů po staveništi. Neobsahuje vlastní montáž vrutů.</t>
  </si>
  <si>
    <t>Vodorovné konstrukce</t>
  </si>
  <si>
    <t>465210141</t>
  </si>
  <si>
    <t>Schody z lomového žulového kamene upraveného do betonového lože s vyplněním spár MC lože z betonu C 25/30</t>
  </si>
  <si>
    <t>-632419169</t>
  </si>
  <si>
    <t>https://podminky.urs.cz/item/CS_URS_2025_02/465210141</t>
  </si>
  <si>
    <t xml:space="preserve">3,25*6*0,35 "obruba altánu" </t>
  </si>
  <si>
    <t>451315111</t>
  </si>
  <si>
    <t>Podkladní nebo vyrovnávací vrstva z betonu prostého tř. C 25/30, ve vrstvě do 100 mm</t>
  </si>
  <si>
    <t>-932599613</t>
  </si>
  <si>
    <t>https://podminky.urs.cz/item/CS_URS_2025_02/451315111</t>
  </si>
  <si>
    <t>936001002-R</t>
  </si>
  <si>
    <t>Montáž informačních panelů, včetně betonových patek dle typu IP</t>
  </si>
  <si>
    <t>-2119728161</t>
  </si>
  <si>
    <t>74910400-R</t>
  </si>
  <si>
    <t>IP–1: INFORMAČNÍ PANEL U PARKOVIŠTĚ 1,2 m × 1,0 m – sendvičová deska s vnitřním ocelovým rámem, FeZn plech s oboustranným INKjet tiskem 720 dpi laminovaným UV antigraffiti fólií, lemování hliníkovým rámem lakovaným dle RAL, ocelové stojiny žárově zinkovány</t>
  </si>
  <si>
    <t>1113038348</t>
  </si>
  <si>
    <t>74910405-R</t>
  </si>
  <si>
    <t>IP-2: HLAVNÍ INFORMAČNÍ PANEL - zdvojený, oboustranný 1,2 m × 1,0 m – sendvičová deska s vnitřním ocelovým rámem, FeZn plech s oboustranným INKjet tiskem 720 dpi laminovaným UV antigraffiti fólií, lemování hliníkovým rámem lakovaným dle RAL, ocelové stojiny žárově zinkovány</t>
  </si>
  <si>
    <t>-1614793752</t>
  </si>
  <si>
    <t>74910406-R</t>
  </si>
  <si>
    <t>směroveky IS-1 a IS-2 pro pěší – směrovky z hliníkového jeklového profilu výšky 120 mm, konzoly (patra) výšky 160 mm, motiv z kvalitní lité fólie, sloupek a ostatní díly z oceli žárově zinkované a lakované v odstínu RAL, nerezový spojovací materiál; výška sloupku dle počtu pater při zachování podchodné výšky min. 2,5 m.</t>
  </si>
  <si>
    <t>2127769177</t>
  </si>
  <si>
    <t>936104211-R</t>
  </si>
  <si>
    <t>Montáž odpadkového koše do betonové patky včetně vykopání a zabetenování</t>
  </si>
  <si>
    <t>1919931824</t>
  </si>
  <si>
    <t>74910143-R</t>
  </si>
  <si>
    <t>koš odpadkový směsný, stávající, vyjmutí a přemístění se začištěním</t>
  </si>
  <si>
    <t>-605569666</t>
  </si>
  <si>
    <t>936174311-R</t>
  </si>
  <si>
    <t>Montáž stojanu na kola ( včetně betonové patky a chemických kotev), přichyceného kotevními šrouby do betonové patky pomocí chemické kotvy</t>
  </si>
  <si>
    <t>-292840715</t>
  </si>
  <si>
    <t>74910151-R</t>
  </si>
  <si>
    <t>Stojan na kola – svařovaná ocelová konstrukce žárově zinkovaná a vypalovaná lakovaná v odstínu RAL, horní obložení akátovou latí (olejová lazura / bez nátěru), rozměr cca 960×60×900 mm, kotvení na chemickou kotvu</t>
  </si>
  <si>
    <t>-1505728159</t>
  </si>
  <si>
    <t>998223011</t>
  </si>
  <si>
    <t>Přesun hmot pro pozemní komunikace s krytem dlážděným dopravní vzdálenost do 200 m jakékoliv délky objektu</t>
  </si>
  <si>
    <t>-2071025492</t>
  </si>
  <si>
    <t>https://podminky.urs.cz/item/CS_URS_2025_02/998223011</t>
  </si>
  <si>
    <t>998223094</t>
  </si>
  <si>
    <t>Přesun hmot pro pozemní komunikace s krytem dlážděným Příplatek k ceně za zvětšený přesun přes vymezenou vodorovnou dopravní vzdálenost do 5000 m</t>
  </si>
  <si>
    <t>955946050</t>
  </si>
  <si>
    <t>https://podminky.urs.cz/item/CS_URS_2025_02/998223094</t>
  </si>
  <si>
    <t>998223095</t>
  </si>
  <si>
    <t>Přesun hmot pro pozemní komunikace s krytem dlážděným Příplatek k ceně za zvětšený přesun přes vymezenou vodorovnou dopravní vzdálenost za každých dalších 5000 m přes 5000 m</t>
  </si>
  <si>
    <t>-2108434167</t>
  </si>
  <si>
    <t>https://podminky.urs.cz/item/CS_URS_2025_02/998223095</t>
  </si>
  <si>
    <t>Skladba A - asfaltová plocha</t>
  </si>
  <si>
    <t>564861011</t>
  </si>
  <si>
    <t>Podklad ze štěrkodrti ŠD s rozprostřením a zhutněním plochy jednotlivě do 100 m2, po zhutnění tl. 200 mm</t>
  </si>
  <si>
    <t>-788549892</t>
  </si>
  <si>
    <t>https://podminky.urs.cz/item/CS_URS_2025_02/564861011</t>
  </si>
  <si>
    <t>65*1,2 "Přepočtené koeficientem množství</t>
  </si>
  <si>
    <t>564952111</t>
  </si>
  <si>
    <t>Podklad z mechanicky zpevněného kameniva MZK (minerální beton) s rozprostřením a s hutněním, po zhutnění tl. 150 mm</t>
  </si>
  <si>
    <t>1377520769</t>
  </si>
  <si>
    <t>https://podminky.urs.cz/item/CS_URS_2025_02/564952111</t>
  </si>
  <si>
    <t>-865558894</t>
  </si>
  <si>
    <t>-1195955150</t>
  </si>
  <si>
    <t>-1741932794</t>
  </si>
  <si>
    <t>1199186253</t>
  </si>
  <si>
    <t>Skladba B - mlatová plocha</t>
  </si>
  <si>
    <t>-1012755773</t>
  </si>
  <si>
    <t>90*1,2 "Přepočtené koeficientem množství</t>
  </si>
  <si>
    <t>564920513</t>
  </si>
  <si>
    <t>Podklad nebo podsyp z R-materiálu s rozprostřením a zhutněním plochy jednotlivě do 100 m2, po zhutnění tl. 80 mm</t>
  </si>
  <si>
    <t>-769115075</t>
  </si>
  <si>
    <t>https://podminky.urs.cz/item/CS_URS_2025_02/564920513</t>
  </si>
  <si>
    <t>564910511</t>
  </si>
  <si>
    <t>Podklad nebo podsyp z R-materiálu s rozprostřením a zhutněním plochy jednotlivě do 100 m2, po zhutnění tl. 50 mm</t>
  </si>
  <si>
    <t>-1463576114</t>
  </si>
  <si>
    <t>https://podminky.urs.cz/item/CS_URS_2025_02/564910511</t>
  </si>
  <si>
    <t>274313711</t>
  </si>
  <si>
    <t>Základy z betonu prostého pasy betonu kamenem neprokládaného tř. C 20/25</t>
  </si>
  <si>
    <t>-996041902</t>
  </si>
  <si>
    <t>https://podminky.urs.cz/item/CS_URS_2025_02/274313711</t>
  </si>
  <si>
    <t>33,2*0,05 "pro ocelové obrubníky"</t>
  </si>
  <si>
    <t>916371211-R</t>
  </si>
  <si>
    <t>Osazení skrytého ocelového obrubníku</t>
  </si>
  <si>
    <t>-823380530</t>
  </si>
  <si>
    <t>33,2 "obruba mlatové plochy "</t>
  </si>
  <si>
    <t>27245187-R</t>
  </si>
  <si>
    <t>obrubník ocelový 200x2000mm, tl. 2,0mm</t>
  </si>
  <si>
    <t>-664282485</t>
  </si>
  <si>
    <t>Skladba C - žulové kostky v altánu</t>
  </si>
  <si>
    <t>564871016</t>
  </si>
  <si>
    <t>Podklad ze štěrkodrti ŠD s rozprostřením a zhutněním plochy jednotlivě do 100 m2, po zhutnění tl. 300 mm</t>
  </si>
  <si>
    <t>-551472498</t>
  </si>
  <si>
    <t>https://podminky.urs.cz/item/CS_URS_2025_02/564871016</t>
  </si>
  <si>
    <t>22*1,2 "Přepočtené koeficientem množství</t>
  </si>
  <si>
    <t>591211112</t>
  </si>
  <si>
    <t>Kladení dlažby z kostek s provedením lože do tl. 50 mm, s vyplněním spár, s dvojím beraněním a se smetením přebytečného materiálu na krajnici drobných z kamene - zvýšená složitost vazby, do lože z kameniva</t>
  </si>
  <si>
    <t>-1799044020</t>
  </si>
  <si>
    <t>https://podminky.urs.cz/item/CS_URS_2025_02/591211112</t>
  </si>
  <si>
    <t>58381013</t>
  </si>
  <si>
    <t>kostka řezanoštípaná dlažební žula 10x10x6cm</t>
  </si>
  <si>
    <t>1098002071</t>
  </si>
  <si>
    <t>24,2*1,02 "Přepočtené koeficientem množství</t>
  </si>
  <si>
    <t>PSV</t>
  </si>
  <si>
    <t>Práce a dodávky PSV</t>
  </si>
  <si>
    <t>762</t>
  </si>
  <si>
    <t>Konstrukce tesařské</t>
  </si>
  <si>
    <t>762713160-R</t>
  </si>
  <si>
    <t>D+M Dřevěný šestiuhelníkový altán z KVH Si C24, tesařské spoje, skryté nerez kování, sražené hrany R5, systémová povrchová úprava s impregnací (tř. použití 3.1/3.2), ocelová táhla v úrovni pozednice, falcovaná hliníková krytina, střešní krytina – dvojitý falc se stojatou drážkou, FeZn/Al s integrovaným jímačem LPS v korunce, uzemnění svodem FeZn Ø8, dřevěné lavice po obvodu altánu.</t>
  </si>
  <si>
    <t>ks</t>
  </si>
  <si>
    <t>1889940850</t>
  </si>
  <si>
    <t>Poznámka k položce:_x000D_
Položka zahrnuje dodávku altánu dle výkresu, včetně nátěrů, kování, krytiny</t>
  </si>
  <si>
    <t>VRN_mob.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</si>
  <si>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</si>
  <si>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</si>
  <si>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</si>
  <si>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VRN1</t>
  </si>
  <si>
    <t>Průzkumné, geodetické a projektové práce</t>
  </si>
  <si>
    <t>010001000</t>
  </si>
  <si>
    <t>Průzkumné, zeměměřičské a projektové práce</t>
  </si>
  <si>
    <t>…</t>
  </si>
  <si>
    <t>1024</t>
  </si>
  <si>
    <t>-1457076014</t>
  </si>
  <si>
    <t>https://podminky.urs.cz/item/CS_URS_2025_02/010001000</t>
  </si>
  <si>
    <t>013254000</t>
  </si>
  <si>
    <t>Dokumentace skutečného provedení stavby</t>
  </si>
  <si>
    <t>1551144297</t>
  </si>
  <si>
    <t>https://podminky.urs.cz/item/CS_URS_2025_02/013254000</t>
  </si>
  <si>
    <t>013294000</t>
  </si>
  <si>
    <t>Ostatní dokumentace stavby</t>
  </si>
  <si>
    <t>-402414801</t>
  </si>
  <si>
    <t>https://podminky.urs.cz/item/CS_URS_2025_02/013294000</t>
  </si>
  <si>
    <t>VRN3</t>
  </si>
  <si>
    <t>Zařízení staveniště</t>
  </si>
  <si>
    <t>030001000</t>
  </si>
  <si>
    <t>-52265232</t>
  </si>
  <si>
    <t>https://podminky.urs.cz/item/CS_URS_2025_02/030001000</t>
  </si>
  <si>
    <t>034103000</t>
  </si>
  <si>
    <t>Oplocení staveniště</t>
  </si>
  <si>
    <t>1203713280</t>
  </si>
  <si>
    <t>https://podminky.urs.cz/item/CS_URS_2025_02/034103000</t>
  </si>
  <si>
    <t>034503000</t>
  </si>
  <si>
    <t>Informační tabule na staveništi</t>
  </si>
  <si>
    <t>133381526</t>
  </si>
  <si>
    <t>https://podminky.urs.cz/item/CS_URS_2025_02/034503000</t>
  </si>
  <si>
    <t>VRN - Vedlejší rozpočtové...</t>
  </si>
  <si>
    <t xml:space="preserve">    VRN4 - Inženýrská činnost</t>
  </si>
  <si>
    <t>kpl</t>
  </si>
  <si>
    <t>https://podminky.urs.cz/item/CS_URS_2024_02/010001000</t>
  </si>
  <si>
    <t>Poznámka k položce:_x000D_
Poznámka k položce: Průzkumné práce - vytyčení inženýrských sítí Geodetické práce - vytyčení stavby, zaměření skutečného provedení Projektové práce - projektová dokumentace RDS, projektová dokumetace DSPS, Geometrický plán Zajištění akceptačního protokolu</t>
  </si>
  <si>
    <t>https://podminky.urs.cz/item/CS_URS_2024_02/030001000</t>
  </si>
  <si>
    <t>Poznámka k položce:_x000D_
Poznámka k položce: skladáka materiálů, oplocení staveniště, zázemí, DIO, atd.</t>
  </si>
  <si>
    <t>VRN4</t>
  </si>
  <si>
    <t>Inženýrská činnost</t>
  </si>
  <si>
    <t>040001000</t>
  </si>
  <si>
    <t>https://podminky.urs.cz/item/CS_URS_2024_02/040001000</t>
  </si>
  <si>
    <t>Poznámka k položce:_x000D_
Poznámka k položce: zkoušky únosnosti pláně a jednotlivých vrstev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</si>
</sst>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564952113" TargetMode="External"/><Relationship Id="rId21" Type="http://schemas.openxmlformats.org/officeDocument/2006/relationships/hyperlink" Target="https://podminky.urs.cz/item/CS_URS_2025_02/171201231" TargetMode="External"/><Relationship Id="rId34" Type="http://schemas.openxmlformats.org/officeDocument/2006/relationships/hyperlink" Target="https://podminky.urs.cz/item/CS_URS_2025_02/596212210" TargetMode="External"/><Relationship Id="rId42" Type="http://schemas.openxmlformats.org/officeDocument/2006/relationships/hyperlink" Target="https://podminky.urs.cz/item/CS_URS_2025_02/915131111" TargetMode="External"/><Relationship Id="rId47" Type="http://schemas.openxmlformats.org/officeDocument/2006/relationships/hyperlink" Target="https://podminky.urs.cz/item/CS_URS_2025_02/919735113" TargetMode="External"/><Relationship Id="rId50" Type="http://schemas.openxmlformats.org/officeDocument/2006/relationships/hyperlink" Target="https://podminky.urs.cz/item/CS_URS_2025_02/162751117" TargetMode="External"/><Relationship Id="rId55" Type="http://schemas.openxmlformats.org/officeDocument/2006/relationships/hyperlink" Target="https://podminky.urs.cz/item/CS_URS_2025_02/273362023" TargetMode="External"/><Relationship Id="rId63" Type="http://schemas.openxmlformats.org/officeDocument/2006/relationships/hyperlink" Target="https://podminky.urs.cz/item/CS_URS_2025_02/997221875" TargetMode="External"/><Relationship Id="rId7" Type="http://schemas.openxmlformats.org/officeDocument/2006/relationships/hyperlink" Target="https://podminky.urs.cz/item/CS_URS_2025_02/123252102" TargetMode="External"/><Relationship Id="rId2" Type="http://schemas.openxmlformats.org/officeDocument/2006/relationships/hyperlink" Target="https://podminky.urs.cz/item/CS_URS_2025_02/113107224" TargetMode="External"/><Relationship Id="rId16" Type="http://schemas.openxmlformats.org/officeDocument/2006/relationships/hyperlink" Target="https://podminky.urs.cz/item/CS_URS_2025_02/184215132" TargetMode="External"/><Relationship Id="rId29" Type="http://schemas.openxmlformats.org/officeDocument/2006/relationships/hyperlink" Target="https://podminky.urs.cz/item/CS_URS_2025_02/573211111" TargetMode="External"/><Relationship Id="rId11" Type="http://schemas.openxmlformats.org/officeDocument/2006/relationships/hyperlink" Target="https://podminky.urs.cz/item/CS_URS_2025_02/181152302" TargetMode="External"/><Relationship Id="rId24" Type="http://schemas.openxmlformats.org/officeDocument/2006/relationships/hyperlink" Target="https://podminky.urs.cz/item/CS_URS_2025_02/919726203" TargetMode="External"/><Relationship Id="rId32" Type="http://schemas.openxmlformats.org/officeDocument/2006/relationships/hyperlink" Target="https://podminky.urs.cz/item/CS_URS_2025_02/564952112" TargetMode="External"/><Relationship Id="rId37" Type="http://schemas.openxmlformats.org/officeDocument/2006/relationships/hyperlink" Target="https://podminky.urs.cz/item/CS_URS_2025_02/596211122" TargetMode="External"/><Relationship Id="rId40" Type="http://schemas.openxmlformats.org/officeDocument/2006/relationships/hyperlink" Target="https://podminky.urs.cz/item/CS_URS_2025_02/914111111" TargetMode="External"/><Relationship Id="rId45" Type="http://schemas.openxmlformats.org/officeDocument/2006/relationships/hyperlink" Target="https://podminky.urs.cz/item/CS_URS_2025_02/916231213" TargetMode="External"/><Relationship Id="rId53" Type="http://schemas.openxmlformats.org/officeDocument/2006/relationships/hyperlink" Target="https://podminky.urs.cz/item/CS_URS_2025_02/271532213" TargetMode="External"/><Relationship Id="rId58" Type="http://schemas.openxmlformats.org/officeDocument/2006/relationships/hyperlink" Target="https://podminky.urs.cz/item/CS_URS_2025_02/997221561" TargetMode="External"/><Relationship Id="rId66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21151123" TargetMode="External"/><Relationship Id="rId61" Type="http://schemas.openxmlformats.org/officeDocument/2006/relationships/hyperlink" Target="https://podminky.urs.cz/item/CS_URS_2024_02/997221862" TargetMode="External"/><Relationship Id="rId19" Type="http://schemas.openxmlformats.org/officeDocument/2006/relationships/hyperlink" Target="https://podminky.urs.cz/item/CS_URS_2025_02/122252204" TargetMode="External"/><Relationship Id="rId14" Type="http://schemas.openxmlformats.org/officeDocument/2006/relationships/hyperlink" Target="https://podminky.urs.cz/item/CS_URS_2025_02/183101322" TargetMode="External"/><Relationship Id="rId22" Type="http://schemas.openxmlformats.org/officeDocument/2006/relationships/hyperlink" Target="https://podminky.urs.cz/item/CS_URS_2025_02/564871111" TargetMode="External"/><Relationship Id="rId27" Type="http://schemas.openxmlformats.org/officeDocument/2006/relationships/hyperlink" Target="https://podminky.urs.cz/item/CS_URS_2025_02/565155111" TargetMode="External"/><Relationship Id="rId30" Type="http://schemas.openxmlformats.org/officeDocument/2006/relationships/hyperlink" Target="https://podminky.urs.cz/item/CS_URS_2025_02/577134111" TargetMode="External"/><Relationship Id="rId35" Type="http://schemas.openxmlformats.org/officeDocument/2006/relationships/hyperlink" Target="https://podminky.urs.cz/item/CS_URS_2025_02/919726123" TargetMode="External"/><Relationship Id="rId43" Type="http://schemas.openxmlformats.org/officeDocument/2006/relationships/hyperlink" Target="https://podminky.urs.cz/item/CS_URS_2025_02/915621111" TargetMode="External"/><Relationship Id="rId48" Type="http://schemas.openxmlformats.org/officeDocument/2006/relationships/hyperlink" Target="https://podminky.urs.cz/item/CS_URS_2025_02/963015141" TargetMode="External"/><Relationship Id="rId56" Type="http://schemas.openxmlformats.org/officeDocument/2006/relationships/hyperlink" Target="https://podminky.urs.cz/item/CS_URS_2025_02/279311911" TargetMode="External"/><Relationship Id="rId64" Type="http://schemas.openxmlformats.org/officeDocument/2006/relationships/hyperlink" Target="https://podminky.urs.cz/item/CS_URS_2025_02/998225111" TargetMode="External"/><Relationship Id="rId8" Type="http://schemas.openxmlformats.org/officeDocument/2006/relationships/hyperlink" Target="https://podminky.urs.cz/item/CS_URS_2025_02/162751117" TargetMode="External"/><Relationship Id="rId51" Type="http://schemas.openxmlformats.org/officeDocument/2006/relationships/hyperlink" Target="https://podminky.urs.cz/item/CS_URS_2025_02/171201231" TargetMode="External"/><Relationship Id="rId3" Type="http://schemas.openxmlformats.org/officeDocument/2006/relationships/hyperlink" Target="https://podminky.urs.cz/item/CS_URS_2025_02/113107243" TargetMode="External"/><Relationship Id="rId12" Type="http://schemas.openxmlformats.org/officeDocument/2006/relationships/hyperlink" Target="https://podminky.urs.cz/item/CS_URS_2025_02/181351113" TargetMode="External"/><Relationship Id="rId17" Type="http://schemas.openxmlformats.org/officeDocument/2006/relationships/hyperlink" Target="https://podminky.urs.cz/item/CS_URS_2025_02/211971110" TargetMode="External"/><Relationship Id="rId25" Type="http://schemas.openxmlformats.org/officeDocument/2006/relationships/hyperlink" Target="https://podminky.urs.cz/item/CS_URS_2025_02/564861111" TargetMode="External"/><Relationship Id="rId33" Type="http://schemas.openxmlformats.org/officeDocument/2006/relationships/hyperlink" Target="https://podminky.urs.cz/item/CS_URS_2025_02/596412115" TargetMode="External"/><Relationship Id="rId38" Type="http://schemas.openxmlformats.org/officeDocument/2006/relationships/hyperlink" Target="https://podminky.urs.cz/item/CS_URS_2025_02/899132121" TargetMode="External"/><Relationship Id="rId46" Type="http://schemas.openxmlformats.org/officeDocument/2006/relationships/hyperlink" Target="https://podminky.urs.cz/item/CS_URS_2025_02/919732211" TargetMode="External"/><Relationship Id="rId59" Type="http://schemas.openxmlformats.org/officeDocument/2006/relationships/hyperlink" Target="https://podminky.urs.cz/item/CS_URS_2025_02/997221569" TargetMode="External"/><Relationship Id="rId20" Type="http://schemas.openxmlformats.org/officeDocument/2006/relationships/hyperlink" Target="https://podminky.urs.cz/item/CS_URS_2025_02/162751117" TargetMode="External"/><Relationship Id="rId41" Type="http://schemas.openxmlformats.org/officeDocument/2006/relationships/hyperlink" Target="https://podminky.urs.cz/item/CS_URS_2025_02/914511111" TargetMode="External"/><Relationship Id="rId54" Type="http://schemas.openxmlformats.org/officeDocument/2006/relationships/hyperlink" Target="https://podminky.urs.cz/item/CS_URS_2025_02/273321411" TargetMode="External"/><Relationship Id="rId62" Type="http://schemas.openxmlformats.org/officeDocument/2006/relationships/hyperlink" Target="https://podminky.urs.cz/item/CS_URS_2025_02/997221873" TargetMode="External"/><Relationship Id="rId1" Type="http://schemas.openxmlformats.org/officeDocument/2006/relationships/hyperlink" Target="https://podminky.urs.cz/item/CS_URS_2025_02/113106125" TargetMode="External"/><Relationship Id="rId6" Type="http://schemas.openxmlformats.org/officeDocument/2006/relationships/hyperlink" Target="https://podminky.urs.cz/item/CS_URS_2025_02/122252206" TargetMode="External"/><Relationship Id="rId15" Type="http://schemas.openxmlformats.org/officeDocument/2006/relationships/hyperlink" Target="https://podminky.urs.cz/item/CS_URS_2025_02/184102117" TargetMode="External"/><Relationship Id="rId23" Type="http://schemas.openxmlformats.org/officeDocument/2006/relationships/hyperlink" Target="https://podminky.urs.cz/item/CS_URS_2025_02/564871111" TargetMode="External"/><Relationship Id="rId28" Type="http://schemas.openxmlformats.org/officeDocument/2006/relationships/hyperlink" Target="https://podminky.urs.cz/item/CS_URS_2025_02/573111111" TargetMode="External"/><Relationship Id="rId36" Type="http://schemas.openxmlformats.org/officeDocument/2006/relationships/hyperlink" Target="https://podminky.urs.cz/item/CS_URS_2025_02/564851111" TargetMode="External"/><Relationship Id="rId49" Type="http://schemas.openxmlformats.org/officeDocument/2006/relationships/hyperlink" Target="https://podminky.urs.cz/item/CS_URS_2025_02/131151103" TargetMode="External"/><Relationship Id="rId57" Type="http://schemas.openxmlformats.org/officeDocument/2006/relationships/hyperlink" Target="https://podminky.urs.cz/item/CS_URS_2025_02/230083069" TargetMode="External"/><Relationship Id="rId10" Type="http://schemas.openxmlformats.org/officeDocument/2006/relationships/hyperlink" Target="https://podminky.urs.cz/item/CS_URS_2025_02/171201231" TargetMode="External"/><Relationship Id="rId31" Type="http://schemas.openxmlformats.org/officeDocument/2006/relationships/hyperlink" Target="https://podminky.urs.cz/item/CS_URS_2025_02/564861111" TargetMode="External"/><Relationship Id="rId44" Type="http://schemas.openxmlformats.org/officeDocument/2006/relationships/hyperlink" Target="https://podminky.urs.cz/item/CS_URS_2025_02/916131213" TargetMode="External"/><Relationship Id="rId52" Type="http://schemas.openxmlformats.org/officeDocument/2006/relationships/hyperlink" Target="https://podminky.urs.cz/item/CS_URS_2025_02/174151101" TargetMode="External"/><Relationship Id="rId60" Type="http://schemas.openxmlformats.org/officeDocument/2006/relationships/hyperlink" Target="https://podminky.urs.cz/item/CS_URS_2025_02/997221861" TargetMode="External"/><Relationship Id="rId65" Type="http://schemas.openxmlformats.org/officeDocument/2006/relationships/hyperlink" Target="https://podminky.urs.cz/item/CS_URS_2025_02/460791214" TargetMode="External"/><Relationship Id="rId4" Type="http://schemas.openxmlformats.org/officeDocument/2006/relationships/hyperlink" Target="https://podminky.urs.cz/item/CS_URS_2025_02/113202111" TargetMode="External"/><Relationship Id="rId9" Type="http://schemas.openxmlformats.org/officeDocument/2006/relationships/hyperlink" Target="https://podminky.urs.cz/item/CS_URS_2025_02/171152101" TargetMode="External"/><Relationship Id="rId13" Type="http://schemas.openxmlformats.org/officeDocument/2006/relationships/hyperlink" Target="https://podminky.urs.cz/item/CS_URS_2025_02/181451131" TargetMode="External"/><Relationship Id="rId18" Type="http://schemas.openxmlformats.org/officeDocument/2006/relationships/hyperlink" Target="https://podminky.urs.cz/item/CS_URS_2025_02/212752412" TargetMode="External"/><Relationship Id="rId39" Type="http://schemas.openxmlformats.org/officeDocument/2006/relationships/hyperlink" Target="https://podminky.urs.cz/item/CS_URS_2025_02/8991332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210204221" TargetMode="External"/><Relationship Id="rId13" Type="http://schemas.openxmlformats.org/officeDocument/2006/relationships/hyperlink" Target="https://podminky.urs.cz/item/CS_URS_2024_02/218202013" TargetMode="External"/><Relationship Id="rId18" Type="http://schemas.openxmlformats.org/officeDocument/2006/relationships/hyperlink" Target="https://podminky.urs.cz/item/CS_URS_2024_02/460171321" TargetMode="External"/><Relationship Id="rId3" Type="http://schemas.openxmlformats.org/officeDocument/2006/relationships/hyperlink" Target="https://podminky.urs.cz/item/CS_URS_2024_02/210100099" TargetMode="External"/><Relationship Id="rId21" Type="http://schemas.openxmlformats.org/officeDocument/2006/relationships/hyperlink" Target="https://podminky.urs.cz/item/CS_URS_2024_02/460641113" TargetMode="External"/><Relationship Id="rId7" Type="http://schemas.openxmlformats.org/officeDocument/2006/relationships/hyperlink" Target="https://podminky.urs.cz/item/CS_URS_2024_02/210204201" TargetMode="External"/><Relationship Id="rId12" Type="http://schemas.openxmlformats.org/officeDocument/2006/relationships/hyperlink" Target="https://podminky.urs.cz/item/CS_URS_2024_02/210812033" TargetMode="External"/><Relationship Id="rId17" Type="http://schemas.openxmlformats.org/officeDocument/2006/relationships/hyperlink" Target="https://podminky.urs.cz/item/CS_URS_2024_02/460791212" TargetMode="External"/><Relationship Id="rId25" Type="http://schemas.openxmlformats.org/officeDocument/2006/relationships/drawing" Target="../drawings/drawing3.xml"/><Relationship Id="rId2" Type="http://schemas.openxmlformats.org/officeDocument/2006/relationships/hyperlink" Target="https://podminky.urs.cz/item/CS_URS_2024_02/210100096" TargetMode="External"/><Relationship Id="rId16" Type="http://schemas.openxmlformats.org/officeDocument/2006/relationships/hyperlink" Target="https://podminky.urs.cz/item/CS_URS_2024_02/218204201" TargetMode="External"/><Relationship Id="rId20" Type="http://schemas.openxmlformats.org/officeDocument/2006/relationships/hyperlink" Target="https://podminky.urs.cz/item/CS_URS_2024_02/460541111" TargetMode="External"/><Relationship Id="rId1" Type="http://schemas.openxmlformats.org/officeDocument/2006/relationships/hyperlink" Target="https://podminky.urs.cz/item/CS_URS_2024_02/210100014" TargetMode="External"/><Relationship Id="rId6" Type="http://schemas.openxmlformats.org/officeDocument/2006/relationships/hyperlink" Target="https://podminky.urs.cz/item/CS_URS_2024_02/210204103" TargetMode="External"/><Relationship Id="rId11" Type="http://schemas.openxmlformats.org/officeDocument/2006/relationships/hyperlink" Target="https://podminky.urs.cz/item/CS_URS_2024_02/210812011" TargetMode="External"/><Relationship Id="rId24" Type="http://schemas.openxmlformats.org/officeDocument/2006/relationships/hyperlink" Target="https://podminky.urs.cz/item/CS_URS_2024_02/469981111" TargetMode="External"/><Relationship Id="rId5" Type="http://schemas.openxmlformats.org/officeDocument/2006/relationships/hyperlink" Target="https://podminky.urs.cz/item/CS_URS_2024_02/210204002" TargetMode="External"/><Relationship Id="rId15" Type="http://schemas.openxmlformats.org/officeDocument/2006/relationships/hyperlink" Target="https://podminky.urs.cz/item/CS_URS_2024_02/218204104" TargetMode="External"/><Relationship Id="rId23" Type="http://schemas.openxmlformats.org/officeDocument/2006/relationships/hyperlink" Target="https://podminky.urs.cz/item/CS_URS_2024_02/460671113" TargetMode="External"/><Relationship Id="rId10" Type="http://schemas.openxmlformats.org/officeDocument/2006/relationships/hyperlink" Target="https://podminky.urs.cz/item/CS_URS_2024_02/210280003" TargetMode="External"/><Relationship Id="rId19" Type="http://schemas.openxmlformats.org/officeDocument/2006/relationships/hyperlink" Target="https://podminky.urs.cz/item/CS_URS_2024_02/460451331" TargetMode="External"/><Relationship Id="rId4" Type="http://schemas.openxmlformats.org/officeDocument/2006/relationships/hyperlink" Target="https://podminky.urs.cz/item/CS_URS_2024_02/210203901" TargetMode="External"/><Relationship Id="rId9" Type="http://schemas.openxmlformats.org/officeDocument/2006/relationships/hyperlink" Target="https://podminky.urs.cz/item/CS_URS_2024_02/210220020" TargetMode="External"/><Relationship Id="rId14" Type="http://schemas.openxmlformats.org/officeDocument/2006/relationships/hyperlink" Target="https://podminky.urs.cz/item/CS_URS_2024_02/218204011" TargetMode="External"/><Relationship Id="rId22" Type="http://schemas.openxmlformats.org/officeDocument/2006/relationships/hyperlink" Target="https://podminky.urs.cz/item/CS_URS_2024_02/4606611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1311103" TargetMode="External"/><Relationship Id="rId13" Type="http://schemas.openxmlformats.org/officeDocument/2006/relationships/hyperlink" Target="https://podminky.urs.cz/item/CS_URS_2025_02/998318011" TargetMode="External"/><Relationship Id="rId3" Type="http://schemas.openxmlformats.org/officeDocument/2006/relationships/hyperlink" Target="https://podminky.urs.cz/item/CS_URS_2025_02/122251102" TargetMode="External"/><Relationship Id="rId7" Type="http://schemas.openxmlformats.org/officeDocument/2006/relationships/hyperlink" Target="https://podminky.urs.cz/item/CS_URS_2025_02/171251201" TargetMode="External"/><Relationship Id="rId12" Type="http://schemas.openxmlformats.org/officeDocument/2006/relationships/hyperlink" Target="https://podminky.urs.cz/item/CS_URS_2025_02/389541114" TargetMode="External"/><Relationship Id="rId2" Type="http://schemas.openxmlformats.org/officeDocument/2006/relationships/hyperlink" Target="https://podminky.urs.cz/item/CS_URS_2025_02/121151113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s://podminky.urs.cz/item/CS_URS_2025_02/111111102" TargetMode="External"/><Relationship Id="rId6" Type="http://schemas.openxmlformats.org/officeDocument/2006/relationships/hyperlink" Target="https://podminky.urs.cz/item/CS_URS_2025_02/171201231" TargetMode="External"/><Relationship Id="rId11" Type="http://schemas.openxmlformats.org/officeDocument/2006/relationships/hyperlink" Target="https://podminky.urs.cz/item/CS_URS_2025_02/211521111" TargetMode="External"/><Relationship Id="rId5" Type="http://schemas.openxmlformats.org/officeDocument/2006/relationships/hyperlink" Target="https://podminky.urs.cz/item/CS_URS_2025_02/162751119" TargetMode="External"/><Relationship Id="rId15" Type="http://schemas.openxmlformats.org/officeDocument/2006/relationships/hyperlink" Target="https://podminky.urs.cz/item/CS_URS_2025_02/998318049" TargetMode="External"/><Relationship Id="rId10" Type="http://schemas.openxmlformats.org/officeDocument/2006/relationships/hyperlink" Target="https://podminky.urs.cz/item/CS_URS_2025_02/211971122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81411121" TargetMode="External"/><Relationship Id="rId14" Type="http://schemas.openxmlformats.org/officeDocument/2006/relationships/hyperlink" Target="https://podminky.urs.cz/item/CS_URS_2025_02/998318039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81411122" TargetMode="External"/><Relationship Id="rId13" Type="http://schemas.openxmlformats.org/officeDocument/2006/relationships/hyperlink" Target="https://podminky.urs.cz/item/CS_URS_2025_02/451315111" TargetMode="External"/><Relationship Id="rId18" Type="http://schemas.openxmlformats.org/officeDocument/2006/relationships/hyperlink" Target="https://podminky.urs.cz/item/CS_URS_2025_02/564952111" TargetMode="External"/><Relationship Id="rId26" Type="http://schemas.openxmlformats.org/officeDocument/2006/relationships/hyperlink" Target="https://podminky.urs.cz/item/CS_URS_2025_02/274313711" TargetMode="External"/><Relationship Id="rId3" Type="http://schemas.openxmlformats.org/officeDocument/2006/relationships/hyperlink" Target="https://podminky.urs.cz/item/CS_URS_2025_02/122211101" TargetMode="External"/><Relationship Id="rId21" Type="http://schemas.openxmlformats.org/officeDocument/2006/relationships/hyperlink" Target="https://podminky.urs.cz/item/CS_URS_2025_02/573211111" TargetMode="External"/><Relationship Id="rId7" Type="http://schemas.openxmlformats.org/officeDocument/2006/relationships/hyperlink" Target="https://podminky.urs.cz/item/CS_URS_2025_02/171251201" TargetMode="External"/><Relationship Id="rId12" Type="http://schemas.openxmlformats.org/officeDocument/2006/relationships/hyperlink" Target="https://podminky.urs.cz/item/CS_URS_2025_02/465210141" TargetMode="External"/><Relationship Id="rId17" Type="http://schemas.openxmlformats.org/officeDocument/2006/relationships/hyperlink" Target="https://podminky.urs.cz/item/CS_URS_2025_02/564861011" TargetMode="External"/><Relationship Id="rId25" Type="http://schemas.openxmlformats.org/officeDocument/2006/relationships/hyperlink" Target="https://podminky.urs.cz/item/CS_URS_2025_02/564910511" TargetMode="External"/><Relationship Id="rId2" Type="http://schemas.openxmlformats.org/officeDocument/2006/relationships/hyperlink" Target="https://podminky.urs.cz/item/CS_URS_2025_02/121151113" TargetMode="External"/><Relationship Id="rId16" Type="http://schemas.openxmlformats.org/officeDocument/2006/relationships/hyperlink" Target="https://podminky.urs.cz/item/CS_URS_2025_02/998223095" TargetMode="External"/><Relationship Id="rId20" Type="http://schemas.openxmlformats.org/officeDocument/2006/relationships/hyperlink" Target="https://podminky.urs.cz/item/CS_URS_2025_02/573111111" TargetMode="External"/><Relationship Id="rId29" Type="http://schemas.openxmlformats.org/officeDocument/2006/relationships/drawing" Target="../drawings/drawing5.xml"/><Relationship Id="rId1" Type="http://schemas.openxmlformats.org/officeDocument/2006/relationships/hyperlink" Target="https://podminky.urs.cz/item/CS_URS_2025_02/111111102" TargetMode="External"/><Relationship Id="rId6" Type="http://schemas.openxmlformats.org/officeDocument/2006/relationships/hyperlink" Target="https://podminky.urs.cz/item/CS_URS_2025_02/171201231" TargetMode="External"/><Relationship Id="rId11" Type="http://schemas.openxmlformats.org/officeDocument/2006/relationships/hyperlink" Target="https://podminky.urs.cz/item/CS_URS_2025_02/233211122" TargetMode="External"/><Relationship Id="rId24" Type="http://schemas.openxmlformats.org/officeDocument/2006/relationships/hyperlink" Target="https://podminky.urs.cz/item/CS_URS_2025_02/564920513" TargetMode="External"/><Relationship Id="rId5" Type="http://schemas.openxmlformats.org/officeDocument/2006/relationships/hyperlink" Target="https://podminky.urs.cz/item/CS_URS_2025_02/162751119" TargetMode="External"/><Relationship Id="rId15" Type="http://schemas.openxmlformats.org/officeDocument/2006/relationships/hyperlink" Target="https://podminky.urs.cz/item/CS_URS_2025_02/998223094" TargetMode="External"/><Relationship Id="rId23" Type="http://schemas.openxmlformats.org/officeDocument/2006/relationships/hyperlink" Target="https://podminky.urs.cz/item/CS_URS_2025_02/564861111" TargetMode="External"/><Relationship Id="rId28" Type="http://schemas.openxmlformats.org/officeDocument/2006/relationships/hyperlink" Target="https://podminky.urs.cz/item/CS_URS_2025_02/591211112" TargetMode="External"/><Relationship Id="rId10" Type="http://schemas.openxmlformats.org/officeDocument/2006/relationships/hyperlink" Target="https://podminky.urs.cz/item/CS_URS_2025_02/182351023" TargetMode="External"/><Relationship Id="rId19" Type="http://schemas.openxmlformats.org/officeDocument/2006/relationships/hyperlink" Target="https://podminky.urs.cz/item/CS_URS_2025_02/565155111" TargetMode="External"/><Relationship Id="rId4" Type="http://schemas.openxmlformats.org/officeDocument/2006/relationships/hyperlink" Target="https://podminky.urs.cz/item/CS_URS_2025_02/162751117" TargetMode="External"/><Relationship Id="rId9" Type="http://schemas.openxmlformats.org/officeDocument/2006/relationships/hyperlink" Target="https://podminky.urs.cz/item/CS_URS_2025_02/181951112" TargetMode="External"/><Relationship Id="rId14" Type="http://schemas.openxmlformats.org/officeDocument/2006/relationships/hyperlink" Target="https://podminky.urs.cz/item/CS_URS_2025_02/998223011" TargetMode="External"/><Relationship Id="rId22" Type="http://schemas.openxmlformats.org/officeDocument/2006/relationships/hyperlink" Target="https://podminky.urs.cz/item/CS_URS_2025_02/577134111" TargetMode="External"/><Relationship Id="rId27" Type="http://schemas.openxmlformats.org/officeDocument/2006/relationships/hyperlink" Target="https://podminky.urs.cz/item/CS_URS_2025_02/564871016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13294000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podminky.urs.cz/item/CS_URS_2025_02/013254000" TargetMode="External"/><Relationship Id="rId1" Type="http://schemas.openxmlformats.org/officeDocument/2006/relationships/hyperlink" Target="https://podminky.urs.cz/item/CS_URS_2025_02/010001000" TargetMode="External"/><Relationship Id="rId6" Type="http://schemas.openxmlformats.org/officeDocument/2006/relationships/hyperlink" Target="https://podminky.urs.cz/item/CS_URS_2025_02/034503000" TargetMode="External"/><Relationship Id="rId5" Type="http://schemas.openxmlformats.org/officeDocument/2006/relationships/hyperlink" Target="https://podminky.urs.cz/item/CS_URS_2025_02/034103000" TargetMode="External"/><Relationship Id="rId4" Type="http://schemas.openxmlformats.org/officeDocument/2006/relationships/hyperlink" Target="https://podminky.urs.cz/item/CS_URS_2025_02/03000100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040001000" TargetMode="External"/><Relationship Id="rId2" Type="http://schemas.openxmlformats.org/officeDocument/2006/relationships/hyperlink" Target="https://podminky.urs.cz/item/CS_URS_2024_02/030001000" TargetMode="External"/><Relationship Id="rId1" Type="http://schemas.openxmlformats.org/officeDocument/2006/relationships/hyperlink" Target="https://podminky.urs.cz/item/CS_URS_2024_02/010001000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opLeftCell="A85" workbookViewId="0">
      <selection activeCell="J96" sqref="J96:AF96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" customHeight="1"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S2" s="17" t="s">
        <v>6</v>
      </c>
      <c r="BT2" s="17" t="s">
        <v>7</v>
      </c>
    </row>
    <row r="3" spans="1:74" s="1" customFormat="1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9" t="s">
        <v>14</v>
      </c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2"/>
      <c r="AQ5" s="22"/>
      <c r="AR5" s="20"/>
      <c r="BE5" s="276" t="s">
        <v>15</v>
      </c>
      <c r="BS5" s="17" t="s">
        <v>6</v>
      </c>
    </row>
    <row r="6" spans="1:74" s="1" customFormat="1" ht="36.9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81" t="s">
        <v>17</v>
      </c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2"/>
      <c r="AQ6" s="22"/>
      <c r="AR6" s="20"/>
      <c r="BE6" s="27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77"/>
      <c r="BS8" s="17" t="s">
        <v>6</v>
      </c>
    </row>
    <row r="9" spans="1:74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77"/>
      <c r="BS10" s="17" t="s">
        <v>6</v>
      </c>
    </row>
    <row r="11" spans="1:74" s="1" customFormat="1" ht="18.45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277"/>
      <c r="BS11" s="17" t="s">
        <v>6</v>
      </c>
    </row>
    <row r="12" spans="1:74" s="1" customFormat="1" ht="6.9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7"/>
      <c r="BS12" s="17" t="s">
        <v>6</v>
      </c>
    </row>
    <row r="13" spans="1:74" s="1" customFormat="1" ht="12" customHeight="1">
      <c r="B13" s="21"/>
      <c r="C13" s="22"/>
      <c r="D13" s="29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31</v>
      </c>
      <c r="AO13" s="22"/>
      <c r="AP13" s="22"/>
      <c r="AQ13" s="22"/>
      <c r="AR13" s="20"/>
      <c r="BE13" s="277"/>
      <c r="BS13" s="17" t="s">
        <v>6</v>
      </c>
    </row>
    <row r="14" spans="1:74" ht="13.2">
      <c r="B14" s="21"/>
      <c r="C14" s="22"/>
      <c r="D14" s="22"/>
      <c r="E14" s="282" t="s">
        <v>31</v>
      </c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9" t="s">
        <v>28</v>
      </c>
      <c r="AL14" s="22"/>
      <c r="AM14" s="22"/>
      <c r="AN14" s="31" t="s">
        <v>31</v>
      </c>
      <c r="AO14" s="22"/>
      <c r="AP14" s="22"/>
      <c r="AQ14" s="22"/>
      <c r="AR14" s="20"/>
      <c r="BE14" s="277"/>
      <c r="BS14" s="17" t="s">
        <v>6</v>
      </c>
    </row>
    <row r="15" spans="1:74" s="1" customFormat="1" ht="6.9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7"/>
      <c r="BS15" s="17" t="s">
        <v>4</v>
      </c>
    </row>
    <row r="16" spans="1:74" s="1" customFormat="1" ht="12" customHeight="1">
      <c r="B16" s="21"/>
      <c r="C16" s="22"/>
      <c r="D16" s="29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77"/>
      <c r="BS16" s="17" t="s">
        <v>4</v>
      </c>
    </row>
    <row r="17" spans="1:71" s="1" customFormat="1" ht="18.45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77"/>
      <c r="BS17" s="17" t="s">
        <v>34</v>
      </c>
    </row>
    <row r="18" spans="1:71" s="1" customFormat="1" ht="6.9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7"/>
      <c r="BS18" s="17" t="s">
        <v>6</v>
      </c>
    </row>
    <row r="19" spans="1:71" s="1" customFormat="1" ht="12" customHeight="1">
      <c r="B19" s="21"/>
      <c r="C19" s="22"/>
      <c r="D19" s="29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77"/>
      <c r="BS19" s="17" t="s">
        <v>6</v>
      </c>
    </row>
    <row r="20" spans="1:71" s="1" customFormat="1" ht="18.45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77"/>
      <c r="BS20" s="17" t="s">
        <v>4</v>
      </c>
    </row>
    <row r="21" spans="1:71" s="1" customFormat="1" ht="6.9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7"/>
    </row>
    <row r="22" spans="1:71" s="1" customFormat="1" ht="12" customHeight="1">
      <c r="B22" s="21"/>
      <c r="C22" s="22"/>
      <c r="D22" s="29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7"/>
    </row>
    <row r="23" spans="1:71" s="1" customFormat="1" ht="16.5" customHeight="1">
      <c r="B23" s="21"/>
      <c r="C23" s="22"/>
      <c r="D23" s="22"/>
      <c r="E23" s="284" t="s">
        <v>1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2"/>
      <c r="AP23" s="22"/>
      <c r="AQ23" s="22"/>
      <c r="AR23" s="20"/>
      <c r="BE23" s="277"/>
    </row>
    <row r="24" spans="1:71" s="1" customFormat="1" ht="6.9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7"/>
    </row>
    <row r="25" spans="1:71" s="1" customFormat="1" ht="6.9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7"/>
    </row>
    <row r="26" spans="1:71" s="2" customFormat="1" ht="25.95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5">
        <f>ROUND(AG94,2)</f>
        <v>0</v>
      </c>
      <c r="AL26" s="286"/>
      <c r="AM26" s="286"/>
      <c r="AN26" s="286"/>
      <c r="AO26" s="286"/>
      <c r="AP26" s="36"/>
      <c r="AQ26" s="36"/>
      <c r="AR26" s="39"/>
      <c r="BE26" s="277"/>
    </row>
    <row r="27" spans="1:71" s="2" customFormat="1" ht="6.9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7"/>
    </row>
    <row r="28" spans="1:71" s="2" customFormat="1" ht="13.2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7" t="s">
        <v>38</v>
      </c>
      <c r="M28" s="287"/>
      <c r="N28" s="287"/>
      <c r="O28" s="287"/>
      <c r="P28" s="287"/>
      <c r="Q28" s="36"/>
      <c r="R28" s="36"/>
      <c r="S28" s="36"/>
      <c r="T28" s="36"/>
      <c r="U28" s="36"/>
      <c r="V28" s="36"/>
      <c r="W28" s="287" t="s">
        <v>39</v>
      </c>
      <c r="X28" s="287"/>
      <c r="Y28" s="287"/>
      <c r="Z28" s="287"/>
      <c r="AA28" s="287"/>
      <c r="AB28" s="287"/>
      <c r="AC28" s="287"/>
      <c r="AD28" s="287"/>
      <c r="AE28" s="287"/>
      <c r="AF28" s="36"/>
      <c r="AG28" s="36"/>
      <c r="AH28" s="36"/>
      <c r="AI28" s="36"/>
      <c r="AJ28" s="36"/>
      <c r="AK28" s="287" t="s">
        <v>40</v>
      </c>
      <c r="AL28" s="287"/>
      <c r="AM28" s="287"/>
      <c r="AN28" s="287"/>
      <c r="AO28" s="287"/>
      <c r="AP28" s="36"/>
      <c r="AQ28" s="36"/>
      <c r="AR28" s="39"/>
      <c r="BE28" s="277"/>
    </row>
    <row r="29" spans="1:71" s="3" customFormat="1" ht="14.4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290">
        <v>0.21</v>
      </c>
      <c r="M29" s="289"/>
      <c r="N29" s="289"/>
      <c r="O29" s="289"/>
      <c r="P29" s="289"/>
      <c r="Q29" s="41"/>
      <c r="R29" s="41"/>
      <c r="S29" s="41"/>
      <c r="T29" s="41"/>
      <c r="U29" s="41"/>
      <c r="V29" s="41"/>
      <c r="W29" s="288">
        <f>ROUND(AZ94, 2)</f>
        <v>0</v>
      </c>
      <c r="X29" s="289"/>
      <c r="Y29" s="289"/>
      <c r="Z29" s="289"/>
      <c r="AA29" s="289"/>
      <c r="AB29" s="289"/>
      <c r="AC29" s="289"/>
      <c r="AD29" s="289"/>
      <c r="AE29" s="289"/>
      <c r="AF29" s="41"/>
      <c r="AG29" s="41"/>
      <c r="AH29" s="41"/>
      <c r="AI29" s="41"/>
      <c r="AJ29" s="41"/>
      <c r="AK29" s="288">
        <f>ROUND(AV94, 2)</f>
        <v>0</v>
      </c>
      <c r="AL29" s="289"/>
      <c r="AM29" s="289"/>
      <c r="AN29" s="289"/>
      <c r="AO29" s="289"/>
      <c r="AP29" s="41"/>
      <c r="AQ29" s="41"/>
      <c r="AR29" s="42"/>
      <c r="BE29" s="278"/>
    </row>
    <row r="30" spans="1:71" s="3" customFormat="1" ht="14.4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290">
        <v>0.12</v>
      </c>
      <c r="M30" s="289"/>
      <c r="N30" s="289"/>
      <c r="O30" s="289"/>
      <c r="P30" s="289"/>
      <c r="Q30" s="41"/>
      <c r="R30" s="41"/>
      <c r="S30" s="41"/>
      <c r="T30" s="41"/>
      <c r="U30" s="41"/>
      <c r="V30" s="41"/>
      <c r="W30" s="288">
        <f>ROUND(BA94, 2)</f>
        <v>0</v>
      </c>
      <c r="X30" s="289"/>
      <c r="Y30" s="289"/>
      <c r="Z30" s="289"/>
      <c r="AA30" s="289"/>
      <c r="AB30" s="289"/>
      <c r="AC30" s="289"/>
      <c r="AD30" s="289"/>
      <c r="AE30" s="289"/>
      <c r="AF30" s="41"/>
      <c r="AG30" s="41"/>
      <c r="AH30" s="41"/>
      <c r="AI30" s="41"/>
      <c r="AJ30" s="41"/>
      <c r="AK30" s="288">
        <f>ROUND(AW94, 2)</f>
        <v>0</v>
      </c>
      <c r="AL30" s="289"/>
      <c r="AM30" s="289"/>
      <c r="AN30" s="289"/>
      <c r="AO30" s="289"/>
      <c r="AP30" s="41"/>
      <c r="AQ30" s="41"/>
      <c r="AR30" s="42"/>
      <c r="BE30" s="278"/>
    </row>
    <row r="31" spans="1:71" s="3" customFormat="1" ht="14.4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290">
        <v>0.21</v>
      </c>
      <c r="M31" s="289"/>
      <c r="N31" s="289"/>
      <c r="O31" s="289"/>
      <c r="P31" s="289"/>
      <c r="Q31" s="41"/>
      <c r="R31" s="41"/>
      <c r="S31" s="41"/>
      <c r="T31" s="41"/>
      <c r="U31" s="41"/>
      <c r="V31" s="41"/>
      <c r="W31" s="288">
        <f>ROUND(BB94, 2)</f>
        <v>0</v>
      </c>
      <c r="X31" s="289"/>
      <c r="Y31" s="289"/>
      <c r="Z31" s="289"/>
      <c r="AA31" s="289"/>
      <c r="AB31" s="289"/>
      <c r="AC31" s="289"/>
      <c r="AD31" s="289"/>
      <c r="AE31" s="289"/>
      <c r="AF31" s="41"/>
      <c r="AG31" s="41"/>
      <c r="AH31" s="41"/>
      <c r="AI31" s="41"/>
      <c r="AJ31" s="41"/>
      <c r="AK31" s="288">
        <v>0</v>
      </c>
      <c r="AL31" s="289"/>
      <c r="AM31" s="289"/>
      <c r="AN31" s="289"/>
      <c r="AO31" s="289"/>
      <c r="AP31" s="41"/>
      <c r="AQ31" s="41"/>
      <c r="AR31" s="42"/>
      <c r="BE31" s="278"/>
    </row>
    <row r="32" spans="1:71" s="3" customFormat="1" ht="14.4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290">
        <v>0.12</v>
      </c>
      <c r="M32" s="289"/>
      <c r="N32" s="289"/>
      <c r="O32" s="289"/>
      <c r="P32" s="289"/>
      <c r="Q32" s="41"/>
      <c r="R32" s="41"/>
      <c r="S32" s="41"/>
      <c r="T32" s="41"/>
      <c r="U32" s="41"/>
      <c r="V32" s="41"/>
      <c r="W32" s="288">
        <f>ROUND(BC94, 2)</f>
        <v>0</v>
      </c>
      <c r="X32" s="289"/>
      <c r="Y32" s="289"/>
      <c r="Z32" s="289"/>
      <c r="AA32" s="289"/>
      <c r="AB32" s="289"/>
      <c r="AC32" s="289"/>
      <c r="AD32" s="289"/>
      <c r="AE32" s="289"/>
      <c r="AF32" s="41"/>
      <c r="AG32" s="41"/>
      <c r="AH32" s="41"/>
      <c r="AI32" s="41"/>
      <c r="AJ32" s="41"/>
      <c r="AK32" s="288">
        <v>0</v>
      </c>
      <c r="AL32" s="289"/>
      <c r="AM32" s="289"/>
      <c r="AN32" s="289"/>
      <c r="AO32" s="289"/>
      <c r="AP32" s="41"/>
      <c r="AQ32" s="41"/>
      <c r="AR32" s="42"/>
      <c r="BE32" s="278"/>
    </row>
    <row r="33" spans="1:57" s="3" customFormat="1" ht="14.4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290">
        <v>0</v>
      </c>
      <c r="M33" s="289"/>
      <c r="N33" s="289"/>
      <c r="O33" s="289"/>
      <c r="P33" s="289"/>
      <c r="Q33" s="41"/>
      <c r="R33" s="41"/>
      <c r="S33" s="41"/>
      <c r="T33" s="41"/>
      <c r="U33" s="41"/>
      <c r="V33" s="41"/>
      <c r="W33" s="288">
        <f>ROUND(BD94, 2)</f>
        <v>0</v>
      </c>
      <c r="X33" s="289"/>
      <c r="Y33" s="289"/>
      <c r="Z33" s="289"/>
      <c r="AA33" s="289"/>
      <c r="AB33" s="289"/>
      <c r="AC33" s="289"/>
      <c r="AD33" s="289"/>
      <c r="AE33" s="289"/>
      <c r="AF33" s="41"/>
      <c r="AG33" s="41"/>
      <c r="AH33" s="41"/>
      <c r="AI33" s="41"/>
      <c r="AJ33" s="41"/>
      <c r="AK33" s="288">
        <v>0</v>
      </c>
      <c r="AL33" s="289"/>
      <c r="AM33" s="289"/>
      <c r="AN33" s="289"/>
      <c r="AO33" s="289"/>
      <c r="AP33" s="41"/>
      <c r="AQ33" s="41"/>
      <c r="AR33" s="42"/>
      <c r="BE33" s="278"/>
    </row>
    <row r="34" spans="1:57" s="2" customFormat="1" ht="6.9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7"/>
    </row>
    <row r="35" spans="1:57" s="2" customFormat="1" ht="25.95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294" t="s">
        <v>49</v>
      </c>
      <c r="Y35" s="292"/>
      <c r="Z35" s="292"/>
      <c r="AA35" s="292"/>
      <c r="AB35" s="292"/>
      <c r="AC35" s="45"/>
      <c r="AD35" s="45"/>
      <c r="AE35" s="45"/>
      <c r="AF35" s="45"/>
      <c r="AG35" s="45"/>
      <c r="AH35" s="45"/>
      <c r="AI35" s="45"/>
      <c r="AJ35" s="45"/>
      <c r="AK35" s="291">
        <f>SUM(AK26:AK33)</f>
        <v>0</v>
      </c>
      <c r="AL35" s="292"/>
      <c r="AM35" s="292"/>
      <c r="AN35" s="292"/>
      <c r="AO35" s="293"/>
      <c r="AP35" s="43"/>
      <c r="AQ35" s="43"/>
      <c r="AR35" s="39"/>
      <c r="BE35" s="34"/>
    </row>
    <row r="36" spans="1:57" s="2" customFormat="1" ht="6.9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" customHeight="1">
      <c r="B49" s="47"/>
      <c r="C49" s="48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51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0.199999999999999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0.199999999999999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0.199999999999999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0.199999999999999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0.199999999999999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0.199999999999999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0.199999999999999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0.199999999999999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0.199999999999999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0.19999999999999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3.2">
      <c r="A60" s="34"/>
      <c r="B60" s="35"/>
      <c r="C60" s="36"/>
      <c r="D60" s="52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52</v>
      </c>
      <c r="AI60" s="38"/>
      <c r="AJ60" s="38"/>
      <c r="AK60" s="38"/>
      <c r="AL60" s="38"/>
      <c r="AM60" s="52" t="s">
        <v>53</v>
      </c>
      <c r="AN60" s="38"/>
      <c r="AO60" s="38"/>
      <c r="AP60" s="36"/>
      <c r="AQ60" s="36"/>
      <c r="AR60" s="39"/>
      <c r="BE60" s="34"/>
    </row>
    <row r="61" spans="1:57" ht="10.199999999999999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0.199999999999999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0.199999999999999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3.2">
      <c r="A64" s="34"/>
      <c r="B64" s="35"/>
      <c r="C64" s="36"/>
      <c r="D64" s="49" t="s">
        <v>54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55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0.199999999999999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0.199999999999999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0.199999999999999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0.199999999999999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0.19999999999999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0.199999999999999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0.199999999999999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0.199999999999999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0.199999999999999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0.199999999999999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3.2">
      <c r="A75" s="34"/>
      <c r="B75" s="35"/>
      <c r="C75" s="36"/>
      <c r="D75" s="52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52</v>
      </c>
      <c r="AI75" s="38"/>
      <c r="AJ75" s="38"/>
      <c r="AK75" s="38"/>
      <c r="AL75" s="38"/>
      <c r="AM75" s="52" t="s">
        <v>53</v>
      </c>
      <c r="AN75" s="38"/>
      <c r="AO75" s="38"/>
      <c r="AP75" s="36"/>
      <c r="AQ75" s="36"/>
      <c r="AR75" s="39"/>
      <c r="BE75" s="34"/>
    </row>
    <row r="76" spans="1:57" s="2" customFormat="1" ht="10.199999999999999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" customHeight="1">
      <c r="A82" s="34"/>
      <c r="B82" s="35"/>
      <c r="C82" s="23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11022026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55" t="str">
        <f>K6</f>
        <v>Ostrov - parkoviště v ul. U Nemocnice vč. mobiliáře veřejného prostranství</v>
      </c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63"/>
      <c r="AQ85" s="63"/>
      <c r="AR85" s="64"/>
    </row>
    <row r="86" spans="1:91" s="2" customFormat="1" ht="6.9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Ostrov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57" t="str">
        <f>IF(AN8= "","",AN8)</f>
        <v>11. 2. 2026</v>
      </c>
      <c r="AN87" s="257"/>
      <c r="AO87" s="36"/>
      <c r="AP87" s="36"/>
      <c r="AQ87" s="36"/>
      <c r="AR87" s="39"/>
      <c r="BE87" s="34"/>
    </row>
    <row r="88" spans="1:91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15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Ostrov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32</v>
      </c>
      <c r="AJ89" s="36"/>
      <c r="AK89" s="36"/>
      <c r="AL89" s="36"/>
      <c r="AM89" s="258" t="str">
        <f>IF(E17="","",E17)</f>
        <v xml:space="preserve"> </v>
      </c>
      <c r="AN89" s="259"/>
      <c r="AO89" s="259"/>
      <c r="AP89" s="259"/>
      <c r="AQ89" s="36"/>
      <c r="AR89" s="39"/>
      <c r="AS89" s="260" t="s">
        <v>57</v>
      </c>
      <c r="AT89" s="26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15" customHeight="1">
      <c r="A90" s="34"/>
      <c r="B90" s="35"/>
      <c r="C90" s="29" t="s">
        <v>30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35</v>
      </c>
      <c r="AJ90" s="36"/>
      <c r="AK90" s="36"/>
      <c r="AL90" s="36"/>
      <c r="AM90" s="258" t="str">
        <f>IF(E20="","",E20)</f>
        <v xml:space="preserve"> </v>
      </c>
      <c r="AN90" s="259"/>
      <c r="AO90" s="259"/>
      <c r="AP90" s="259"/>
      <c r="AQ90" s="36"/>
      <c r="AR90" s="39"/>
      <c r="AS90" s="262"/>
      <c r="AT90" s="26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4"/>
      <c r="AT91" s="26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66" t="s">
        <v>58</v>
      </c>
      <c r="D92" s="267"/>
      <c r="E92" s="267"/>
      <c r="F92" s="267"/>
      <c r="G92" s="267"/>
      <c r="H92" s="73"/>
      <c r="I92" s="269" t="s">
        <v>59</v>
      </c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8" t="s">
        <v>60</v>
      </c>
      <c r="AH92" s="267"/>
      <c r="AI92" s="267"/>
      <c r="AJ92" s="267"/>
      <c r="AK92" s="267"/>
      <c r="AL92" s="267"/>
      <c r="AM92" s="267"/>
      <c r="AN92" s="269" t="s">
        <v>61</v>
      </c>
      <c r="AO92" s="267"/>
      <c r="AP92" s="270"/>
      <c r="AQ92" s="74" t="s">
        <v>62</v>
      </c>
      <c r="AR92" s="39"/>
      <c r="AS92" s="75" t="s">
        <v>63</v>
      </c>
      <c r="AT92" s="76" t="s">
        <v>64</v>
      </c>
      <c r="AU92" s="76" t="s">
        <v>65</v>
      </c>
      <c r="AV92" s="76" t="s">
        <v>66</v>
      </c>
      <c r="AW92" s="76" t="s">
        <v>67</v>
      </c>
      <c r="AX92" s="76" t="s">
        <v>68</v>
      </c>
      <c r="AY92" s="76" t="s">
        <v>69</v>
      </c>
      <c r="AZ92" s="76" t="s">
        <v>70</v>
      </c>
      <c r="BA92" s="76" t="s">
        <v>71</v>
      </c>
      <c r="BB92" s="76" t="s">
        <v>72</v>
      </c>
      <c r="BC92" s="76" t="s">
        <v>73</v>
      </c>
      <c r="BD92" s="77" t="s">
        <v>74</v>
      </c>
      <c r="BE92" s="34"/>
    </row>
    <row r="93" spans="1:91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" customHeight="1">
      <c r="B94" s="81"/>
      <c r="C94" s="82" t="s">
        <v>75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74">
        <f>ROUND(SUM(AG95:AG100),2)</f>
        <v>0</v>
      </c>
      <c r="AH94" s="274"/>
      <c r="AI94" s="274"/>
      <c r="AJ94" s="274"/>
      <c r="AK94" s="274"/>
      <c r="AL94" s="274"/>
      <c r="AM94" s="274"/>
      <c r="AN94" s="275">
        <f t="shared" ref="AN94:AN100" si="0">SUM(AG94,AT94)</f>
        <v>0</v>
      </c>
      <c r="AO94" s="275"/>
      <c r="AP94" s="275"/>
      <c r="AQ94" s="85" t="s">
        <v>1</v>
      </c>
      <c r="AR94" s="86"/>
      <c r="AS94" s="87">
        <f>ROUND(SUM(AS95:AS100),2)</f>
        <v>0</v>
      </c>
      <c r="AT94" s="88">
        <f t="shared" ref="AT94:AT100" si="1">ROUND(SUM(AV94:AW94),2)</f>
        <v>0</v>
      </c>
      <c r="AU94" s="89">
        <f>ROUND(SUM(AU95:AU100),5)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ROUND(SUM(AZ95:AZ100),2)</f>
        <v>0</v>
      </c>
      <c r="BA94" s="88">
        <f>ROUND(SUM(BA95:BA100),2)</f>
        <v>0</v>
      </c>
      <c r="BB94" s="88">
        <f>ROUND(SUM(BB95:BB100),2)</f>
        <v>0</v>
      </c>
      <c r="BC94" s="88">
        <f>ROUND(SUM(BC95:BC100),2)</f>
        <v>0</v>
      </c>
      <c r="BD94" s="90">
        <f>ROUND(SUM(BD95:BD100),2)</f>
        <v>0</v>
      </c>
      <c r="BS94" s="91" t="s">
        <v>76</v>
      </c>
      <c r="BT94" s="91" t="s">
        <v>77</v>
      </c>
      <c r="BU94" s="92" t="s">
        <v>78</v>
      </c>
      <c r="BV94" s="91" t="s">
        <v>79</v>
      </c>
      <c r="BW94" s="91" t="s">
        <v>5</v>
      </c>
      <c r="BX94" s="91" t="s">
        <v>80</v>
      </c>
      <c r="CL94" s="91" t="s">
        <v>1</v>
      </c>
    </row>
    <row r="95" spans="1:91" s="7" customFormat="1" ht="16.5" customHeight="1">
      <c r="A95" s="93" t="s">
        <v>81</v>
      </c>
      <c r="B95" s="94"/>
      <c r="C95" s="95"/>
      <c r="D95" s="271" t="s">
        <v>82</v>
      </c>
      <c r="E95" s="271"/>
      <c r="F95" s="271"/>
      <c r="G95" s="271"/>
      <c r="H95" s="271"/>
      <c r="I95" s="96"/>
      <c r="J95" s="271" t="s">
        <v>83</v>
      </c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72">
        <f>'SO 101 - Komunikace a zpe...'!J30</f>
        <v>0</v>
      </c>
      <c r="AH95" s="273"/>
      <c r="AI95" s="273"/>
      <c r="AJ95" s="273"/>
      <c r="AK95" s="273"/>
      <c r="AL95" s="273"/>
      <c r="AM95" s="273"/>
      <c r="AN95" s="272">
        <f t="shared" si="0"/>
        <v>0</v>
      </c>
      <c r="AO95" s="273"/>
      <c r="AP95" s="273"/>
      <c r="AQ95" s="97" t="s">
        <v>84</v>
      </c>
      <c r="AR95" s="98"/>
      <c r="AS95" s="99">
        <v>0</v>
      </c>
      <c r="AT95" s="100">
        <f t="shared" si="1"/>
        <v>0</v>
      </c>
      <c r="AU95" s="101">
        <f>'SO 101 - Komunikace a zpe...'!P132</f>
        <v>0</v>
      </c>
      <c r="AV95" s="100">
        <f>'SO 101 - Komunikace a zpe...'!J33</f>
        <v>0</v>
      </c>
      <c r="AW95" s="100">
        <f>'SO 101 - Komunikace a zpe...'!J34</f>
        <v>0</v>
      </c>
      <c r="AX95" s="100">
        <f>'SO 101 - Komunikace a zpe...'!J35</f>
        <v>0</v>
      </c>
      <c r="AY95" s="100">
        <f>'SO 101 - Komunikace a zpe...'!J36</f>
        <v>0</v>
      </c>
      <c r="AZ95" s="100">
        <f>'SO 101 - Komunikace a zpe...'!F33</f>
        <v>0</v>
      </c>
      <c r="BA95" s="100">
        <f>'SO 101 - Komunikace a zpe...'!F34</f>
        <v>0</v>
      </c>
      <c r="BB95" s="100">
        <f>'SO 101 - Komunikace a zpe...'!F35</f>
        <v>0</v>
      </c>
      <c r="BC95" s="100">
        <f>'SO 101 - Komunikace a zpe...'!F36</f>
        <v>0</v>
      </c>
      <c r="BD95" s="102">
        <f>'SO 101 - Komunikace a zpe...'!F37</f>
        <v>0</v>
      </c>
      <c r="BT95" s="103" t="s">
        <v>85</v>
      </c>
      <c r="BV95" s="103" t="s">
        <v>79</v>
      </c>
      <c r="BW95" s="103" t="s">
        <v>86</v>
      </c>
      <c r="BX95" s="103" t="s">
        <v>5</v>
      </c>
      <c r="CL95" s="103" t="s">
        <v>1</v>
      </c>
      <c r="CM95" s="103" t="s">
        <v>87</v>
      </c>
    </row>
    <row r="96" spans="1:91" s="7" customFormat="1" ht="16.5" customHeight="1">
      <c r="A96" s="93" t="s">
        <v>81</v>
      </c>
      <c r="B96" s="94"/>
      <c r="C96" s="95"/>
      <c r="D96" s="271" t="s">
        <v>88</v>
      </c>
      <c r="E96" s="271"/>
      <c r="F96" s="271"/>
      <c r="G96" s="271"/>
      <c r="H96" s="271"/>
      <c r="I96" s="96"/>
      <c r="J96" s="271" t="s">
        <v>89</v>
      </c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2">
        <f>'SO 401 - Veřejné osvětlení'!J30</f>
        <v>0</v>
      </c>
      <c r="AH96" s="273"/>
      <c r="AI96" s="273"/>
      <c r="AJ96" s="273"/>
      <c r="AK96" s="273"/>
      <c r="AL96" s="273"/>
      <c r="AM96" s="273"/>
      <c r="AN96" s="272">
        <f t="shared" si="0"/>
        <v>0</v>
      </c>
      <c r="AO96" s="273"/>
      <c r="AP96" s="273"/>
      <c r="AQ96" s="97" t="s">
        <v>84</v>
      </c>
      <c r="AR96" s="98"/>
      <c r="AS96" s="99">
        <v>0</v>
      </c>
      <c r="AT96" s="100">
        <f t="shared" si="1"/>
        <v>0</v>
      </c>
      <c r="AU96" s="101">
        <f>'SO 401 - Veřejné osvětlení'!P119</f>
        <v>0</v>
      </c>
      <c r="AV96" s="100">
        <f>'SO 401 - Veřejné osvětlení'!J33</f>
        <v>0</v>
      </c>
      <c r="AW96" s="100">
        <f>'SO 401 - Veřejné osvětlení'!J34</f>
        <v>0</v>
      </c>
      <c r="AX96" s="100">
        <f>'SO 401 - Veřejné osvětlení'!J35</f>
        <v>0</v>
      </c>
      <c r="AY96" s="100">
        <f>'SO 401 - Veřejné osvětlení'!J36</f>
        <v>0</v>
      </c>
      <c r="AZ96" s="100">
        <f>'SO 401 - Veřejné osvětlení'!F33</f>
        <v>0</v>
      </c>
      <c r="BA96" s="100">
        <f>'SO 401 - Veřejné osvětlení'!F34</f>
        <v>0</v>
      </c>
      <c r="BB96" s="100">
        <f>'SO 401 - Veřejné osvětlení'!F35</f>
        <v>0</v>
      </c>
      <c r="BC96" s="100">
        <f>'SO 401 - Veřejné osvětlení'!F36</f>
        <v>0</v>
      </c>
      <c r="BD96" s="102">
        <f>'SO 401 - Veřejné osvětlení'!F37</f>
        <v>0</v>
      </c>
      <c r="BT96" s="103" t="s">
        <v>85</v>
      </c>
      <c r="BV96" s="103" t="s">
        <v>79</v>
      </c>
      <c r="BW96" s="103" t="s">
        <v>90</v>
      </c>
      <c r="BX96" s="103" t="s">
        <v>5</v>
      </c>
      <c r="CL96" s="103" t="s">
        <v>1</v>
      </c>
      <c r="CM96" s="103" t="s">
        <v>87</v>
      </c>
    </row>
    <row r="97" spans="1:91" s="7" customFormat="1" ht="24.75" customHeight="1">
      <c r="A97" s="93" t="s">
        <v>81</v>
      </c>
      <c r="B97" s="94"/>
      <c r="C97" s="95"/>
      <c r="D97" s="271" t="s">
        <v>91</v>
      </c>
      <c r="E97" s="271"/>
      <c r="F97" s="271"/>
      <c r="G97" s="271"/>
      <c r="H97" s="271"/>
      <c r="I97" s="96"/>
      <c r="J97" s="271" t="s">
        <v>92</v>
      </c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72">
        <f>'SO-08-Z01 - Suché koryto ...'!J30</f>
        <v>0</v>
      </c>
      <c r="AH97" s="273"/>
      <c r="AI97" s="273"/>
      <c r="AJ97" s="273"/>
      <c r="AK97" s="273"/>
      <c r="AL97" s="273"/>
      <c r="AM97" s="273"/>
      <c r="AN97" s="272">
        <f t="shared" si="0"/>
        <v>0</v>
      </c>
      <c r="AO97" s="273"/>
      <c r="AP97" s="273"/>
      <c r="AQ97" s="97" t="s">
        <v>84</v>
      </c>
      <c r="AR97" s="98"/>
      <c r="AS97" s="99">
        <v>0</v>
      </c>
      <c r="AT97" s="100">
        <f t="shared" si="1"/>
        <v>0</v>
      </c>
      <c r="AU97" s="101">
        <f>'SO-08-Z01 - Suché koryto ...'!P120</f>
        <v>0</v>
      </c>
      <c r="AV97" s="100">
        <f>'SO-08-Z01 - Suché koryto ...'!J33</f>
        <v>0</v>
      </c>
      <c r="AW97" s="100">
        <f>'SO-08-Z01 - Suché koryto ...'!J34</f>
        <v>0</v>
      </c>
      <c r="AX97" s="100">
        <f>'SO-08-Z01 - Suché koryto ...'!J35</f>
        <v>0</v>
      </c>
      <c r="AY97" s="100">
        <f>'SO-08-Z01 - Suché koryto ...'!J36</f>
        <v>0</v>
      </c>
      <c r="AZ97" s="100">
        <f>'SO-08-Z01 - Suché koryto ...'!F33</f>
        <v>0</v>
      </c>
      <c r="BA97" s="100">
        <f>'SO-08-Z01 - Suché koryto ...'!F34</f>
        <v>0</v>
      </c>
      <c r="BB97" s="100">
        <f>'SO-08-Z01 - Suché koryto ...'!F35</f>
        <v>0</v>
      </c>
      <c r="BC97" s="100">
        <f>'SO-08-Z01 - Suché koryto ...'!F36</f>
        <v>0</v>
      </c>
      <c r="BD97" s="102">
        <f>'SO-08-Z01 - Suché koryto ...'!F37</f>
        <v>0</v>
      </c>
      <c r="BT97" s="103" t="s">
        <v>85</v>
      </c>
      <c r="BV97" s="103" t="s">
        <v>79</v>
      </c>
      <c r="BW97" s="103" t="s">
        <v>93</v>
      </c>
      <c r="BX97" s="103" t="s">
        <v>5</v>
      </c>
      <c r="CL97" s="103" t="s">
        <v>94</v>
      </c>
      <c r="CM97" s="103" t="s">
        <v>87</v>
      </c>
    </row>
    <row r="98" spans="1:91" s="7" customFormat="1" ht="24.75" customHeight="1">
      <c r="A98" s="93" t="s">
        <v>81</v>
      </c>
      <c r="B98" s="94"/>
      <c r="C98" s="95"/>
      <c r="D98" s="271" t="s">
        <v>95</v>
      </c>
      <c r="E98" s="271"/>
      <c r="F98" s="271"/>
      <c r="G98" s="271"/>
      <c r="H98" s="271"/>
      <c r="I98" s="96"/>
      <c r="J98" s="271" t="s">
        <v>96</v>
      </c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72">
        <f>'SO-09-Z01 - Altán, mobili...'!J30</f>
        <v>0</v>
      </c>
      <c r="AH98" s="273"/>
      <c r="AI98" s="273"/>
      <c r="AJ98" s="273"/>
      <c r="AK98" s="273"/>
      <c r="AL98" s="273"/>
      <c r="AM98" s="273"/>
      <c r="AN98" s="272">
        <f t="shared" si="0"/>
        <v>0</v>
      </c>
      <c r="AO98" s="273"/>
      <c r="AP98" s="273"/>
      <c r="AQ98" s="97" t="s">
        <v>84</v>
      </c>
      <c r="AR98" s="98"/>
      <c r="AS98" s="99">
        <v>0</v>
      </c>
      <c r="AT98" s="100">
        <f t="shared" si="1"/>
        <v>0</v>
      </c>
      <c r="AU98" s="101">
        <f>'SO-09-Z01 - Altán, mobili...'!P127</f>
        <v>0</v>
      </c>
      <c r="AV98" s="100">
        <f>'SO-09-Z01 - Altán, mobili...'!J33</f>
        <v>0</v>
      </c>
      <c r="AW98" s="100">
        <f>'SO-09-Z01 - Altán, mobili...'!J34</f>
        <v>0</v>
      </c>
      <c r="AX98" s="100">
        <f>'SO-09-Z01 - Altán, mobili...'!J35</f>
        <v>0</v>
      </c>
      <c r="AY98" s="100">
        <f>'SO-09-Z01 - Altán, mobili...'!J36</f>
        <v>0</v>
      </c>
      <c r="AZ98" s="100">
        <f>'SO-09-Z01 - Altán, mobili...'!F33</f>
        <v>0</v>
      </c>
      <c r="BA98" s="100">
        <f>'SO-09-Z01 - Altán, mobili...'!F34</f>
        <v>0</v>
      </c>
      <c r="BB98" s="100">
        <f>'SO-09-Z01 - Altán, mobili...'!F35</f>
        <v>0</v>
      </c>
      <c r="BC98" s="100">
        <f>'SO-09-Z01 - Altán, mobili...'!F36</f>
        <v>0</v>
      </c>
      <c r="BD98" s="102">
        <f>'SO-09-Z01 - Altán, mobili...'!F37</f>
        <v>0</v>
      </c>
      <c r="BT98" s="103" t="s">
        <v>85</v>
      </c>
      <c r="BV98" s="103" t="s">
        <v>79</v>
      </c>
      <c r="BW98" s="103" t="s">
        <v>97</v>
      </c>
      <c r="BX98" s="103" t="s">
        <v>5</v>
      </c>
      <c r="CL98" s="103" t="s">
        <v>94</v>
      </c>
      <c r="CM98" s="103" t="s">
        <v>87</v>
      </c>
    </row>
    <row r="99" spans="1:91" s="7" customFormat="1" ht="24.75" customHeight="1">
      <c r="A99" s="93" t="s">
        <v>81</v>
      </c>
      <c r="B99" s="94"/>
      <c r="C99" s="95"/>
      <c r="D99" s="271" t="s">
        <v>98</v>
      </c>
      <c r="E99" s="271"/>
      <c r="F99" s="271"/>
      <c r="G99" s="271"/>
      <c r="H99" s="271"/>
      <c r="I99" s="96"/>
      <c r="J99" s="271" t="s">
        <v>99</v>
      </c>
      <c r="K99" s="271"/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271"/>
      <c r="AG99" s="272">
        <f>'VRN_mob. - Vedlejší rozpo...'!J30</f>
        <v>0</v>
      </c>
      <c r="AH99" s="273"/>
      <c r="AI99" s="273"/>
      <c r="AJ99" s="273"/>
      <c r="AK99" s="273"/>
      <c r="AL99" s="273"/>
      <c r="AM99" s="273"/>
      <c r="AN99" s="272">
        <f t="shared" si="0"/>
        <v>0</v>
      </c>
      <c r="AO99" s="273"/>
      <c r="AP99" s="273"/>
      <c r="AQ99" s="97" t="s">
        <v>84</v>
      </c>
      <c r="AR99" s="98"/>
      <c r="AS99" s="99">
        <v>0</v>
      </c>
      <c r="AT99" s="100">
        <f t="shared" si="1"/>
        <v>0</v>
      </c>
      <c r="AU99" s="101">
        <f>'VRN_mob. - Vedlejší rozpo...'!P119</f>
        <v>0</v>
      </c>
      <c r="AV99" s="100">
        <f>'VRN_mob. - Vedlejší rozpo...'!J33</f>
        <v>0</v>
      </c>
      <c r="AW99" s="100">
        <f>'VRN_mob. - Vedlejší rozpo...'!J34</f>
        <v>0</v>
      </c>
      <c r="AX99" s="100">
        <f>'VRN_mob. - Vedlejší rozpo...'!J35</f>
        <v>0</v>
      </c>
      <c r="AY99" s="100">
        <f>'VRN_mob. - Vedlejší rozpo...'!J36</f>
        <v>0</v>
      </c>
      <c r="AZ99" s="100">
        <f>'VRN_mob. - Vedlejší rozpo...'!F33</f>
        <v>0</v>
      </c>
      <c r="BA99" s="100">
        <f>'VRN_mob. - Vedlejší rozpo...'!F34</f>
        <v>0</v>
      </c>
      <c r="BB99" s="100">
        <f>'VRN_mob. - Vedlejší rozpo...'!F35</f>
        <v>0</v>
      </c>
      <c r="BC99" s="100">
        <f>'VRN_mob. - Vedlejší rozpo...'!F36</f>
        <v>0</v>
      </c>
      <c r="BD99" s="102">
        <f>'VRN_mob. - Vedlejší rozpo...'!F37</f>
        <v>0</v>
      </c>
      <c r="BT99" s="103" t="s">
        <v>85</v>
      </c>
      <c r="BV99" s="103" t="s">
        <v>79</v>
      </c>
      <c r="BW99" s="103" t="s">
        <v>100</v>
      </c>
      <c r="BX99" s="103" t="s">
        <v>5</v>
      </c>
      <c r="CL99" s="103" t="s">
        <v>1</v>
      </c>
      <c r="CM99" s="103" t="s">
        <v>87</v>
      </c>
    </row>
    <row r="100" spans="1:91" s="7" customFormat="1" ht="16.5" customHeight="1">
      <c r="A100" s="93" t="s">
        <v>81</v>
      </c>
      <c r="B100" s="94"/>
      <c r="C100" s="95"/>
      <c r="D100" s="271" t="s">
        <v>101</v>
      </c>
      <c r="E100" s="271"/>
      <c r="F100" s="271"/>
      <c r="G100" s="271"/>
      <c r="H100" s="271"/>
      <c r="I100" s="96"/>
      <c r="J100" s="271" t="s">
        <v>102</v>
      </c>
      <c r="K100" s="271"/>
      <c r="L100" s="271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271"/>
      <c r="AG100" s="272">
        <f>'VRN - Vedlejší rozpočtové...'!J30</f>
        <v>0</v>
      </c>
      <c r="AH100" s="273"/>
      <c r="AI100" s="273"/>
      <c r="AJ100" s="273"/>
      <c r="AK100" s="273"/>
      <c r="AL100" s="273"/>
      <c r="AM100" s="273"/>
      <c r="AN100" s="272">
        <f t="shared" si="0"/>
        <v>0</v>
      </c>
      <c r="AO100" s="273"/>
      <c r="AP100" s="273"/>
      <c r="AQ100" s="97" t="s">
        <v>84</v>
      </c>
      <c r="AR100" s="98"/>
      <c r="AS100" s="104">
        <v>0</v>
      </c>
      <c r="AT100" s="105">
        <f t="shared" si="1"/>
        <v>0</v>
      </c>
      <c r="AU100" s="106">
        <f>'VRN - Vedlejší rozpočtové...'!P120</f>
        <v>0</v>
      </c>
      <c r="AV100" s="105">
        <f>'VRN - Vedlejší rozpočtové...'!J33</f>
        <v>0</v>
      </c>
      <c r="AW100" s="105">
        <f>'VRN - Vedlejší rozpočtové...'!J34</f>
        <v>0</v>
      </c>
      <c r="AX100" s="105">
        <f>'VRN - Vedlejší rozpočtové...'!J35</f>
        <v>0</v>
      </c>
      <c r="AY100" s="105">
        <f>'VRN - Vedlejší rozpočtové...'!J36</f>
        <v>0</v>
      </c>
      <c r="AZ100" s="105">
        <f>'VRN - Vedlejší rozpočtové...'!F33</f>
        <v>0</v>
      </c>
      <c r="BA100" s="105">
        <f>'VRN - Vedlejší rozpočtové...'!F34</f>
        <v>0</v>
      </c>
      <c r="BB100" s="105">
        <f>'VRN - Vedlejší rozpočtové...'!F35</f>
        <v>0</v>
      </c>
      <c r="BC100" s="105">
        <f>'VRN - Vedlejší rozpočtové...'!F36</f>
        <v>0</v>
      </c>
      <c r="BD100" s="107">
        <f>'VRN - Vedlejší rozpočtové...'!F37</f>
        <v>0</v>
      </c>
      <c r="BT100" s="103" t="s">
        <v>85</v>
      </c>
      <c r="BV100" s="103" t="s">
        <v>79</v>
      </c>
      <c r="BW100" s="103" t="s">
        <v>103</v>
      </c>
      <c r="BX100" s="103" t="s">
        <v>5</v>
      </c>
      <c r="CL100" s="103" t="s">
        <v>1</v>
      </c>
      <c r="CM100" s="103" t="s">
        <v>87</v>
      </c>
    </row>
    <row r="101" spans="1:91" s="2" customFormat="1" ht="30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9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91" s="2" customFormat="1" ht="6.9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39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</sheetData>
  <sheetProtection algorithmName="SHA-512" hashValue="aVrya8wH7lrgs0PmDm7T44niQhlSl9TkuqxUpyOcGpRti5O2NPbUXO2fBxOWhBK70ONURbpu4J4nsXuxclgAgg==" saltValue="CpsHiI3E26q3f96cObwSrYAa0/dYK0ht7b0THncDURLWbV+cxTq4FTg+EIN0RroCEMeqc/gN/pJ8XjOBA1mVcQ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SO 101 - Komunikace a zpe...'!C2" display="/" xr:uid="{00000000-0004-0000-0000-000000000000}"/>
    <hyperlink ref="A96" location="'SO 401 - Veřejné osvětlení'!C2" display="/" xr:uid="{00000000-0004-0000-0000-000001000000}"/>
    <hyperlink ref="A97" location="'SO-08-Z01 - Suché koryto ...'!C2" display="/" xr:uid="{00000000-0004-0000-0000-000002000000}"/>
    <hyperlink ref="A98" location="'SO-09-Z01 - Altán, mobili...'!C2" display="/" xr:uid="{00000000-0004-0000-0000-000003000000}"/>
    <hyperlink ref="A99" location="'VRN_mob. - Vedlejší rozpo...'!C2" display="/" xr:uid="{00000000-0004-0000-0000-000004000000}"/>
    <hyperlink ref="A100" location="'VRN - Vedlejší rozpočtové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15"/>
  <sheetViews>
    <sheetView showGridLines="0" topLeftCell="A401" workbookViewId="0">
      <selection activeCell="I409" sqref="I409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86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" customHeight="1">
      <c r="B4" s="20"/>
      <c r="D4" s="110" t="s">
        <v>104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6" t="str">
        <f>'Rekapitulace stavby'!K6</f>
        <v>Ostrov - parkoviště v ul. U Nemocnice vč. mobiliáře veřejného prostranství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105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106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33</v>
      </c>
      <c r="G12" s="34"/>
      <c r="H12" s="34"/>
      <c r="I12" s="112" t="s">
        <v>22</v>
      </c>
      <c r="J12" s="114" t="str">
        <f>'Rekapitulace stavby'!AN8</f>
        <v>11. 2. 2026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>00254843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>Město Ostrov</v>
      </c>
      <c r="F15" s="34"/>
      <c r="G15" s="34"/>
      <c r="H15" s="34"/>
      <c r="I15" s="112" t="s">
        <v>28</v>
      </c>
      <c r="J15" s="113" t="str">
        <f>IF('Rekapitulace stavby'!AN11="","",'Rekapitulace stavby'!AN11)</f>
        <v>CZ00254843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28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28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2" t="s">
        <v>1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ROUND(J132,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41</v>
      </c>
      <c r="E33" s="112" t="s">
        <v>42</v>
      </c>
      <c r="F33" s="123">
        <f>ROUND((SUM(BE132:BE414)),  2)</f>
        <v>0</v>
      </c>
      <c r="G33" s="34"/>
      <c r="H33" s="34"/>
      <c r="I33" s="124">
        <v>0.21</v>
      </c>
      <c r="J33" s="123">
        <f>ROUND(((SUM(BE132:BE414))*I33),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43</v>
      </c>
      <c r="F34" s="123">
        <f>ROUND((SUM(BF132:BF414)),  2)</f>
        <v>0</v>
      </c>
      <c r="G34" s="34"/>
      <c r="H34" s="34"/>
      <c r="I34" s="124">
        <v>0.12</v>
      </c>
      <c r="J34" s="123">
        <f>ROUND(((SUM(BF132:BF414))*I34),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44</v>
      </c>
      <c r="F35" s="123">
        <f>ROUND((SUM(BG132:BG414)),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45</v>
      </c>
      <c r="F36" s="123">
        <f>ROUND((SUM(BH132:BH414)),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46</v>
      </c>
      <c r="F37" s="123">
        <f>ROUND((SUM(BI132:BI414)),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107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03" t="str">
        <f>E7</f>
        <v>Ostrov - parkoviště v ul. U Nemocnice vč. mobiliáře veřejného prostranství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5" t="str">
        <f>E9</f>
        <v>SO 101 - Komunikace a zpe...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11. 2. 2026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>Město Ostrov</v>
      </c>
      <c r="G91" s="36"/>
      <c r="H91" s="36"/>
      <c r="I91" s="29" t="s">
        <v>32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108</v>
      </c>
      <c r="D94" s="144"/>
      <c r="E94" s="144"/>
      <c r="F94" s="144"/>
      <c r="G94" s="144"/>
      <c r="H94" s="144"/>
      <c r="I94" s="144"/>
      <c r="J94" s="145" t="s">
        <v>109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110</v>
      </c>
      <c r="D96" s="36"/>
      <c r="E96" s="36"/>
      <c r="F96" s="36"/>
      <c r="G96" s="36"/>
      <c r="H96" s="36"/>
      <c r="I96" s="36"/>
      <c r="J96" s="84">
        <f>J132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111</v>
      </c>
    </row>
    <row r="97" spans="2:12" s="9" customFormat="1" ht="24.9" customHeight="1">
      <c r="B97" s="147"/>
      <c r="C97" s="148"/>
      <c r="D97" s="149" t="s">
        <v>112</v>
      </c>
      <c r="E97" s="150"/>
      <c r="F97" s="150"/>
      <c r="G97" s="150"/>
      <c r="H97" s="150"/>
      <c r="I97" s="150"/>
      <c r="J97" s="151">
        <f>J133</f>
        <v>0</v>
      </c>
      <c r="K97" s="148"/>
      <c r="L97" s="152"/>
    </row>
    <row r="98" spans="2:12" s="10" customFormat="1" ht="19.95" customHeight="1">
      <c r="B98" s="153"/>
      <c r="C98" s="154"/>
      <c r="D98" s="155" t="s">
        <v>113</v>
      </c>
      <c r="E98" s="156"/>
      <c r="F98" s="156"/>
      <c r="G98" s="156"/>
      <c r="H98" s="156"/>
      <c r="I98" s="156"/>
      <c r="J98" s="157">
        <f>J134</f>
        <v>0</v>
      </c>
      <c r="K98" s="154"/>
      <c r="L98" s="158"/>
    </row>
    <row r="99" spans="2:12" s="10" customFormat="1" ht="19.95" customHeight="1">
      <c r="B99" s="153"/>
      <c r="C99" s="154"/>
      <c r="D99" s="155" t="s">
        <v>114</v>
      </c>
      <c r="E99" s="156"/>
      <c r="F99" s="156"/>
      <c r="G99" s="156"/>
      <c r="H99" s="156"/>
      <c r="I99" s="156"/>
      <c r="J99" s="157">
        <f>J199</f>
        <v>0</v>
      </c>
      <c r="K99" s="154"/>
      <c r="L99" s="158"/>
    </row>
    <row r="100" spans="2:12" s="10" customFormat="1" ht="19.95" customHeight="1">
      <c r="B100" s="153"/>
      <c r="C100" s="154"/>
      <c r="D100" s="155" t="s">
        <v>115</v>
      </c>
      <c r="E100" s="156"/>
      <c r="F100" s="156"/>
      <c r="G100" s="156"/>
      <c r="H100" s="156"/>
      <c r="I100" s="156"/>
      <c r="J100" s="157">
        <f>J209</f>
        <v>0</v>
      </c>
      <c r="K100" s="154"/>
      <c r="L100" s="158"/>
    </row>
    <row r="101" spans="2:12" s="10" customFormat="1" ht="19.95" customHeight="1">
      <c r="B101" s="153"/>
      <c r="C101" s="154"/>
      <c r="D101" s="155" t="s">
        <v>116</v>
      </c>
      <c r="E101" s="156"/>
      <c r="F101" s="156"/>
      <c r="G101" s="156"/>
      <c r="H101" s="156"/>
      <c r="I101" s="156"/>
      <c r="J101" s="157">
        <f>J210</f>
        <v>0</v>
      </c>
      <c r="K101" s="154"/>
      <c r="L101" s="158"/>
    </row>
    <row r="102" spans="2:12" s="10" customFormat="1" ht="19.95" customHeight="1">
      <c r="B102" s="153"/>
      <c r="C102" s="154"/>
      <c r="D102" s="155" t="s">
        <v>117</v>
      </c>
      <c r="E102" s="156"/>
      <c r="F102" s="156"/>
      <c r="G102" s="156"/>
      <c r="H102" s="156"/>
      <c r="I102" s="156"/>
      <c r="J102" s="157">
        <f>J244</f>
        <v>0</v>
      </c>
      <c r="K102" s="154"/>
      <c r="L102" s="158"/>
    </row>
    <row r="103" spans="2:12" s="10" customFormat="1" ht="19.95" customHeight="1">
      <c r="B103" s="153"/>
      <c r="C103" s="154"/>
      <c r="D103" s="155" t="s">
        <v>118</v>
      </c>
      <c r="E103" s="156"/>
      <c r="F103" s="156"/>
      <c r="G103" s="156"/>
      <c r="H103" s="156"/>
      <c r="I103" s="156"/>
      <c r="J103" s="157">
        <f>J260</f>
        <v>0</v>
      </c>
      <c r="K103" s="154"/>
      <c r="L103" s="158"/>
    </row>
    <row r="104" spans="2:12" s="10" customFormat="1" ht="19.95" customHeight="1">
      <c r="B104" s="153"/>
      <c r="C104" s="154"/>
      <c r="D104" s="155" t="s">
        <v>119</v>
      </c>
      <c r="E104" s="156"/>
      <c r="F104" s="156"/>
      <c r="G104" s="156"/>
      <c r="H104" s="156"/>
      <c r="I104" s="156"/>
      <c r="J104" s="157">
        <f>J281</f>
        <v>0</v>
      </c>
      <c r="K104" s="154"/>
      <c r="L104" s="158"/>
    </row>
    <row r="105" spans="2:12" s="10" customFormat="1" ht="19.95" customHeight="1">
      <c r="B105" s="153"/>
      <c r="C105" s="154"/>
      <c r="D105" s="155" t="s">
        <v>120</v>
      </c>
      <c r="E105" s="156"/>
      <c r="F105" s="156"/>
      <c r="G105" s="156"/>
      <c r="H105" s="156"/>
      <c r="I105" s="156"/>
      <c r="J105" s="157">
        <f>J296</f>
        <v>0</v>
      </c>
      <c r="K105" s="154"/>
      <c r="L105" s="158"/>
    </row>
    <row r="106" spans="2:12" s="10" customFormat="1" ht="19.95" customHeight="1">
      <c r="B106" s="153"/>
      <c r="C106" s="154"/>
      <c r="D106" s="155" t="s">
        <v>121</v>
      </c>
      <c r="E106" s="156"/>
      <c r="F106" s="156"/>
      <c r="G106" s="156"/>
      <c r="H106" s="156"/>
      <c r="I106" s="156"/>
      <c r="J106" s="157">
        <f>J303</f>
        <v>0</v>
      </c>
      <c r="K106" s="154"/>
      <c r="L106" s="158"/>
    </row>
    <row r="107" spans="2:12" s="10" customFormat="1" ht="19.95" customHeight="1">
      <c r="B107" s="153"/>
      <c r="C107" s="154"/>
      <c r="D107" s="155" t="s">
        <v>122</v>
      </c>
      <c r="E107" s="156"/>
      <c r="F107" s="156"/>
      <c r="G107" s="156"/>
      <c r="H107" s="156"/>
      <c r="I107" s="156"/>
      <c r="J107" s="157">
        <f>J347</f>
        <v>0</v>
      </c>
      <c r="K107" s="154"/>
      <c r="L107" s="158"/>
    </row>
    <row r="108" spans="2:12" s="10" customFormat="1" ht="19.95" customHeight="1">
      <c r="B108" s="153"/>
      <c r="C108" s="154"/>
      <c r="D108" s="155" t="s">
        <v>123</v>
      </c>
      <c r="E108" s="156"/>
      <c r="F108" s="156"/>
      <c r="G108" s="156"/>
      <c r="H108" s="156"/>
      <c r="I108" s="156"/>
      <c r="J108" s="157">
        <f>J384</f>
        <v>0</v>
      </c>
      <c r="K108" s="154"/>
      <c r="L108" s="158"/>
    </row>
    <row r="109" spans="2:12" s="10" customFormat="1" ht="19.95" customHeight="1">
      <c r="B109" s="153"/>
      <c r="C109" s="154"/>
      <c r="D109" s="155" t="s">
        <v>124</v>
      </c>
      <c r="E109" s="156"/>
      <c r="F109" s="156"/>
      <c r="G109" s="156"/>
      <c r="H109" s="156"/>
      <c r="I109" s="156"/>
      <c r="J109" s="157">
        <f>J389</f>
        <v>0</v>
      </c>
      <c r="K109" s="154"/>
      <c r="L109" s="158"/>
    </row>
    <row r="110" spans="2:12" s="10" customFormat="1" ht="19.95" customHeight="1">
      <c r="B110" s="153"/>
      <c r="C110" s="154"/>
      <c r="D110" s="155" t="s">
        <v>125</v>
      </c>
      <c r="E110" s="156"/>
      <c r="F110" s="156"/>
      <c r="G110" s="156"/>
      <c r="H110" s="156"/>
      <c r="I110" s="156"/>
      <c r="J110" s="157">
        <f>J404</f>
        <v>0</v>
      </c>
      <c r="K110" s="154"/>
      <c r="L110" s="158"/>
    </row>
    <row r="111" spans="2:12" s="9" customFormat="1" ht="24.9" customHeight="1">
      <c r="B111" s="147"/>
      <c r="C111" s="148"/>
      <c r="D111" s="149" t="s">
        <v>126</v>
      </c>
      <c r="E111" s="150"/>
      <c r="F111" s="150"/>
      <c r="G111" s="150"/>
      <c r="H111" s="150"/>
      <c r="I111" s="150"/>
      <c r="J111" s="151">
        <f>J407</f>
        <v>0</v>
      </c>
      <c r="K111" s="148"/>
      <c r="L111" s="152"/>
    </row>
    <row r="112" spans="2:12" s="10" customFormat="1" ht="19.95" customHeight="1">
      <c r="B112" s="153"/>
      <c r="C112" s="154"/>
      <c r="D112" s="155" t="s">
        <v>127</v>
      </c>
      <c r="E112" s="156"/>
      <c r="F112" s="156"/>
      <c r="G112" s="156"/>
      <c r="H112" s="156"/>
      <c r="I112" s="156"/>
      <c r="J112" s="157">
        <f>J408</f>
        <v>0</v>
      </c>
      <c r="K112" s="154"/>
      <c r="L112" s="158"/>
    </row>
    <row r="113" spans="1:31" s="2" customFormat="1" ht="21.7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31" s="2" customFormat="1" ht="6.9" customHeight="1">
      <c r="A114" s="34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8" spans="1:31" s="2" customFormat="1" ht="6.9" customHeight="1">
      <c r="A118" s="34"/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24.9" customHeight="1">
      <c r="A119" s="34"/>
      <c r="B119" s="35"/>
      <c r="C119" s="23" t="s">
        <v>128</v>
      </c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6.9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16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26.25" customHeight="1">
      <c r="A122" s="34"/>
      <c r="B122" s="35"/>
      <c r="C122" s="36"/>
      <c r="D122" s="36"/>
      <c r="E122" s="303" t="str">
        <f>E7</f>
        <v>Ostrov - parkoviště v ul. U Nemocnice vč. mobiliáře veřejného prostranství</v>
      </c>
      <c r="F122" s="304"/>
      <c r="G122" s="304"/>
      <c r="H122" s="304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105</v>
      </c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6.5" customHeight="1">
      <c r="A124" s="34"/>
      <c r="B124" s="35"/>
      <c r="C124" s="36"/>
      <c r="D124" s="36"/>
      <c r="E124" s="255" t="str">
        <f>E9</f>
        <v>SO 101 - Komunikace a zpe...</v>
      </c>
      <c r="F124" s="305"/>
      <c r="G124" s="305"/>
      <c r="H124" s="305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2" customHeight="1">
      <c r="A126" s="34"/>
      <c r="B126" s="35"/>
      <c r="C126" s="29" t="s">
        <v>20</v>
      </c>
      <c r="D126" s="36"/>
      <c r="E126" s="36"/>
      <c r="F126" s="27" t="str">
        <f>F12</f>
        <v xml:space="preserve"> </v>
      </c>
      <c r="G126" s="36"/>
      <c r="H126" s="36"/>
      <c r="I126" s="29" t="s">
        <v>22</v>
      </c>
      <c r="J126" s="66" t="str">
        <f>IF(J12="","",J12)</f>
        <v>11. 2. 2026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6.9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15" customHeight="1">
      <c r="A128" s="34"/>
      <c r="B128" s="35"/>
      <c r="C128" s="29" t="s">
        <v>24</v>
      </c>
      <c r="D128" s="36"/>
      <c r="E128" s="36"/>
      <c r="F128" s="27" t="str">
        <f>E15</f>
        <v>Město Ostrov</v>
      </c>
      <c r="G128" s="36"/>
      <c r="H128" s="36"/>
      <c r="I128" s="29" t="s">
        <v>32</v>
      </c>
      <c r="J128" s="32" t="str">
        <f>E21</f>
        <v xml:space="preserve"> 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5.15" customHeight="1">
      <c r="A129" s="34"/>
      <c r="B129" s="35"/>
      <c r="C129" s="29" t="s">
        <v>30</v>
      </c>
      <c r="D129" s="36"/>
      <c r="E129" s="36"/>
      <c r="F129" s="27" t="str">
        <f>IF(E18="","",E18)</f>
        <v>Vyplň údaj</v>
      </c>
      <c r="G129" s="36"/>
      <c r="H129" s="36"/>
      <c r="I129" s="29" t="s">
        <v>35</v>
      </c>
      <c r="J129" s="32" t="str">
        <f>E24</f>
        <v xml:space="preserve"> </v>
      </c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2" customFormat="1" ht="10.35" customHeight="1">
      <c r="A130" s="34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5" s="11" customFormat="1" ht="29.25" customHeight="1">
      <c r="A131" s="159"/>
      <c r="B131" s="160"/>
      <c r="C131" s="161" t="s">
        <v>129</v>
      </c>
      <c r="D131" s="162" t="s">
        <v>62</v>
      </c>
      <c r="E131" s="162" t="s">
        <v>58</v>
      </c>
      <c r="F131" s="162" t="s">
        <v>59</v>
      </c>
      <c r="G131" s="162" t="s">
        <v>130</v>
      </c>
      <c r="H131" s="162" t="s">
        <v>131</v>
      </c>
      <c r="I131" s="162" t="s">
        <v>132</v>
      </c>
      <c r="J131" s="162" t="s">
        <v>109</v>
      </c>
      <c r="K131" s="163" t="s">
        <v>133</v>
      </c>
      <c r="L131" s="164"/>
      <c r="M131" s="75" t="s">
        <v>1</v>
      </c>
      <c r="N131" s="76" t="s">
        <v>41</v>
      </c>
      <c r="O131" s="76" t="s">
        <v>134</v>
      </c>
      <c r="P131" s="76" t="s">
        <v>135</v>
      </c>
      <c r="Q131" s="76" t="s">
        <v>136</v>
      </c>
      <c r="R131" s="76" t="s">
        <v>137</v>
      </c>
      <c r="S131" s="76" t="s">
        <v>138</v>
      </c>
      <c r="T131" s="77" t="s">
        <v>139</v>
      </c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</row>
    <row r="132" spans="1:65" s="2" customFormat="1" ht="22.8" customHeight="1">
      <c r="A132" s="34"/>
      <c r="B132" s="35"/>
      <c r="C132" s="82" t="s">
        <v>140</v>
      </c>
      <c r="D132" s="36"/>
      <c r="E132" s="36"/>
      <c r="F132" s="36"/>
      <c r="G132" s="36"/>
      <c r="H132" s="36"/>
      <c r="I132" s="36"/>
      <c r="J132" s="165">
        <f>BK132</f>
        <v>0</v>
      </c>
      <c r="K132" s="36"/>
      <c r="L132" s="39"/>
      <c r="M132" s="78"/>
      <c r="N132" s="166"/>
      <c r="O132" s="79"/>
      <c r="P132" s="167">
        <f>P133+P407</f>
        <v>0</v>
      </c>
      <c r="Q132" s="79"/>
      <c r="R132" s="167">
        <f>R133+R407</f>
        <v>0</v>
      </c>
      <c r="S132" s="79"/>
      <c r="T132" s="168">
        <f>T133+T407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76</v>
      </c>
      <c r="AU132" s="17" t="s">
        <v>111</v>
      </c>
      <c r="BK132" s="169">
        <f>BK133+BK407</f>
        <v>0</v>
      </c>
    </row>
    <row r="133" spans="1:65" s="12" customFormat="1" ht="25.95" customHeight="1">
      <c r="B133" s="170"/>
      <c r="C133" s="171"/>
      <c r="D133" s="172" t="s">
        <v>76</v>
      </c>
      <c r="E133" s="173" t="s">
        <v>141</v>
      </c>
      <c r="F133" s="173" t="s">
        <v>142</v>
      </c>
      <c r="G133" s="171"/>
      <c r="H133" s="171"/>
      <c r="I133" s="174"/>
      <c r="J133" s="175">
        <f>BK133</f>
        <v>0</v>
      </c>
      <c r="K133" s="171"/>
      <c r="L133" s="176"/>
      <c r="M133" s="177"/>
      <c r="N133" s="178"/>
      <c r="O133" s="178"/>
      <c r="P133" s="179">
        <f>P134+P199+P209+P210+P244+P260+P281+P296+P303+P347+P384+P389+P404</f>
        <v>0</v>
      </c>
      <c r="Q133" s="178"/>
      <c r="R133" s="179">
        <f>R134+R199+R209+R210+R244+R260+R281+R296+R303+R347+R384+R389+R404</f>
        <v>0</v>
      </c>
      <c r="S133" s="178"/>
      <c r="T133" s="180">
        <f>T134+T199+T209+T210+T244+T260+T281+T296+T303+T347+T384+T389+T404</f>
        <v>0</v>
      </c>
      <c r="AR133" s="181" t="s">
        <v>85</v>
      </c>
      <c r="AT133" s="182" t="s">
        <v>76</v>
      </c>
      <c r="AU133" s="182" t="s">
        <v>77</v>
      </c>
      <c r="AY133" s="181" t="s">
        <v>143</v>
      </c>
      <c r="BK133" s="183">
        <f>BK134+BK199+BK209+BK210+BK244+BK260+BK281+BK296+BK303+BK347+BK384+BK389+BK404</f>
        <v>0</v>
      </c>
    </row>
    <row r="134" spans="1:65" s="12" customFormat="1" ht="22.8" customHeight="1">
      <c r="B134" s="170"/>
      <c r="C134" s="171"/>
      <c r="D134" s="172" t="s">
        <v>76</v>
      </c>
      <c r="E134" s="184" t="s">
        <v>85</v>
      </c>
      <c r="F134" s="184" t="s">
        <v>144</v>
      </c>
      <c r="G134" s="171"/>
      <c r="H134" s="171"/>
      <c r="I134" s="174"/>
      <c r="J134" s="185">
        <f>BK134</f>
        <v>0</v>
      </c>
      <c r="K134" s="171"/>
      <c r="L134" s="176"/>
      <c r="M134" s="177"/>
      <c r="N134" s="178"/>
      <c r="O134" s="178"/>
      <c r="P134" s="179">
        <f>SUM(P135:P198)</f>
        <v>0</v>
      </c>
      <c r="Q134" s="178"/>
      <c r="R134" s="179">
        <f>SUM(R135:R198)</f>
        <v>0</v>
      </c>
      <c r="S134" s="178"/>
      <c r="T134" s="180">
        <f>SUM(T135:T198)</f>
        <v>0</v>
      </c>
      <c r="AR134" s="181" t="s">
        <v>85</v>
      </c>
      <c r="AT134" s="182" t="s">
        <v>76</v>
      </c>
      <c r="AU134" s="182" t="s">
        <v>85</v>
      </c>
      <c r="AY134" s="181" t="s">
        <v>143</v>
      </c>
      <c r="BK134" s="183">
        <f>SUM(BK135:BK198)</f>
        <v>0</v>
      </c>
    </row>
    <row r="135" spans="1:65" s="2" customFormat="1" ht="62.7" customHeight="1">
      <c r="A135" s="34"/>
      <c r="B135" s="35"/>
      <c r="C135" s="186" t="s">
        <v>85</v>
      </c>
      <c r="D135" s="186" t="s">
        <v>145</v>
      </c>
      <c r="E135" s="187" t="s">
        <v>146</v>
      </c>
      <c r="F135" s="188" t="s">
        <v>147</v>
      </c>
      <c r="G135" s="189" t="s">
        <v>148</v>
      </c>
      <c r="H135" s="190">
        <v>2</v>
      </c>
      <c r="I135" s="191"/>
      <c r="J135" s="192">
        <f>ROUND(I135*H135,2)</f>
        <v>0</v>
      </c>
      <c r="K135" s="188" t="s">
        <v>149</v>
      </c>
      <c r="L135" s="39"/>
      <c r="M135" s="193" t="s">
        <v>1</v>
      </c>
      <c r="N135" s="194" t="s">
        <v>42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150</v>
      </c>
      <c r="AT135" s="197" t="s">
        <v>145</v>
      </c>
      <c r="AU135" s="197" t="s">
        <v>87</v>
      </c>
      <c r="AY135" s="17" t="s">
        <v>143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85</v>
      </c>
      <c r="BK135" s="198">
        <f>ROUND(I135*H135,2)</f>
        <v>0</v>
      </c>
      <c r="BL135" s="17" t="s">
        <v>150</v>
      </c>
      <c r="BM135" s="197" t="s">
        <v>87</v>
      </c>
    </row>
    <row r="136" spans="1:65" s="2" customFormat="1" ht="10.199999999999999">
      <c r="A136" s="34"/>
      <c r="B136" s="35"/>
      <c r="C136" s="36"/>
      <c r="D136" s="199" t="s">
        <v>151</v>
      </c>
      <c r="E136" s="36"/>
      <c r="F136" s="200" t="s">
        <v>152</v>
      </c>
      <c r="G136" s="36"/>
      <c r="H136" s="36"/>
      <c r="I136" s="201"/>
      <c r="J136" s="36"/>
      <c r="K136" s="36"/>
      <c r="L136" s="39"/>
      <c r="M136" s="202"/>
      <c r="N136" s="203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151</v>
      </c>
      <c r="AU136" s="17" t="s">
        <v>87</v>
      </c>
    </row>
    <row r="137" spans="1:65" s="2" customFormat="1" ht="66.75" customHeight="1">
      <c r="A137" s="34"/>
      <c r="B137" s="35"/>
      <c r="C137" s="186" t="s">
        <v>87</v>
      </c>
      <c r="D137" s="186" t="s">
        <v>145</v>
      </c>
      <c r="E137" s="187" t="s">
        <v>153</v>
      </c>
      <c r="F137" s="188" t="s">
        <v>154</v>
      </c>
      <c r="G137" s="189" t="s">
        <v>148</v>
      </c>
      <c r="H137" s="190">
        <v>1295</v>
      </c>
      <c r="I137" s="191"/>
      <c r="J137" s="192">
        <f>ROUND(I137*H137,2)</f>
        <v>0</v>
      </c>
      <c r="K137" s="188" t="s">
        <v>149</v>
      </c>
      <c r="L137" s="39"/>
      <c r="M137" s="193" t="s">
        <v>1</v>
      </c>
      <c r="N137" s="194" t="s">
        <v>42</v>
      </c>
      <c r="O137" s="71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150</v>
      </c>
      <c r="AT137" s="197" t="s">
        <v>145</v>
      </c>
      <c r="AU137" s="197" t="s">
        <v>87</v>
      </c>
      <c r="AY137" s="17" t="s">
        <v>143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17" t="s">
        <v>85</v>
      </c>
      <c r="BK137" s="198">
        <f>ROUND(I137*H137,2)</f>
        <v>0</v>
      </c>
      <c r="BL137" s="17" t="s">
        <v>150</v>
      </c>
      <c r="BM137" s="197" t="s">
        <v>150</v>
      </c>
    </row>
    <row r="138" spans="1:65" s="2" customFormat="1" ht="10.199999999999999">
      <c r="A138" s="34"/>
      <c r="B138" s="35"/>
      <c r="C138" s="36"/>
      <c r="D138" s="199" t="s">
        <v>151</v>
      </c>
      <c r="E138" s="36"/>
      <c r="F138" s="200" t="s">
        <v>155</v>
      </c>
      <c r="G138" s="36"/>
      <c r="H138" s="36"/>
      <c r="I138" s="201"/>
      <c r="J138" s="36"/>
      <c r="K138" s="36"/>
      <c r="L138" s="39"/>
      <c r="M138" s="202"/>
      <c r="N138" s="203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151</v>
      </c>
      <c r="AU138" s="17" t="s">
        <v>87</v>
      </c>
    </row>
    <row r="139" spans="1:65" s="2" customFormat="1" ht="55.5" customHeight="1">
      <c r="A139" s="34"/>
      <c r="B139" s="35"/>
      <c r="C139" s="186" t="s">
        <v>156</v>
      </c>
      <c r="D139" s="186" t="s">
        <v>145</v>
      </c>
      <c r="E139" s="187" t="s">
        <v>157</v>
      </c>
      <c r="F139" s="188" t="s">
        <v>158</v>
      </c>
      <c r="G139" s="189" t="s">
        <v>148</v>
      </c>
      <c r="H139" s="190">
        <v>1295</v>
      </c>
      <c r="I139" s="191"/>
      <c r="J139" s="192">
        <f>ROUND(I139*H139,2)</f>
        <v>0</v>
      </c>
      <c r="K139" s="188" t="s">
        <v>149</v>
      </c>
      <c r="L139" s="39"/>
      <c r="M139" s="193" t="s">
        <v>1</v>
      </c>
      <c r="N139" s="194" t="s">
        <v>42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150</v>
      </c>
      <c r="AT139" s="197" t="s">
        <v>145</v>
      </c>
      <c r="AU139" s="197" t="s">
        <v>87</v>
      </c>
      <c r="AY139" s="17" t="s">
        <v>143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85</v>
      </c>
      <c r="BK139" s="198">
        <f>ROUND(I139*H139,2)</f>
        <v>0</v>
      </c>
      <c r="BL139" s="17" t="s">
        <v>150</v>
      </c>
      <c r="BM139" s="197" t="s">
        <v>159</v>
      </c>
    </row>
    <row r="140" spans="1:65" s="2" customFormat="1" ht="10.199999999999999">
      <c r="A140" s="34"/>
      <c r="B140" s="35"/>
      <c r="C140" s="36"/>
      <c r="D140" s="199" t="s">
        <v>151</v>
      </c>
      <c r="E140" s="36"/>
      <c r="F140" s="200" t="s">
        <v>160</v>
      </c>
      <c r="G140" s="36"/>
      <c r="H140" s="36"/>
      <c r="I140" s="201"/>
      <c r="J140" s="36"/>
      <c r="K140" s="36"/>
      <c r="L140" s="39"/>
      <c r="M140" s="202"/>
      <c r="N140" s="203"/>
      <c r="O140" s="71"/>
      <c r="P140" s="71"/>
      <c r="Q140" s="71"/>
      <c r="R140" s="71"/>
      <c r="S140" s="71"/>
      <c r="T140" s="72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151</v>
      </c>
      <c r="AU140" s="17" t="s">
        <v>87</v>
      </c>
    </row>
    <row r="141" spans="1:65" s="2" customFormat="1" ht="49.05" customHeight="1">
      <c r="A141" s="34"/>
      <c r="B141" s="35"/>
      <c r="C141" s="186" t="s">
        <v>150</v>
      </c>
      <c r="D141" s="186" t="s">
        <v>145</v>
      </c>
      <c r="E141" s="187" t="s">
        <v>161</v>
      </c>
      <c r="F141" s="188" t="s">
        <v>162</v>
      </c>
      <c r="G141" s="189" t="s">
        <v>163</v>
      </c>
      <c r="H141" s="190">
        <v>283</v>
      </c>
      <c r="I141" s="191"/>
      <c r="J141" s="192">
        <f>ROUND(I141*H141,2)</f>
        <v>0</v>
      </c>
      <c r="K141" s="188" t="s">
        <v>149</v>
      </c>
      <c r="L141" s="39"/>
      <c r="M141" s="193" t="s">
        <v>1</v>
      </c>
      <c r="N141" s="194" t="s">
        <v>42</v>
      </c>
      <c r="O141" s="71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150</v>
      </c>
      <c r="AT141" s="197" t="s">
        <v>145</v>
      </c>
      <c r="AU141" s="197" t="s">
        <v>87</v>
      </c>
      <c r="AY141" s="17" t="s">
        <v>143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7" t="s">
        <v>85</v>
      </c>
      <c r="BK141" s="198">
        <f>ROUND(I141*H141,2)</f>
        <v>0</v>
      </c>
      <c r="BL141" s="17" t="s">
        <v>150</v>
      </c>
      <c r="BM141" s="197" t="s">
        <v>164</v>
      </c>
    </row>
    <row r="142" spans="1:65" s="2" customFormat="1" ht="10.199999999999999">
      <c r="A142" s="34"/>
      <c r="B142" s="35"/>
      <c r="C142" s="36"/>
      <c r="D142" s="199" t="s">
        <v>151</v>
      </c>
      <c r="E142" s="36"/>
      <c r="F142" s="200" t="s">
        <v>165</v>
      </c>
      <c r="G142" s="36"/>
      <c r="H142" s="36"/>
      <c r="I142" s="201"/>
      <c r="J142" s="36"/>
      <c r="K142" s="36"/>
      <c r="L142" s="39"/>
      <c r="M142" s="202"/>
      <c r="N142" s="203"/>
      <c r="O142" s="71"/>
      <c r="P142" s="71"/>
      <c r="Q142" s="71"/>
      <c r="R142" s="71"/>
      <c r="S142" s="71"/>
      <c r="T142" s="72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151</v>
      </c>
      <c r="AU142" s="17" t="s">
        <v>87</v>
      </c>
    </row>
    <row r="143" spans="1:65" s="2" customFormat="1" ht="24.15" customHeight="1">
      <c r="A143" s="34"/>
      <c r="B143" s="35"/>
      <c r="C143" s="186" t="s">
        <v>166</v>
      </c>
      <c r="D143" s="186" t="s">
        <v>145</v>
      </c>
      <c r="E143" s="187" t="s">
        <v>167</v>
      </c>
      <c r="F143" s="188" t="s">
        <v>168</v>
      </c>
      <c r="G143" s="189" t="s">
        <v>148</v>
      </c>
      <c r="H143" s="190">
        <v>771</v>
      </c>
      <c r="I143" s="191"/>
      <c r="J143" s="192">
        <f>ROUND(I143*H143,2)</f>
        <v>0</v>
      </c>
      <c r="K143" s="188" t="s">
        <v>149</v>
      </c>
      <c r="L143" s="39"/>
      <c r="M143" s="193" t="s">
        <v>1</v>
      </c>
      <c r="N143" s="194" t="s">
        <v>42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150</v>
      </c>
      <c r="AT143" s="197" t="s">
        <v>145</v>
      </c>
      <c r="AU143" s="197" t="s">
        <v>87</v>
      </c>
      <c r="AY143" s="17" t="s">
        <v>143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85</v>
      </c>
      <c r="BK143" s="198">
        <f>ROUND(I143*H143,2)</f>
        <v>0</v>
      </c>
      <c r="BL143" s="17" t="s">
        <v>150</v>
      </c>
      <c r="BM143" s="197" t="s">
        <v>169</v>
      </c>
    </row>
    <row r="144" spans="1:65" s="2" customFormat="1" ht="10.199999999999999">
      <c r="A144" s="34"/>
      <c r="B144" s="35"/>
      <c r="C144" s="36"/>
      <c r="D144" s="199" t="s">
        <v>151</v>
      </c>
      <c r="E144" s="36"/>
      <c r="F144" s="200" t="s">
        <v>170</v>
      </c>
      <c r="G144" s="36"/>
      <c r="H144" s="36"/>
      <c r="I144" s="201"/>
      <c r="J144" s="36"/>
      <c r="K144" s="36"/>
      <c r="L144" s="39"/>
      <c r="M144" s="202"/>
      <c r="N144" s="203"/>
      <c r="O144" s="71"/>
      <c r="P144" s="71"/>
      <c r="Q144" s="71"/>
      <c r="R144" s="71"/>
      <c r="S144" s="71"/>
      <c r="T144" s="72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151</v>
      </c>
      <c r="AU144" s="17" t="s">
        <v>87</v>
      </c>
    </row>
    <row r="145" spans="1:65" s="2" customFormat="1" ht="37.799999999999997" customHeight="1">
      <c r="A145" s="34"/>
      <c r="B145" s="35"/>
      <c r="C145" s="186" t="s">
        <v>159</v>
      </c>
      <c r="D145" s="186" t="s">
        <v>145</v>
      </c>
      <c r="E145" s="187" t="s">
        <v>171</v>
      </c>
      <c r="F145" s="188" t="s">
        <v>172</v>
      </c>
      <c r="G145" s="189" t="s">
        <v>173</v>
      </c>
      <c r="H145" s="190">
        <v>55.92</v>
      </c>
      <c r="I145" s="191"/>
      <c r="J145" s="192">
        <f>ROUND(I145*H145,2)</f>
        <v>0</v>
      </c>
      <c r="K145" s="188" t="s">
        <v>149</v>
      </c>
      <c r="L145" s="39"/>
      <c r="M145" s="193" t="s">
        <v>1</v>
      </c>
      <c r="N145" s="194" t="s">
        <v>42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150</v>
      </c>
      <c r="AT145" s="197" t="s">
        <v>145</v>
      </c>
      <c r="AU145" s="197" t="s">
        <v>87</v>
      </c>
      <c r="AY145" s="17" t="s">
        <v>143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85</v>
      </c>
      <c r="BK145" s="198">
        <f>ROUND(I145*H145,2)</f>
        <v>0</v>
      </c>
      <c r="BL145" s="17" t="s">
        <v>150</v>
      </c>
      <c r="BM145" s="197" t="s">
        <v>8</v>
      </c>
    </row>
    <row r="146" spans="1:65" s="2" customFormat="1" ht="10.199999999999999">
      <c r="A146" s="34"/>
      <c r="B146" s="35"/>
      <c r="C146" s="36"/>
      <c r="D146" s="199" t="s">
        <v>151</v>
      </c>
      <c r="E146" s="36"/>
      <c r="F146" s="200" t="s">
        <v>174</v>
      </c>
      <c r="G146" s="36"/>
      <c r="H146" s="36"/>
      <c r="I146" s="201"/>
      <c r="J146" s="36"/>
      <c r="K146" s="36"/>
      <c r="L146" s="39"/>
      <c r="M146" s="202"/>
      <c r="N146" s="203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151</v>
      </c>
      <c r="AU146" s="17" t="s">
        <v>87</v>
      </c>
    </row>
    <row r="147" spans="1:65" s="13" customFormat="1" ht="10.199999999999999">
      <c r="B147" s="204"/>
      <c r="C147" s="205"/>
      <c r="D147" s="206" t="s">
        <v>175</v>
      </c>
      <c r="E147" s="207" t="s">
        <v>1</v>
      </c>
      <c r="F147" s="208" t="s">
        <v>176</v>
      </c>
      <c r="G147" s="205"/>
      <c r="H147" s="209">
        <v>55.92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175</v>
      </c>
      <c r="AU147" s="215" t="s">
        <v>87</v>
      </c>
      <c r="AV147" s="13" t="s">
        <v>87</v>
      </c>
      <c r="AW147" s="13" t="s">
        <v>34</v>
      </c>
      <c r="AX147" s="13" t="s">
        <v>77</v>
      </c>
      <c r="AY147" s="215" t="s">
        <v>143</v>
      </c>
    </row>
    <row r="148" spans="1:65" s="14" customFormat="1" ht="10.199999999999999">
      <c r="B148" s="216"/>
      <c r="C148" s="217"/>
      <c r="D148" s="206" t="s">
        <v>175</v>
      </c>
      <c r="E148" s="218" t="s">
        <v>1</v>
      </c>
      <c r="F148" s="219" t="s">
        <v>177</v>
      </c>
      <c r="G148" s="217"/>
      <c r="H148" s="220">
        <v>55.92</v>
      </c>
      <c r="I148" s="221"/>
      <c r="J148" s="217"/>
      <c r="K148" s="217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175</v>
      </c>
      <c r="AU148" s="226" t="s">
        <v>87</v>
      </c>
      <c r="AV148" s="14" t="s">
        <v>150</v>
      </c>
      <c r="AW148" s="14" t="s">
        <v>34</v>
      </c>
      <c r="AX148" s="14" t="s">
        <v>85</v>
      </c>
      <c r="AY148" s="226" t="s">
        <v>143</v>
      </c>
    </row>
    <row r="149" spans="1:65" s="2" customFormat="1" ht="37.799999999999997" customHeight="1">
      <c r="A149" s="34"/>
      <c r="B149" s="35"/>
      <c r="C149" s="186" t="s">
        <v>178</v>
      </c>
      <c r="D149" s="186" t="s">
        <v>145</v>
      </c>
      <c r="E149" s="187" t="s">
        <v>179</v>
      </c>
      <c r="F149" s="188" t="s">
        <v>180</v>
      </c>
      <c r="G149" s="189" t="s">
        <v>173</v>
      </c>
      <c r="H149" s="190">
        <v>40</v>
      </c>
      <c r="I149" s="191"/>
      <c r="J149" s="192">
        <f>ROUND(I149*H149,2)</f>
        <v>0</v>
      </c>
      <c r="K149" s="188" t="s">
        <v>149</v>
      </c>
      <c r="L149" s="39"/>
      <c r="M149" s="193" t="s">
        <v>1</v>
      </c>
      <c r="N149" s="194" t="s">
        <v>42</v>
      </c>
      <c r="O149" s="71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150</v>
      </c>
      <c r="AT149" s="197" t="s">
        <v>145</v>
      </c>
      <c r="AU149" s="197" t="s">
        <v>87</v>
      </c>
      <c r="AY149" s="17" t="s">
        <v>143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7" t="s">
        <v>85</v>
      </c>
      <c r="BK149" s="198">
        <f>ROUND(I149*H149,2)</f>
        <v>0</v>
      </c>
      <c r="BL149" s="17" t="s">
        <v>150</v>
      </c>
      <c r="BM149" s="197" t="s">
        <v>181</v>
      </c>
    </row>
    <row r="150" spans="1:65" s="2" customFormat="1" ht="10.199999999999999">
      <c r="A150" s="34"/>
      <c r="B150" s="35"/>
      <c r="C150" s="36"/>
      <c r="D150" s="199" t="s">
        <v>151</v>
      </c>
      <c r="E150" s="36"/>
      <c r="F150" s="200" t="s">
        <v>182</v>
      </c>
      <c r="G150" s="36"/>
      <c r="H150" s="36"/>
      <c r="I150" s="201"/>
      <c r="J150" s="36"/>
      <c r="K150" s="36"/>
      <c r="L150" s="39"/>
      <c r="M150" s="202"/>
      <c r="N150" s="203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151</v>
      </c>
      <c r="AU150" s="17" t="s">
        <v>87</v>
      </c>
    </row>
    <row r="151" spans="1:65" s="13" customFormat="1" ht="10.199999999999999">
      <c r="B151" s="204"/>
      <c r="C151" s="205"/>
      <c r="D151" s="206" t="s">
        <v>175</v>
      </c>
      <c r="E151" s="207" t="s">
        <v>1</v>
      </c>
      <c r="F151" s="208" t="s">
        <v>183</v>
      </c>
      <c r="G151" s="205"/>
      <c r="H151" s="209">
        <v>40</v>
      </c>
      <c r="I151" s="210"/>
      <c r="J151" s="205"/>
      <c r="K151" s="205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175</v>
      </c>
      <c r="AU151" s="215" t="s">
        <v>87</v>
      </c>
      <c r="AV151" s="13" t="s">
        <v>87</v>
      </c>
      <c r="AW151" s="13" t="s">
        <v>34</v>
      </c>
      <c r="AX151" s="13" t="s">
        <v>77</v>
      </c>
      <c r="AY151" s="215" t="s">
        <v>143</v>
      </c>
    </row>
    <row r="152" spans="1:65" s="14" customFormat="1" ht="10.199999999999999">
      <c r="B152" s="216"/>
      <c r="C152" s="217"/>
      <c r="D152" s="206" t="s">
        <v>175</v>
      </c>
      <c r="E152" s="218" t="s">
        <v>1</v>
      </c>
      <c r="F152" s="219" t="s">
        <v>177</v>
      </c>
      <c r="G152" s="217"/>
      <c r="H152" s="220">
        <v>40</v>
      </c>
      <c r="I152" s="221"/>
      <c r="J152" s="217"/>
      <c r="K152" s="217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175</v>
      </c>
      <c r="AU152" s="226" t="s">
        <v>87</v>
      </c>
      <c r="AV152" s="14" t="s">
        <v>150</v>
      </c>
      <c r="AW152" s="14" t="s">
        <v>34</v>
      </c>
      <c r="AX152" s="14" t="s">
        <v>85</v>
      </c>
      <c r="AY152" s="226" t="s">
        <v>143</v>
      </c>
    </row>
    <row r="153" spans="1:65" s="2" customFormat="1" ht="62.7" customHeight="1">
      <c r="A153" s="34"/>
      <c r="B153" s="35"/>
      <c r="C153" s="186" t="s">
        <v>164</v>
      </c>
      <c r="D153" s="186" t="s">
        <v>145</v>
      </c>
      <c r="E153" s="187" t="s">
        <v>184</v>
      </c>
      <c r="F153" s="188" t="s">
        <v>185</v>
      </c>
      <c r="G153" s="189" t="s">
        <v>173</v>
      </c>
      <c r="H153" s="190">
        <v>74.02</v>
      </c>
      <c r="I153" s="191"/>
      <c r="J153" s="192">
        <f>ROUND(I153*H153,2)</f>
        <v>0</v>
      </c>
      <c r="K153" s="188" t="s">
        <v>149</v>
      </c>
      <c r="L153" s="39"/>
      <c r="M153" s="193" t="s">
        <v>1</v>
      </c>
      <c r="N153" s="194" t="s">
        <v>42</v>
      </c>
      <c r="O153" s="71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150</v>
      </c>
      <c r="AT153" s="197" t="s">
        <v>145</v>
      </c>
      <c r="AU153" s="197" t="s">
        <v>87</v>
      </c>
      <c r="AY153" s="17" t="s">
        <v>143</v>
      </c>
      <c r="BE153" s="198">
        <f>IF(N153="základní",J153,0)</f>
        <v>0</v>
      </c>
      <c r="BF153" s="198">
        <f>IF(N153="snížená",J153,0)</f>
        <v>0</v>
      </c>
      <c r="BG153" s="198">
        <f>IF(N153="zákl. přenesená",J153,0)</f>
        <v>0</v>
      </c>
      <c r="BH153" s="198">
        <f>IF(N153="sníž. přenesená",J153,0)</f>
        <v>0</v>
      </c>
      <c r="BI153" s="198">
        <f>IF(N153="nulová",J153,0)</f>
        <v>0</v>
      </c>
      <c r="BJ153" s="17" t="s">
        <v>85</v>
      </c>
      <c r="BK153" s="198">
        <f>ROUND(I153*H153,2)</f>
        <v>0</v>
      </c>
      <c r="BL153" s="17" t="s">
        <v>150</v>
      </c>
      <c r="BM153" s="197" t="s">
        <v>186</v>
      </c>
    </row>
    <row r="154" spans="1:65" s="2" customFormat="1" ht="10.199999999999999">
      <c r="A154" s="34"/>
      <c r="B154" s="35"/>
      <c r="C154" s="36"/>
      <c r="D154" s="199" t="s">
        <v>151</v>
      </c>
      <c r="E154" s="36"/>
      <c r="F154" s="200" t="s">
        <v>187</v>
      </c>
      <c r="G154" s="36"/>
      <c r="H154" s="36"/>
      <c r="I154" s="201"/>
      <c r="J154" s="36"/>
      <c r="K154" s="36"/>
      <c r="L154" s="39"/>
      <c r="M154" s="202"/>
      <c r="N154" s="203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151</v>
      </c>
      <c r="AU154" s="17" t="s">
        <v>87</v>
      </c>
    </row>
    <row r="155" spans="1:65" s="13" customFormat="1" ht="10.199999999999999">
      <c r="B155" s="204"/>
      <c r="C155" s="205"/>
      <c r="D155" s="206" t="s">
        <v>175</v>
      </c>
      <c r="E155" s="207" t="s">
        <v>1</v>
      </c>
      <c r="F155" s="208" t="s">
        <v>188</v>
      </c>
      <c r="G155" s="205"/>
      <c r="H155" s="209">
        <v>77.099999999999994</v>
      </c>
      <c r="I155" s="210"/>
      <c r="J155" s="205"/>
      <c r="K155" s="205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175</v>
      </c>
      <c r="AU155" s="215" t="s">
        <v>87</v>
      </c>
      <c r="AV155" s="13" t="s">
        <v>87</v>
      </c>
      <c r="AW155" s="13" t="s">
        <v>34</v>
      </c>
      <c r="AX155" s="13" t="s">
        <v>77</v>
      </c>
      <c r="AY155" s="215" t="s">
        <v>143</v>
      </c>
    </row>
    <row r="156" spans="1:65" s="13" customFormat="1" ht="10.199999999999999">
      <c r="B156" s="204"/>
      <c r="C156" s="205"/>
      <c r="D156" s="206" t="s">
        <v>175</v>
      </c>
      <c r="E156" s="207" t="s">
        <v>1</v>
      </c>
      <c r="F156" s="208" t="s">
        <v>189</v>
      </c>
      <c r="G156" s="205"/>
      <c r="H156" s="209">
        <v>55.92</v>
      </c>
      <c r="I156" s="210"/>
      <c r="J156" s="205"/>
      <c r="K156" s="205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175</v>
      </c>
      <c r="AU156" s="215" t="s">
        <v>87</v>
      </c>
      <c r="AV156" s="13" t="s">
        <v>87</v>
      </c>
      <c r="AW156" s="13" t="s">
        <v>34</v>
      </c>
      <c r="AX156" s="13" t="s">
        <v>77</v>
      </c>
      <c r="AY156" s="215" t="s">
        <v>143</v>
      </c>
    </row>
    <row r="157" spans="1:65" s="13" customFormat="1" ht="10.199999999999999">
      <c r="B157" s="204"/>
      <c r="C157" s="205"/>
      <c r="D157" s="206" t="s">
        <v>175</v>
      </c>
      <c r="E157" s="207" t="s">
        <v>1</v>
      </c>
      <c r="F157" s="208" t="s">
        <v>190</v>
      </c>
      <c r="G157" s="205"/>
      <c r="H157" s="209">
        <v>40</v>
      </c>
      <c r="I157" s="210"/>
      <c r="J157" s="205"/>
      <c r="K157" s="205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175</v>
      </c>
      <c r="AU157" s="215" t="s">
        <v>87</v>
      </c>
      <c r="AV157" s="13" t="s">
        <v>87</v>
      </c>
      <c r="AW157" s="13" t="s">
        <v>34</v>
      </c>
      <c r="AX157" s="13" t="s">
        <v>77</v>
      </c>
      <c r="AY157" s="215" t="s">
        <v>143</v>
      </c>
    </row>
    <row r="158" spans="1:65" s="13" customFormat="1" ht="10.199999999999999">
      <c r="B158" s="204"/>
      <c r="C158" s="205"/>
      <c r="D158" s="206" t="s">
        <v>175</v>
      </c>
      <c r="E158" s="207" t="s">
        <v>1</v>
      </c>
      <c r="F158" s="208" t="s">
        <v>191</v>
      </c>
      <c r="G158" s="205"/>
      <c r="H158" s="209">
        <v>-49</v>
      </c>
      <c r="I158" s="210"/>
      <c r="J158" s="205"/>
      <c r="K158" s="205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175</v>
      </c>
      <c r="AU158" s="215" t="s">
        <v>87</v>
      </c>
      <c r="AV158" s="13" t="s">
        <v>87</v>
      </c>
      <c r="AW158" s="13" t="s">
        <v>34</v>
      </c>
      <c r="AX158" s="13" t="s">
        <v>77</v>
      </c>
      <c r="AY158" s="215" t="s">
        <v>143</v>
      </c>
    </row>
    <row r="159" spans="1:65" s="13" customFormat="1" ht="10.199999999999999">
      <c r="B159" s="204"/>
      <c r="C159" s="205"/>
      <c r="D159" s="206" t="s">
        <v>175</v>
      </c>
      <c r="E159" s="207" t="s">
        <v>1</v>
      </c>
      <c r="F159" s="208" t="s">
        <v>192</v>
      </c>
      <c r="G159" s="205"/>
      <c r="H159" s="209">
        <v>-50</v>
      </c>
      <c r="I159" s="210"/>
      <c r="J159" s="205"/>
      <c r="K159" s="205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175</v>
      </c>
      <c r="AU159" s="215" t="s">
        <v>87</v>
      </c>
      <c r="AV159" s="13" t="s">
        <v>87</v>
      </c>
      <c r="AW159" s="13" t="s">
        <v>34</v>
      </c>
      <c r="AX159" s="13" t="s">
        <v>77</v>
      </c>
      <c r="AY159" s="215" t="s">
        <v>143</v>
      </c>
    </row>
    <row r="160" spans="1:65" s="14" customFormat="1" ht="10.199999999999999">
      <c r="B160" s="216"/>
      <c r="C160" s="217"/>
      <c r="D160" s="206" t="s">
        <v>175</v>
      </c>
      <c r="E160" s="218" t="s">
        <v>1</v>
      </c>
      <c r="F160" s="219" t="s">
        <v>177</v>
      </c>
      <c r="G160" s="217"/>
      <c r="H160" s="220">
        <v>74.019999999999982</v>
      </c>
      <c r="I160" s="221"/>
      <c r="J160" s="217"/>
      <c r="K160" s="217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175</v>
      </c>
      <c r="AU160" s="226" t="s">
        <v>87</v>
      </c>
      <c r="AV160" s="14" t="s">
        <v>150</v>
      </c>
      <c r="AW160" s="14" t="s">
        <v>34</v>
      </c>
      <c r="AX160" s="14" t="s">
        <v>85</v>
      </c>
      <c r="AY160" s="226" t="s">
        <v>143</v>
      </c>
    </row>
    <row r="161" spans="1:65" s="2" customFormat="1" ht="49.05" customHeight="1">
      <c r="A161" s="34"/>
      <c r="B161" s="35"/>
      <c r="C161" s="186" t="s">
        <v>193</v>
      </c>
      <c r="D161" s="186" t="s">
        <v>145</v>
      </c>
      <c r="E161" s="187" t="s">
        <v>194</v>
      </c>
      <c r="F161" s="188" t="s">
        <v>195</v>
      </c>
      <c r="G161" s="189" t="s">
        <v>173</v>
      </c>
      <c r="H161" s="190">
        <v>99</v>
      </c>
      <c r="I161" s="191"/>
      <c r="J161" s="192">
        <f>ROUND(I161*H161,2)</f>
        <v>0</v>
      </c>
      <c r="K161" s="188" t="s">
        <v>149</v>
      </c>
      <c r="L161" s="39"/>
      <c r="M161" s="193" t="s">
        <v>1</v>
      </c>
      <c r="N161" s="194" t="s">
        <v>42</v>
      </c>
      <c r="O161" s="71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150</v>
      </c>
      <c r="AT161" s="197" t="s">
        <v>145</v>
      </c>
      <c r="AU161" s="197" t="s">
        <v>87</v>
      </c>
      <c r="AY161" s="17" t="s">
        <v>143</v>
      </c>
      <c r="BE161" s="198">
        <f>IF(N161="základní",J161,0)</f>
        <v>0</v>
      </c>
      <c r="BF161" s="198">
        <f>IF(N161="snížená",J161,0)</f>
        <v>0</v>
      </c>
      <c r="BG161" s="198">
        <f>IF(N161="zákl. přenesená",J161,0)</f>
        <v>0</v>
      </c>
      <c r="BH161" s="198">
        <f>IF(N161="sníž. přenesená",J161,0)</f>
        <v>0</v>
      </c>
      <c r="BI161" s="198">
        <f>IF(N161="nulová",J161,0)</f>
        <v>0</v>
      </c>
      <c r="BJ161" s="17" t="s">
        <v>85</v>
      </c>
      <c r="BK161" s="198">
        <f>ROUND(I161*H161,2)</f>
        <v>0</v>
      </c>
      <c r="BL161" s="17" t="s">
        <v>150</v>
      </c>
      <c r="BM161" s="197" t="s">
        <v>196</v>
      </c>
    </row>
    <row r="162" spans="1:65" s="2" customFormat="1" ht="10.199999999999999">
      <c r="A162" s="34"/>
      <c r="B162" s="35"/>
      <c r="C162" s="36"/>
      <c r="D162" s="199" t="s">
        <v>151</v>
      </c>
      <c r="E162" s="36"/>
      <c r="F162" s="200" t="s">
        <v>197</v>
      </c>
      <c r="G162" s="36"/>
      <c r="H162" s="36"/>
      <c r="I162" s="201"/>
      <c r="J162" s="36"/>
      <c r="K162" s="36"/>
      <c r="L162" s="39"/>
      <c r="M162" s="202"/>
      <c r="N162" s="203"/>
      <c r="O162" s="71"/>
      <c r="P162" s="71"/>
      <c r="Q162" s="71"/>
      <c r="R162" s="71"/>
      <c r="S162" s="71"/>
      <c r="T162" s="72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151</v>
      </c>
      <c r="AU162" s="17" t="s">
        <v>87</v>
      </c>
    </row>
    <row r="163" spans="1:65" s="13" customFormat="1" ht="10.199999999999999">
      <c r="B163" s="204"/>
      <c r="C163" s="205"/>
      <c r="D163" s="206" t="s">
        <v>175</v>
      </c>
      <c r="E163" s="207" t="s">
        <v>1</v>
      </c>
      <c r="F163" s="208" t="s">
        <v>198</v>
      </c>
      <c r="G163" s="205"/>
      <c r="H163" s="209">
        <v>49</v>
      </c>
      <c r="I163" s="210"/>
      <c r="J163" s="205"/>
      <c r="K163" s="205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175</v>
      </c>
      <c r="AU163" s="215" t="s">
        <v>87</v>
      </c>
      <c r="AV163" s="13" t="s">
        <v>87</v>
      </c>
      <c r="AW163" s="13" t="s">
        <v>34</v>
      </c>
      <c r="AX163" s="13" t="s">
        <v>77</v>
      </c>
      <c r="AY163" s="215" t="s">
        <v>143</v>
      </c>
    </row>
    <row r="164" spans="1:65" s="13" customFormat="1" ht="10.199999999999999">
      <c r="B164" s="204"/>
      <c r="C164" s="205"/>
      <c r="D164" s="206" t="s">
        <v>175</v>
      </c>
      <c r="E164" s="207" t="s">
        <v>1</v>
      </c>
      <c r="F164" s="208" t="s">
        <v>199</v>
      </c>
      <c r="G164" s="205"/>
      <c r="H164" s="209">
        <v>50</v>
      </c>
      <c r="I164" s="210"/>
      <c r="J164" s="205"/>
      <c r="K164" s="205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175</v>
      </c>
      <c r="AU164" s="215" t="s">
        <v>87</v>
      </c>
      <c r="AV164" s="13" t="s">
        <v>87</v>
      </c>
      <c r="AW164" s="13" t="s">
        <v>34</v>
      </c>
      <c r="AX164" s="13" t="s">
        <v>77</v>
      </c>
      <c r="AY164" s="215" t="s">
        <v>143</v>
      </c>
    </row>
    <row r="165" spans="1:65" s="14" customFormat="1" ht="10.199999999999999">
      <c r="B165" s="216"/>
      <c r="C165" s="217"/>
      <c r="D165" s="206" t="s">
        <v>175</v>
      </c>
      <c r="E165" s="218" t="s">
        <v>1</v>
      </c>
      <c r="F165" s="219" t="s">
        <v>177</v>
      </c>
      <c r="G165" s="217"/>
      <c r="H165" s="220">
        <v>99</v>
      </c>
      <c r="I165" s="221"/>
      <c r="J165" s="217"/>
      <c r="K165" s="217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175</v>
      </c>
      <c r="AU165" s="226" t="s">
        <v>87</v>
      </c>
      <c r="AV165" s="14" t="s">
        <v>150</v>
      </c>
      <c r="AW165" s="14" t="s">
        <v>34</v>
      </c>
      <c r="AX165" s="14" t="s">
        <v>85</v>
      </c>
      <c r="AY165" s="226" t="s">
        <v>143</v>
      </c>
    </row>
    <row r="166" spans="1:65" s="2" customFormat="1" ht="44.25" customHeight="1">
      <c r="A166" s="34"/>
      <c r="B166" s="35"/>
      <c r="C166" s="186" t="s">
        <v>169</v>
      </c>
      <c r="D166" s="186" t="s">
        <v>145</v>
      </c>
      <c r="E166" s="187" t="s">
        <v>200</v>
      </c>
      <c r="F166" s="188" t="s">
        <v>201</v>
      </c>
      <c r="G166" s="189" t="s">
        <v>202</v>
      </c>
      <c r="H166" s="190">
        <v>148.04</v>
      </c>
      <c r="I166" s="191"/>
      <c r="J166" s="192">
        <f>ROUND(I166*H166,2)</f>
        <v>0</v>
      </c>
      <c r="K166" s="188" t="s">
        <v>149</v>
      </c>
      <c r="L166" s="39"/>
      <c r="M166" s="193" t="s">
        <v>1</v>
      </c>
      <c r="N166" s="194" t="s">
        <v>42</v>
      </c>
      <c r="O166" s="71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150</v>
      </c>
      <c r="AT166" s="197" t="s">
        <v>145</v>
      </c>
      <c r="AU166" s="197" t="s">
        <v>87</v>
      </c>
      <c r="AY166" s="17" t="s">
        <v>143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85</v>
      </c>
      <c r="BK166" s="198">
        <f>ROUND(I166*H166,2)</f>
        <v>0</v>
      </c>
      <c r="BL166" s="17" t="s">
        <v>150</v>
      </c>
      <c r="BM166" s="197" t="s">
        <v>203</v>
      </c>
    </row>
    <row r="167" spans="1:65" s="2" customFormat="1" ht="10.199999999999999">
      <c r="A167" s="34"/>
      <c r="B167" s="35"/>
      <c r="C167" s="36"/>
      <c r="D167" s="199" t="s">
        <v>151</v>
      </c>
      <c r="E167" s="36"/>
      <c r="F167" s="200" t="s">
        <v>204</v>
      </c>
      <c r="G167" s="36"/>
      <c r="H167" s="36"/>
      <c r="I167" s="201"/>
      <c r="J167" s="36"/>
      <c r="K167" s="36"/>
      <c r="L167" s="39"/>
      <c r="M167" s="202"/>
      <c r="N167" s="203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151</v>
      </c>
      <c r="AU167" s="17" t="s">
        <v>87</v>
      </c>
    </row>
    <row r="168" spans="1:65" s="13" customFormat="1" ht="10.199999999999999">
      <c r="B168" s="204"/>
      <c r="C168" s="205"/>
      <c r="D168" s="206" t="s">
        <v>175</v>
      </c>
      <c r="E168" s="207" t="s">
        <v>1</v>
      </c>
      <c r="F168" s="208" t="s">
        <v>205</v>
      </c>
      <c r="G168" s="205"/>
      <c r="H168" s="209">
        <v>148.04</v>
      </c>
      <c r="I168" s="210"/>
      <c r="J168" s="205"/>
      <c r="K168" s="205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175</v>
      </c>
      <c r="AU168" s="215" t="s">
        <v>87</v>
      </c>
      <c r="AV168" s="13" t="s">
        <v>87</v>
      </c>
      <c r="AW168" s="13" t="s">
        <v>34</v>
      </c>
      <c r="AX168" s="13" t="s">
        <v>77</v>
      </c>
      <c r="AY168" s="215" t="s">
        <v>143</v>
      </c>
    </row>
    <row r="169" spans="1:65" s="14" customFormat="1" ht="10.199999999999999">
      <c r="B169" s="216"/>
      <c r="C169" s="217"/>
      <c r="D169" s="206" t="s">
        <v>175</v>
      </c>
      <c r="E169" s="218" t="s">
        <v>1</v>
      </c>
      <c r="F169" s="219" t="s">
        <v>177</v>
      </c>
      <c r="G169" s="217"/>
      <c r="H169" s="220">
        <v>148.04</v>
      </c>
      <c r="I169" s="221"/>
      <c r="J169" s="217"/>
      <c r="K169" s="217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175</v>
      </c>
      <c r="AU169" s="226" t="s">
        <v>87</v>
      </c>
      <c r="AV169" s="14" t="s">
        <v>150</v>
      </c>
      <c r="AW169" s="14" t="s">
        <v>34</v>
      </c>
      <c r="AX169" s="14" t="s">
        <v>85</v>
      </c>
      <c r="AY169" s="226" t="s">
        <v>143</v>
      </c>
    </row>
    <row r="170" spans="1:65" s="2" customFormat="1" ht="24.15" customHeight="1">
      <c r="A170" s="34"/>
      <c r="B170" s="35"/>
      <c r="C170" s="186" t="s">
        <v>206</v>
      </c>
      <c r="D170" s="186" t="s">
        <v>145</v>
      </c>
      <c r="E170" s="187" t="s">
        <v>207</v>
      </c>
      <c r="F170" s="188" t="s">
        <v>208</v>
      </c>
      <c r="G170" s="189" t="s">
        <v>148</v>
      </c>
      <c r="H170" s="190">
        <v>1610</v>
      </c>
      <c r="I170" s="191"/>
      <c r="J170" s="192">
        <f>ROUND(I170*H170,2)</f>
        <v>0</v>
      </c>
      <c r="K170" s="188" t="s">
        <v>149</v>
      </c>
      <c r="L170" s="39"/>
      <c r="M170" s="193" t="s">
        <v>1</v>
      </c>
      <c r="N170" s="194" t="s">
        <v>42</v>
      </c>
      <c r="O170" s="71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150</v>
      </c>
      <c r="AT170" s="197" t="s">
        <v>145</v>
      </c>
      <c r="AU170" s="197" t="s">
        <v>87</v>
      </c>
      <c r="AY170" s="17" t="s">
        <v>143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7" t="s">
        <v>85</v>
      </c>
      <c r="BK170" s="198">
        <f>ROUND(I170*H170,2)</f>
        <v>0</v>
      </c>
      <c r="BL170" s="17" t="s">
        <v>150</v>
      </c>
      <c r="BM170" s="197" t="s">
        <v>209</v>
      </c>
    </row>
    <row r="171" spans="1:65" s="2" customFormat="1" ht="10.199999999999999">
      <c r="A171" s="34"/>
      <c r="B171" s="35"/>
      <c r="C171" s="36"/>
      <c r="D171" s="199" t="s">
        <v>151</v>
      </c>
      <c r="E171" s="36"/>
      <c r="F171" s="200" t="s">
        <v>210</v>
      </c>
      <c r="G171" s="36"/>
      <c r="H171" s="36"/>
      <c r="I171" s="201"/>
      <c r="J171" s="36"/>
      <c r="K171" s="36"/>
      <c r="L171" s="39"/>
      <c r="M171" s="202"/>
      <c r="N171" s="203"/>
      <c r="O171" s="71"/>
      <c r="P171" s="71"/>
      <c r="Q171" s="71"/>
      <c r="R171" s="71"/>
      <c r="S171" s="71"/>
      <c r="T171" s="72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151</v>
      </c>
      <c r="AU171" s="17" t="s">
        <v>87</v>
      </c>
    </row>
    <row r="172" spans="1:65" s="13" customFormat="1" ht="10.199999999999999">
      <c r="B172" s="204"/>
      <c r="C172" s="205"/>
      <c r="D172" s="206" t="s">
        <v>175</v>
      </c>
      <c r="E172" s="207" t="s">
        <v>1</v>
      </c>
      <c r="F172" s="208" t="s">
        <v>211</v>
      </c>
      <c r="G172" s="205"/>
      <c r="H172" s="209">
        <v>680</v>
      </c>
      <c r="I172" s="210"/>
      <c r="J172" s="205"/>
      <c r="K172" s="205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175</v>
      </c>
      <c r="AU172" s="215" t="s">
        <v>87</v>
      </c>
      <c r="AV172" s="13" t="s">
        <v>87</v>
      </c>
      <c r="AW172" s="13" t="s">
        <v>34</v>
      </c>
      <c r="AX172" s="13" t="s">
        <v>77</v>
      </c>
      <c r="AY172" s="215" t="s">
        <v>143</v>
      </c>
    </row>
    <row r="173" spans="1:65" s="13" customFormat="1" ht="10.199999999999999">
      <c r="B173" s="204"/>
      <c r="C173" s="205"/>
      <c r="D173" s="206" t="s">
        <v>175</v>
      </c>
      <c r="E173" s="207" t="s">
        <v>1</v>
      </c>
      <c r="F173" s="208" t="s">
        <v>212</v>
      </c>
      <c r="G173" s="205"/>
      <c r="H173" s="209">
        <v>665</v>
      </c>
      <c r="I173" s="210"/>
      <c r="J173" s="205"/>
      <c r="K173" s="205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175</v>
      </c>
      <c r="AU173" s="215" t="s">
        <v>87</v>
      </c>
      <c r="AV173" s="13" t="s">
        <v>87</v>
      </c>
      <c r="AW173" s="13" t="s">
        <v>34</v>
      </c>
      <c r="AX173" s="13" t="s">
        <v>77</v>
      </c>
      <c r="AY173" s="215" t="s">
        <v>143</v>
      </c>
    </row>
    <row r="174" spans="1:65" s="13" customFormat="1" ht="10.199999999999999">
      <c r="B174" s="204"/>
      <c r="C174" s="205"/>
      <c r="D174" s="206" t="s">
        <v>175</v>
      </c>
      <c r="E174" s="207" t="s">
        <v>1</v>
      </c>
      <c r="F174" s="208" t="s">
        <v>213</v>
      </c>
      <c r="G174" s="205"/>
      <c r="H174" s="209">
        <v>265</v>
      </c>
      <c r="I174" s="210"/>
      <c r="J174" s="205"/>
      <c r="K174" s="205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175</v>
      </c>
      <c r="AU174" s="215" t="s">
        <v>87</v>
      </c>
      <c r="AV174" s="13" t="s">
        <v>87</v>
      </c>
      <c r="AW174" s="13" t="s">
        <v>34</v>
      </c>
      <c r="AX174" s="13" t="s">
        <v>77</v>
      </c>
      <c r="AY174" s="215" t="s">
        <v>143</v>
      </c>
    </row>
    <row r="175" spans="1:65" s="14" customFormat="1" ht="10.199999999999999">
      <c r="B175" s="216"/>
      <c r="C175" s="217"/>
      <c r="D175" s="206" t="s">
        <v>175</v>
      </c>
      <c r="E175" s="218" t="s">
        <v>1</v>
      </c>
      <c r="F175" s="219" t="s">
        <v>177</v>
      </c>
      <c r="G175" s="217"/>
      <c r="H175" s="220">
        <v>1610</v>
      </c>
      <c r="I175" s="221"/>
      <c r="J175" s="217"/>
      <c r="K175" s="217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175</v>
      </c>
      <c r="AU175" s="226" t="s">
        <v>87</v>
      </c>
      <c r="AV175" s="14" t="s">
        <v>150</v>
      </c>
      <c r="AW175" s="14" t="s">
        <v>34</v>
      </c>
      <c r="AX175" s="14" t="s">
        <v>85</v>
      </c>
      <c r="AY175" s="226" t="s">
        <v>143</v>
      </c>
    </row>
    <row r="176" spans="1:65" s="2" customFormat="1" ht="37.799999999999997" customHeight="1">
      <c r="A176" s="34"/>
      <c r="B176" s="35"/>
      <c r="C176" s="186" t="s">
        <v>8</v>
      </c>
      <c r="D176" s="186" t="s">
        <v>145</v>
      </c>
      <c r="E176" s="187" t="s">
        <v>214</v>
      </c>
      <c r="F176" s="188" t="s">
        <v>215</v>
      </c>
      <c r="G176" s="189" t="s">
        <v>148</v>
      </c>
      <c r="H176" s="190">
        <v>560</v>
      </c>
      <c r="I176" s="191"/>
      <c r="J176" s="192">
        <f>ROUND(I176*H176,2)</f>
        <v>0</v>
      </c>
      <c r="K176" s="188" t="s">
        <v>149</v>
      </c>
      <c r="L176" s="39"/>
      <c r="M176" s="193" t="s">
        <v>1</v>
      </c>
      <c r="N176" s="194" t="s">
        <v>42</v>
      </c>
      <c r="O176" s="71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150</v>
      </c>
      <c r="AT176" s="197" t="s">
        <v>145</v>
      </c>
      <c r="AU176" s="197" t="s">
        <v>87</v>
      </c>
      <c r="AY176" s="17" t="s">
        <v>143</v>
      </c>
      <c r="BE176" s="198">
        <f>IF(N176="základní",J176,0)</f>
        <v>0</v>
      </c>
      <c r="BF176" s="198">
        <f>IF(N176="snížená",J176,0)</f>
        <v>0</v>
      </c>
      <c r="BG176" s="198">
        <f>IF(N176="zákl. přenesená",J176,0)</f>
        <v>0</v>
      </c>
      <c r="BH176" s="198">
        <f>IF(N176="sníž. přenesená",J176,0)</f>
        <v>0</v>
      </c>
      <c r="BI176" s="198">
        <f>IF(N176="nulová",J176,0)</f>
        <v>0</v>
      </c>
      <c r="BJ176" s="17" t="s">
        <v>85</v>
      </c>
      <c r="BK176" s="198">
        <f>ROUND(I176*H176,2)</f>
        <v>0</v>
      </c>
      <c r="BL176" s="17" t="s">
        <v>150</v>
      </c>
      <c r="BM176" s="197" t="s">
        <v>216</v>
      </c>
    </row>
    <row r="177" spans="1:65" s="2" customFormat="1" ht="10.199999999999999">
      <c r="A177" s="34"/>
      <c r="B177" s="35"/>
      <c r="C177" s="36"/>
      <c r="D177" s="199" t="s">
        <v>151</v>
      </c>
      <c r="E177" s="36"/>
      <c r="F177" s="200" t="s">
        <v>217</v>
      </c>
      <c r="G177" s="36"/>
      <c r="H177" s="36"/>
      <c r="I177" s="201"/>
      <c r="J177" s="36"/>
      <c r="K177" s="36"/>
      <c r="L177" s="39"/>
      <c r="M177" s="202"/>
      <c r="N177" s="203"/>
      <c r="O177" s="71"/>
      <c r="P177" s="71"/>
      <c r="Q177" s="71"/>
      <c r="R177" s="71"/>
      <c r="S177" s="71"/>
      <c r="T177" s="72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151</v>
      </c>
      <c r="AU177" s="17" t="s">
        <v>87</v>
      </c>
    </row>
    <row r="178" spans="1:65" s="2" customFormat="1" ht="16.5" customHeight="1">
      <c r="A178" s="34"/>
      <c r="B178" s="35"/>
      <c r="C178" s="227" t="s">
        <v>218</v>
      </c>
      <c r="D178" s="227" t="s">
        <v>219</v>
      </c>
      <c r="E178" s="228" t="s">
        <v>220</v>
      </c>
      <c r="F178" s="229" t="s">
        <v>221</v>
      </c>
      <c r="G178" s="230" t="s">
        <v>173</v>
      </c>
      <c r="H178" s="231">
        <v>56</v>
      </c>
      <c r="I178" s="232"/>
      <c r="J178" s="233">
        <f>ROUND(I178*H178,2)</f>
        <v>0</v>
      </c>
      <c r="K178" s="229" t="s">
        <v>149</v>
      </c>
      <c r="L178" s="234"/>
      <c r="M178" s="235" t="s">
        <v>1</v>
      </c>
      <c r="N178" s="236" t="s">
        <v>42</v>
      </c>
      <c r="O178" s="71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164</v>
      </c>
      <c r="AT178" s="197" t="s">
        <v>219</v>
      </c>
      <c r="AU178" s="197" t="s">
        <v>87</v>
      </c>
      <c r="AY178" s="17" t="s">
        <v>143</v>
      </c>
      <c r="BE178" s="198">
        <f>IF(N178="základní",J178,0)</f>
        <v>0</v>
      </c>
      <c r="BF178" s="198">
        <f>IF(N178="snížená",J178,0)</f>
        <v>0</v>
      </c>
      <c r="BG178" s="198">
        <f>IF(N178="zákl. přenesená",J178,0)</f>
        <v>0</v>
      </c>
      <c r="BH178" s="198">
        <f>IF(N178="sníž. přenesená",J178,0)</f>
        <v>0</v>
      </c>
      <c r="BI178" s="198">
        <f>IF(N178="nulová",J178,0)</f>
        <v>0</v>
      </c>
      <c r="BJ178" s="17" t="s">
        <v>85</v>
      </c>
      <c r="BK178" s="198">
        <f>ROUND(I178*H178,2)</f>
        <v>0</v>
      </c>
      <c r="BL178" s="17" t="s">
        <v>150</v>
      </c>
      <c r="BM178" s="197" t="s">
        <v>222</v>
      </c>
    </row>
    <row r="179" spans="1:65" s="13" customFormat="1" ht="10.199999999999999">
      <c r="B179" s="204"/>
      <c r="C179" s="205"/>
      <c r="D179" s="206" t="s">
        <v>175</v>
      </c>
      <c r="E179" s="207" t="s">
        <v>1</v>
      </c>
      <c r="F179" s="208" t="s">
        <v>223</v>
      </c>
      <c r="G179" s="205"/>
      <c r="H179" s="209">
        <v>56</v>
      </c>
      <c r="I179" s="210"/>
      <c r="J179" s="205"/>
      <c r="K179" s="205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175</v>
      </c>
      <c r="AU179" s="215" t="s">
        <v>87</v>
      </c>
      <c r="AV179" s="13" t="s">
        <v>87</v>
      </c>
      <c r="AW179" s="13" t="s">
        <v>34</v>
      </c>
      <c r="AX179" s="13" t="s">
        <v>77</v>
      </c>
      <c r="AY179" s="215" t="s">
        <v>143</v>
      </c>
    </row>
    <row r="180" spans="1:65" s="14" customFormat="1" ht="10.199999999999999">
      <c r="B180" s="216"/>
      <c r="C180" s="217"/>
      <c r="D180" s="206" t="s">
        <v>175</v>
      </c>
      <c r="E180" s="218" t="s">
        <v>1</v>
      </c>
      <c r="F180" s="219" t="s">
        <v>177</v>
      </c>
      <c r="G180" s="217"/>
      <c r="H180" s="220">
        <v>56</v>
      </c>
      <c r="I180" s="221"/>
      <c r="J180" s="217"/>
      <c r="K180" s="217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175</v>
      </c>
      <c r="AU180" s="226" t="s">
        <v>87</v>
      </c>
      <c r="AV180" s="14" t="s">
        <v>150</v>
      </c>
      <c r="AW180" s="14" t="s">
        <v>34</v>
      </c>
      <c r="AX180" s="14" t="s">
        <v>85</v>
      </c>
      <c r="AY180" s="226" t="s">
        <v>143</v>
      </c>
    </row>
    <row r="181" spans="1:65" s="2" customFormat="1" ht="37.799999999999997" customHeight="1">
      <c r="A181" s="34"/>
      <c r="B181" s="35"/>
      <c r="C181" s="186" t="s">
        <v>181</v>
      </c>
      <c r="D181" s="186" t="s">
        <v>145</v>
      </c>
      <c r="E181" s="187" t="s">
        <v>224</v>
      </c>
      <c r="F181" s="188" t="s">
        <v>225</v>
      </c>
      <c r="G181" s="189" t="s">
        <v>148</v>
      </c>
      <c r="H181" s="190">
        <v>560</v>
      </c>
      <c r="I181" s="191"/>
      <c r="J181" s="192">
        <f>ROUND(I181*H181,2)</f>
        <v>0</v>
      </c>
      <c r="K181" s="188" t="s">
        <v>149</v>
      </c>
      <c r="L181" s="39"/>
      <c r="M181" s="193" t="s">
        <v>1</v>
      </c>
      <c r="N181" s="194" t="s">
        <v>42</v>
      </c>
      <c r="O181" s="71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150</v>
      </c>
      <c r="AT181" s="197" t="s">
        <v>145</v>
      </c>
      <c r="AU181" s="197" t="s">
        <v>87</v>
      </c>
      <c r="AY181" s="17" t="s">
        <v>143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17" t="s">
        <v>85</v>
      </c>
      <c r="BK181" s="198">
        <f>ROUND(I181*H181,2)</f>
        <v>0</v>
      </c>
      <c r="BL181" s="17" t="s">
        <v>150</v>
      </c>
      <c r="BM181" s="197" t="s">
        <v>226</v>
      </c>
    </row>
    <row r="182" spans="1:65" s="2" customFormat="1" ht="10.199999999999999">
      <c r="A182" s="34"/>
      <c r="B182" s="35"/>
      <c r="C182" s="36"/>
      <c r="D182" s="199" t="s">
        <v>151</v>
      </c>
      <c r="E182" s="36"/>
      <c r="F182" s="200" t="s">
        <v>227</v>
      </c>
      <c r="G182" s="36"/>
      <c r="H182" s="36"/>
      <c r="I182" s="201"/>
      <c r="J182" s="36"/>
      <c r="K182" s="36"/>
      <c r="L182" s="39"/>
      <c r="M182" s="202"/>
      <c r="N182" s="203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151</v>
      </c>
      <c r="AU182" s="17" t="s">
        <v>87</v>
      </c>
    </row>
    <row r="183" spans="1:65" s="2" customFormat="1" ht="16.5" customHeight="1">
      <c r="A183" s="34"/>
      <c r="B183" s="35"/>
      <c r="C183" s="227" t="s">
        <v>228</v>
      </c>
      <c r="D183" s="227" t="s">
        <v>219</v>
      </c>
      <c r="E183" s="228" t="s">
        <v>229</v>
      </c>
      <c r="F183" s="229" t="s">
        <v>230</v>
      </c>
      <c r="G183" s="230" t="s">
        <v>231</v>
      </c>
      <c r="H183" s="231">
        <v>11.2</v>
      </c>
      <c r="I183" s="232"/>
      <c r="J183" s="233">
        <f>ROUND(I183*H183,2)</f>
        <v>0</v>
      </c>
      <c r="K183" s="229" t="s">
        <v>149</v>
      </c>
      <c r="L183" s="234"/>
      <c r="M183" s="235" t="s">
        <v>1</v>
      </c>
      <c r="N183" s="236" t="s">
        <v>42</v>
      </c>
      <c r="O183" s="71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164</v>
      </c>
      <c r="AT183" s="197" t="s">
        <v>219</v>
      </c>
      <c r="AU183" s="197" t="s">
        <v>87</v>
      </c>
      <c r="AY183" s="17" t="s">
        <v>143</v>
      </c>
      <c r="BE183" s="198">
        <f>IF(N183="základní",J183,0)</f>
        <v>0</v>
      </c>
      <c r="BF183" s="198">
        <f>IF(N183="snížená",J183,0)</f>
        <v>0</v>
      </c>
      <c r="BG183" s="198">
        <f>IF(N183="zákl. přenesená",J183,0)</f>
        <v>0</v>
      </c>
      <c r="BH183" s="198">
        <f>IF(N183="sníž. přenesená",J183,0)</f>
        <v>0</v>
      </c>
      <c r="BI183" s="198">
        <f>IF(N183="nulová",J183,0)</f>
        <v>0</v>
      </c>
      <c r="BJ183" s="17" t="s">
        <v>85</v>
      </c>
      <c r="BK183" s="198">
        <f>ROUND(I183*H183,2)</f>
        <v>0</v>
      </c>
      <c r="BL183" s="17" t="s">
        <v>150</v>
      </c>
      <c r="BM183" s="197" t="s">
        <v>232</v>
      </c>
    </row>
    <row r="184" spans="1:65" s="13" customFormat="1" ht="10.199999999999999">
      <c r="B184" s="204"/>
      <c r="C184" s="205"/>
      <c r="D184" s="206" t="s">
        <v>175</v>
      </c>
      <c r="E184" s="207" t="s">
        <v>1</v>
      </c>
      <c r="F184" s="208" t="s">
        <v>233</v>
      </c>
      <c r="G184" s="205"/>
      <c r="H184" s="209">
        <v>11.2</v>
      </c>
      <c r="I184" s="210"/>
      <c r="J184" s="205"/>
      <c r="K184" s="205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175</v>
      </c>
      <c r="AU184" s="215" t="s">
        <v>87</v>
      </c>
      <c r="AV184" s="13" t="s">
        <v>87</v>
      </c>
      <c r="AW184" s="13" t="s">
        <v>34</v>
      </c>
      <c r="AX184" s="13" t="s">
        <v>77</v>
      </c>
      <c r="AY184" s="215" t="s">
        <v>143</v>
      </c>
    </row>
    <row r="185" spans="1:65" s="14" customFormat="1" ht="10.199999999999999">
      <c r="B185" s="216"/>
      <c r="C185" s="217"/>
      <c r="D185" s="206" t="s">
        <v>175</v>
      </c>
      <c r="E185" s="218" t="s">
        <v>1</v>
      </c>
      <c r="F185" s="219" t="s">
        <v>177</v>
      </c>
      <c r="G185" s="217"/>
      <c r="H185" s="220">
        <v>11.2</v>
      </c>
      <c r="I185" s="221"/>
      <c r="J185" s="217"/>
      <c r="K185" s="217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175</v>
      </c>
      <c r="AU185" s="226" t="s">
        <v>87</v>
      </c>
      <c r="AV185" s="14" t="s">
        <v>150</v>
      </c>
      <c r="AW185" s="14" t="s">
        <v>34</v>
      </c>
      <c r="AX185" s="14" t="s">
        <v>85</v>
      </c>
      <c r="AY185" s="226" t="s">
        <v>143</v>
      </c>
    </row>
    <row r="186" spans="1:65" s="2" customFormat="1" ht="44.25" customHeight="1">
      <c r="A186" s="34"/>
      <c r="B186" s="35"/>
      <c r="C186" s="186" t="s">
        <v>186</v>
      </c>
      <c r="D186" s="186" t="s">
        <v>145</v>
      </c>
      <c r="E186" s="187" t="s">
        <v>234</v>
      </c>
      <c r="F186" s="188" t="s">
        <v>235</v>
      </c>
      <c r="G186" s="189" t="s">
        <v>236</v>
      </c>
      <c r="H186" s="190">
        <v>9</v>
      </c>
      <c r="I186" s="191"/>
      <c r="J186" s="192">
        <f>ROUND(I186*H186,2)</f>
        <v>0</v>
      </c>
      <c r="K186" s="188" t="s">
        <v>149</v>
      </c>
      <c r="L186" s="39"/>
      <c r="M186" s="193" t="s">
        <v>1</v>
      </c>
      <c r="N186" s="194" t="s">
        <v>42</v>
      </c>
      <c r="O186" s="71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150</v>
      </c>
      <c r="AT186" s="197" t="s">
        <v>145</v>
      </c>
      <c r="AU186" s="197" t="s">
        <v>87</v>
      </c>
      <c r="AY186" s="17" t="s">
        <v>143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85</v>
      </c>
      <c r="BK186" s="198">
        <f>ROUND(I186*H186,2)</f>
        <v>0</v>
      </c>
      <c r="BL186" s="17" t="s">
        <v>150</v>
      </c>
      <c r="BM186" s="197" t="s">
        <v>237</v>
      </c>
    </row>
    <row r="187" spans="1:65" s="2" customFormat="1" ht="10.199999999999999">
      <c r="A187" s="34"/>
      <c r="B187" s="35"/>
      <c r="C187" s="36"/>
      <c r="D187" s="199" t="s">
        <v>151</v>
      </c>
      <c r="E187" s="36"/>
      <c r="F187" s="200" t="s">
        <v>238</v>
      </c>
      <c r="G187" s="36"/>
      <c r="H187" s="36"/>
      <c r="I187" s="201"/>
      <c r="J187" s="36"/>
      <c r="K187" s="36"/>
      <c r="L187" s="39"/>
      <c r="M187" s="202"/>
      <c r="N187" s="203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151</v>
      </c>
      <c r="AU187" s="17" t="s">
        <v>87</v>
      </c>
    </row>
    <row r="188" spans="1:65" s="2" customFormat="1" ht="16.5" customHeight="1">
      <c r="A188" s="34"/>
      <c r="B188" s="35"/>
      <c r="C188" s="227" t="s">
        <v>239</v>
      </c>
      <c r="D188" s="227" t="s">
        <v>219</v>
      </c>
      <c r="E188" s="228" t="s">
        <v>240</v>
      </c>
      <c r="F188" s="229" t="s">
        <v>241</v>
      </c>
      <c r="G188" s="230" t="s">
        <v>173</v>
      </c>
      <c r="H188" s="231">
        <v>18</v>
      </c>
      <c r="I188" s="232"/>
      <c r="J188" s="233">
        <f>ROUND(I188*H188,2)</f>
        <v>0</v>
      </c>
      <c r="K188" s="229" t="s">
        <v>149</v>
      </c>
      <c r="L188" s="234"/>
      <c r="M188" s="235" t="s">
        <v>1</v>
      </c>
      <c r="N188" s="236" t="s">
        <v>42</v>
      </c>
      <c r="O188" s="71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164</v>
      </c>
      <c r="AT188" s="197" t="s">
        <v>219</v>
      </c>
      <c r="AU188" s="197" t="s">
        <v>87</v>
      </c>
      <c r="AY188" s="17" t="s">
        <v>143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7" t="s">
        <v>85</v>
      </c>
      <c r="BK188" s="198">
        <f>ROUND(I188*H188,2)</f>
        <v>0</v>
      </c>
      <c r="BL188" s="17" t="s">
        <v>150</v>
      </c>
      <c r="BM188" s="197" t="s">
        <v>242</v>
      </c>
    </row>
    <row r="189" spans="1:65" s="13" customFormat="1" ht="10.199999999999999">
      <c r="B189" s="204"/>
      <c r="C189" s="205"/>
      <c r="D189" s="206" t="s">
        <v>175</v>
      </c>
      <c r="E189" s="207" t="s">
        <v>1</v>
      </c>
      <c r="F189" s="208" t="s">
        <v>243</v>
      </c>
      <c r="G189" s="205"/>
      <c r="H189" s="209">
        <v>18</v>
      </c>
      <c r="I189" s="210"/>
      <c r="J189" s="205"/>
      <c r="K189" s="205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175</v>
      </c>
      <c r="AU189" s="215" t="s">
        <v>87</v>
      </c>
      <c r="AV189" s="13" t="s">
        <v>87</v>
      </c>
      <c r="AW189" s="13" t="s">
        <v>34</v>
      </c>
      <c r="AX189" s="13" t="s">
        <v>77</v>
      </c>
      <c r="AY189" s="215" t="s">
        <v>143</v>
      </c>
    </row>
    <row r="190" spans="1:65" s="14" customFormat="1" ht="10.199999999999999">
      <c r="B190" s="216"/>
      <c r="C190" s="217"/>
      <c r="D190" s="206" t="s">
        <v>175</v>
      </c>
      <c r="E190" s="218" t="s">
        <v>1</v>
      </c>
      <c r="F190" s="219" t="s">
        <v>177</v>
      </c>
      <c r="G190" s="217"/>
      <c r="H190" s="220">
        <v>18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175</v>
      </c>
      <c r="AU190" s="226" t="s">
        <v>87</v>
      </c>
      <c r="AV190" s="14" t="s">
        <v>150</v>
      </c>
      <c r="AW190" s="14" t="s">
        <v>34</v>
      </c>
      <c r="AX190" s="14" t="s">
        <v>85</v>
      </c>
      <c r="AY190" s="226" t="s">
        <v>143</v>
      </c>
    </row>
    <row r="191" spans="1:65" s="2" customFormat="1" ht="37.799999999999997" customHeight="1">
      <c r="A191" s="34"/>
      <c r="B191" s="35"/>
      <c r="C191" s="186" t="s">
        <v>196</v>
      </c>
      <c r="D191" s="186" t="s">
        <v>145</v>
      </c>
      <c r="E191" s="187" t="s">
        <v>244</v>
      </c>
      <c r="F191" s="188" t="s">
        <v>245</v>
      </c>
      <c r="G191" s="189" t="s">
        <v>236</v>
      </c>
      <c r="H191" s="190">
        <v>9</v>
      </c>
      <c r="I191" s="191"/>
      <c r="J191" s="192">
        <f>ROUND(I191*H191,2)</f>
        <v>0</v>
      </c>
      <c r="K191" s="188" t="s">
        <v>149</v>
      </c>
      <c r="L191" s="39"/>
      <c r="M191" s="193" t="s">
        <v>1</v>
      </c>
      <c r="N191" s="194" t="s">
        <v>42</v>
      </c>
      <c r="O191" s="71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150</v>
      </c>
      <c r="AT191" s="197" t="s">
        <v>145</v>
      </c>
      <c r="AU191" s="197" t="s">
        <v>87</v>
      </c>
      <c r="AY191" s="17" t="s">
        <v>143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85</v>
      </c>
      <c r="BK191" s="198">
        <f>ROUND(I191*H191,2)</f>
        <v>0</v>
      </c>
      <c r="BL191" s="17" t="s">
        <v>150</v>
      </c>
      <c r="BM191" s="197" t="s">
        <v>246</v>
      </c>
    </row>
    <row r="192" spans="1:65" s="2" customFormat="1" ht="10.199999999999999">
      <c r="A192" s="34"/>
      <c r="B192" s="35"/>
      <c r="C192" s="36"/>
      <c r="D192" s="199" t="s">
        <v>151</v>
      </c>
      <c r="E192" s="36"/>
      <c r="F192" s="200" t="s">
        <v>247</v>
      </c>
      <c r="G192" s="36"/>
      <c r="H192" s="36"/>
      <c r="I192" s="201"/>
      <c r="J192" s="36"/>
      <c r="K192" s="36"/>
      <c r="L192" s="39"/>
      <c r="M192" s="202"/>
      <c r="N192" s="203"/>
      <c r="O192" s="71"/>
      <c r="P192" s="71"/>
      <c r="Q192" s="71"/>
      <c r="R192" s="71"/>
      <c r="S192" s="71"/>
      <c r="T192" s="72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151</v>
      </c>
      <c r="AU192" s="17" t="s">
        <v>87</v>
      </c>
    </row>
    <row r="193" spans="1:65" s="2" customFormat="1" ht="21.75" customHeight="1">
      <c r="A193" s="34"/>
      <c r="B193" s="35"/>
      <c r="C193" s="227" t="s">
        <v>248</v>
      </c>
      <c r="D193" s="227" t="s">
        <v>219</v>
      </c>
      <c r="E193" s="228" t="s">
        <v>249</v>
      </c>
      <c r="F193" s="229" t="s">
        <v>250</v>
      </c>
      <c r="G193" s="230" t="s">
        <v>236</v>
      </c>
      <c r="H193" s="231">
        <v>9</v>
      </c>
      <c r="I193" s="232"/>
      <c r="J193" s="233">
        <f>ROUND(I193*H193,2)</f>
        <v>0</v>
      </c>
      <c r="K193" s="229" t="s">
        <v>1</v>
      </c>
      <c r="L193" s="234"/>
      <c r="M193" s="235" t="s">
        <v>1</v>
      </c>
      <c r="N193" s="236" t="s">
        <v>42</v>
      </c>
      <c r="O193" s="71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164</v>
      </c>
      <c r="AT193" s="197" t="s">
        <v>219</v>
      </c>
      <c r="AU193" s="197" t="s">
        <v>87</v>
      </c>
      <c r="AY193" s="17" t="s">
        <v>143</v>
      </c>
      <c r="BE193" s="198">
        <f>IF(N193="základní",J193,0)</f>
        <v>0</v>
      </c>
      <c r="BF193" s="198">
        <f>IF(N193="snížená",J193,0)</f>
        <v>0</v>
      </c>
      <c r="BG193" s="198">
        <f>IF(N193="zákl. přenesená",J193,0)</f>
        <v>0</v>
      </c>
      <c r="BH193" s="198">
        <f>IF(N193="sníž. přenesená",J193,0)</f>
        <v>0</v>
      </c>
      <c r="BI193" s="198">
        <f>IF(N193="nulová",J193,0)</f>
        <v>0</v>
      </c>
      <c r="BJ193" s="17" t="s">
        <v>85</v>
      </c>
      <c r="BK193" s="198">
        <f>ROUND(I193*H193,2)</f>
        <v>0</v>
      </c>
      <c r="BL193" s="17" t="s">
        <v>150</v>
      </c>
      <c r="BM193" s="197" t="s">
        <v>251</v>
      </c>
    </row>
    <row r="194" spans="1:65" s="2" customFormat="1" ht="24.15" customHeight="1">
      <c r="A194" s="34"/>
      <c r="B194" s="35"/>
      <c r="C194" s="186" t="s">
        <v>203</v>
      </c>
      <c r="D194" s="186" t="s">
        <v>145</v>
      </c>
      <c r="E194" s="187" t="s">
        <v>252</v>
      </c>
      <c r="F194" s="188" t="s">
        <v>253</v>
      </c>
      <c r="G194" s="189" t="s">
        <v>236</v>
      </c>
      <c r="H194" s="190">
        <v>9</v>
      </c>
      <c r="I194" s="191"/>
      <c r="J194" s="192">
        <f>ROUND(I194*H194,2)</f>
        <v>0</v>
      </c>
      <c r="K194" s="188" t="s">
        <v>149</v>
      </c>
      <c r="L194" s="39"/>
      <c r="M194" s="193" t="s">
        <v>1</v>
      </c>
      <c r="N194" s="194" t="s">
        <v>42</v>
      </c>
      <c r="O194" s="71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150</v>
      </c>
      <c r="AT194" s="197" t="s">
        <v>145</v>
      </c>
      <c r="AU194" s="197" t="s">
        <v>87</v>
      </c>
      <c r="AY194" s="17" t="s">
        <v>143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85</v>
      </c>
      <c r="BK194" s="198">
        <f>ROUND(I194*H194,2)</f>
        <v>0</v>
      </c>
      <c r="BL194" s="17" t="s">
        <v>150</v>
      </c>
      <c r="BM194" s="197" t="s">
        <v>254</v>
      </c>
    </row>
    <row r="195" spans="1:65" s="2" customFormat="1" ht="10.199999999999999">
      <c r="A195" s="34"/>
      <c r="B195" s="35"/>
      <c r="C195" s="36"/>
      <c r="D195" s="199" t="s">
        <v>151</v>
      </c>
      <c r="E195" s="36"/>
      <c r="F195" s="200" t="s">
        <v>255</v>
      </c>
      <c r="G195" s="36"/>
      <c r="H195" s="36"/>
      <c r="I195" s="201"/>
      <c r="J195" s="36"/>
      <c r="K195" s="36"/>
      <c r="L195" s="39"/>
      <c r="M195" s="202"/>
      <c r="N195" s="203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151</v>
      </c>
      <c r="AU195" s="17" t="s">
        <v>87</v>
      </c>
    </row>
    <row r="196" spans="1:65" s="2" customFormat="1" ht="21.75" customHeight="1">
      <c r="A196" s="34"/>
      <c r="B196" s="35"/>
      <c r="C196" s="227" t="s">
        <v>7</v>
      </c>
      <c r="D196" s="227" t="s">
        <v>219</v>
      </c>
      <c r="E196" s="228" t="s">
        <v>256</v>
      </c>
      <c r="F196" s="229" t="s">
        <v>257</v>
      </c>
      <c r="G196" s="230" t="s">
        <v>236</v>
      </c>
      <c r="H196" s="231">
        <v>27</v>
      </c>
      <c r="I196" s="232"/>
      <c r="J196" s="233">
        <f>ROUND(I196*H196,2)</f>
        <v>0</v>
      </c>
      <c r="K196" s="229" t="s">
        <v>149</v>
      </c>
      <c r="L196" s="234"/>
      <c r="M196" s="235" t="s">
        <v>1</v>
      </c>
      <c r="N196" s="236" t="s">
        <v>42</v>
      </c>
      <c r="O196" s="71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164</v>
      </c>
      <c r="AT196" s="197" t="s">
        <v>219</v>
      </c>
      <c r="AU196" s="197" t="s">
        <v>87</v>
      </c>
      <c r="AY196" s="17" t="s">
        <v>143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17" t="s">
        <v>85</v>
      </c>
      <c r="BK196" s="198">
        <f>ROUND(I196*H196,2)</f>
        <v>0</v>
      </c>
      <c r="BL196" s="17" t="s">
        <v>150</v>
      </c>
      <c r="BM196" s="197" t="s">
        <v>258</v>
      </c>
    </row>
    <row r="197" spans="1:65" s="13" customFormat="1" ht="10.199999999999999">
      <c r="B197" s="204"/>
      <c r="C197" s="205"/>
      <c r="D197" s="206" t="s">
        <v>175</v>
      </c>
      <c r="E197" s="207" t="s">
        <v>1</v>
      </c>
      <c r="F197" s="208" t="s">
        <v>259</v>
      </c>
      <c r="G197" s="205"/>
      <c r="H197" s="209">
        <v>27</v>
      </c>
      <c r="I197" s="210"/>
      <c r="J197" s="205"/>
      <c r="K197" s="205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175</v>
      </c>
      <c r="AU197" s="215" t="s">
        <v>87</v>
      </c>
      <c r="AV197" s="13" t="s">
        <v>87</v>
      </c>
      <c r="AW197" s="13" t="s">
        <v>34</v>
      </c>
      <c r="AX197" s="13" t="s">
        <v>77</v>
      </c>
      <c r="AY197" s="215" t="s">
        <v>143</v>
      </c>
    </row>
    <row r="198" spans="1:65" s="14" customFormat="1" ht="10.199999999999999">
      <c r="B198" s="216"/>
      <c r="C198" s="217"/>
      <c r="D198" s="206" t="s">
        <v>175</v>
      </c>
      <c r="E198" s="218" t="s">
        <v>1</v>
      </c>
      <c r="F198" s="219" t="s">
        <v>177</v>
      </c>
      <c r="G198" s="217"/>
      <c r="H198" s="220">
        <v>27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175</v>
      </c>
      <c r="AU198" s="226" t="s">
        <v>87</v>
      </c>
      <c r="AV198" s="14" t="s">
        <v>150</v>
      </c>
      <c r="AW198" s="14" t="s">
        <v>34</v>
      </c>
      <c r="AX198" s="14" t="s">
        <v>85</v>
      </c>
      <c r="AY198" s="226" t="s">
        <v>143</v>
      </c>
    </row>
    <row r="199" spans="1:65" s="12" customFormat="1" ht="22.8" customHeight="1">
      <c r="B199" s="170"/>
      <c r="C199" s="171"/>
      <c r="D199" s="172" t="s">
        <v>76</v>
      </c>
      <c r="E199" s="184" t="s">
        <v>87</v>
      </c>
      <c r="F199" s="184" t="s">
        <v>260</v>
      </c>
      <c r="G199" s="171"/>
      <c r="H199" s="171"/>
      <c r="I199" s="174"/>
      <c r="J199" s="185">
        <f>BK199</f>
        <v>0</v>
      </c>
      <c r="K199" s="171"/>
      <c r="L199" s="176"/>
      <c r="M199" s="177"/>
      <c r="N199" s="178"/>
      <c r="O199" s="178"/>
      <c r="P199" s="179">
        <f>SUM(P200:P208)</f>
        <v>0</v>
      </c>
      <c r="Q199" s="178"/>
      <c r="R199" s="179">
        <f>SUM(R200:R208)</f>
        <v>0</v>
      </c>
      <c r="S199" s="178"/>
      <c r="T199" s="180">
        <f>SUM(T200:T208)</f>
        <v>0</v>
      </c>
      <c r="AR199" s="181" t="s">
        <v>85</v>
      </c>
      <c r="AT199" s="182" t="s">
        <v>76</v>
      </c>
      <c r="AU199" s="182" t="s">
        <v>85</v>
      </c>
      <c r="AY199" s="181" t="s">
        <v>143</v>
      </c>
      <c r="BK199" s="183">
        <f>SUM(BK200:BK208)</f>
        <v>0</v>
      </c>
    </row>
    <row r="200" spans="1:65" s="2" customFormat="1" ht="37.799999999999997" customHeight="1">
      <c r="A200" s="34"/>
      <c r="B200" s="35"/>
      <c r="C200" s="186" t="s">
        <v>209</v>
      </c>
      <c r="D200" s="186" t="s">
        <v>145</v>
      </c>
      <c r="E200" s="187" t="s">
        <v>261</v>
      </c>
      <c r="F200" s="188" t="s">
        <v>262</v>
      </c>
      <c r="G200" s="189" t="s">
        <v>148</v>
      </c>
      <c r="H200" s="190">
        <v>133</v>
      </c>
      <c r="I200" s="191"/>
      <c r="J200" s="192">
        <f>ROUND(I200*H200,2)</f>
        <v>0</v>
      </c>
      <c r="K200" s="188" t="s">
        <v>149</v>
      </c>
      <c r="L200" s="39"/>
      <c r="M200" s="193" t="s">
        <v>1</v>
      </c>
      <c r="N200" s="194" t="s">
        <v>42</v>
      </c>
      <c r="O200" s="71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150</v>
      </c>
      <c r="AT200" s="197" t="s">
        <v>145</v>
      </c>
      <c r="AU200" s="197" t="s">
        <v>87</v>
      </c>
      <c r="AY200" s="17" t="s">
        <v>143</v>
      </c>
      <c r="BE200" s="198">
        <f>IF(N200="základní",J200,0)</f>
        <v>0</v>
      </c>
      <c r="BF200" s="198">
        <f>IF(N200="snížená",J200,0)</f>
        <v>0</v>
      </c>
      <c r="BG200" s="198">
        <f>IF(N200="zákl. přenesená",J200,0)</f>
        <v>0</v>
      </c>
      <c r="BH200" s="198">
        <f>IF(N200="sníž. přenesená",J200,0)</f>
        <v>0</v>
      </c>
      <c r="BI200" s="198">
        <f>IF(N200="nulová",J200,0)</f>
        <v>0</v>
      </c>
      <c r="BJ200" s="17" t="s">
        <v>85</v>
      </c>
      <c r="BK200" s="198">
        <f>ROUND(I200*H200,2)</f>
        <v>0</v>
      </c>
      <c r="BL200" s="17" t="s">
        <v>150</v>
      </c>
      <c r="BM200" s="197" t="s">
        <v>263</v>
      </c>
    </row>
    <row r="201" spans="1:65" s="2" customFormat="1" ht="10.199999999999999">
      <c r="A201" s="34"/>
      <c r="B201" s="35"/>
      <c r="C201" s="36"/>
      <c r="D201" s="199" t="s">
        <v>151</v>
      </c>
      <c r="E201" s="36"/>
      <c r="F201" s="200" t="s">
        <v>264</v>
      </c>
      <c r="G201" s="36"/>
      <c r="H201" s="36"/>
      <c r="I201" s="201"/>
      <c r="J201" s="36"/>
      <c r="K201" s="36"/>
      <c r="L201" s="39"/>
      <c r="M201" s="202"/>
      <c r="N201" s="203"/>
      <c r="O201" s="71"/>
      <c r="P201" s="71"/>
      <c r="Q201" s="71"/>
      <c r="R201" s="71"/>
      <c r="S201" s="71"/>
      <c r="T201" s="72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151</v>
      </c>
      <c r="AU201" s="17" t="s">
        <v>87</v>
      </c>
    </row>
    <row r="202" spans="1:65" s="13" customFormat="1" ht="10.199999999999999">
      <c r="B202" s="204"/>
      <c r="C202" s="205"/>
      <c r="D202" s="206" t="s">
        <v>175</v>
      </c>
      <c r="E202" s="207" t="s">
        <v>1</v>
      </c>
      <c r="F202" s="208" t="s">
        <v>265</v>
      </c>
      <c r="G202" s="205"/>
      <c r="H202" s="209">
        <v>133</v>
      </c>
      <c r="I202" s="210"/>
      <c r="J202" s="205"/>
      <c r="K202" s="205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175</v>
      </c>
      <c r="AU202" s="215" t="s">
        <v>87</v>
      </c>
      <c r="AV202" s="13" t="s">
        <v>87</v>
      </c>
      <c r="AW202" s="13" t="s">
        <v>34</v>
      </c>
      <c r="AX202" s="13" t="s">
        <v>77</v>
      </c>
      <c r="AY202" s="215" t="s">
        <v>143</v>
      </c>
    </row>
    <row r="203" spans="1:65" s="14" customFormat="1" ht="10.199999999999999">
      <c r="B203" s="216"/>
      <c r="C203" s="217"/>
      <c r="D203" s="206" t="s">
        <v>175</v>
      </c>
      <c r="E203" s="218" t="s">
        <v>1</v>
      </c>
      <c r="F203" s="219" t="s">
        <v>177</v>
      </c>
      <c r="G203" s="217"/>
      <c r="H203" s="220">
        <v>133</v>
      </c>
      <c r="I203" s="221"/>
      <c r="J203" s="217"/>
      <c r="K203" s="217"/>
      <c r="L203" s="222"/>
      <c r="M203" s="223"/>
      <c r="N203" s="224"/>
      <c r="O203" s="224"/>
      <c r="P203" s="224"/>
      <c r="Q203" s="224"/>
      <c r="R203" s="224"/>
      <c r="S203" s="224"/>
      <c r="T203" s="225"/>
      <c r="AT203" s="226" t="s">
        <v>175</v>
      </c>
      <c r="AU203" s="226" t="s">
        <v>87</v>
      </c>
      <c r="AV203" s="14" t="s">
        <v>150</v>
      </c>
      <c r="AW203" s="14" t="s">
        <v>34</v>
      </c>
      <c r="AX203" s="14" t="s">
        <v>85</v>
      </c>
      <c r="AY203" s="226" t="s">
        <v>143</v>
      </c>
    </row>
    <row r="204" spans="1:65" s="2" customFormat="1" ht="24.15" customHeight="1">
      <c r="A204" s="34"/>
      <c r="B204" s="35"/>
      <c r="C204" s="227" t="s">
        <v>266</v>
      </c>
      <c r="D204" s="227" t="s">
        <v>219</v>
      </c>
      <c r="E204" s="228" t="s">
        <v>267</v>
      </c>
      <c r="F204" s="229" t="s">
        <v>268</v>
      </c>
      <c r="G204" s="230" t="s">
        <v>148</v>
      </c>
      <c r="H204" s="231">
        <v>133</v>
      </c>
      <c r="I204" s="232"/>
      <c r="J204" s="233">
        <f>ROUND(I204*H204,2)</f>
        <v>0</v>
      </c>
      <c r="K204" s="229" t="s">
        <v>149</v>
      </c>
      <c r="L204" s="234"/>
      <c r="M204" s="235" t="s">
        <v>1</v>
      </c>
      <c r="N204" s="236" t="s">
        <v>42</v>
      </c>
      <c r="O204" s="71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164</v>
      </c>
      <c r="AT204" s="197" t="s">
        <v>219</v>
      </c>
      <c r="AU204" s="197" t="s">
        <v>87</v>
      </c>
      <c r="AY204" s="17" t="s">
        <v>143</v>
      </c>
      <c r="BE204" s="198">
        <f>IF(N204="základní",J204,0)</f>
        <v>0</v>
      </c>
      <c r="BF204" s="198">
        <f>IF(N204="snížená",J204,0)</f>
        <v>0</v>
      </c>
      <c r="BG204" s="198">
        <f>IF(N204="zákl. přenesená",J204,0)</f>
        <v>0</v>
      </c>
      <c r="BH204" s="198">
        <f>IF(N204="sníž. přenesená",J204,0)</f>
        <v>0</v>
      </c>
      <c r="BI204" s="198">
        <f>IF(N204="nulová",J204,0)</f>
        <v>0</v>
      </c>
      <c r="BJ204" s="17" t="s">
        <v>85</v>
      </c>
      <c r="BK204" s="198">
        <f>ROUND(I204*H204,2)</f>
        <v>0</v>
      </c>
      <c r="BL204" s="17" t="s">
        <v>150</v>
      </c>
      <c r="BM204" s="197" t="s">
        <v>269</v>
      </c>
    </row>
    <row r="205" spans="1:65" s="2" customFormat="1" ht="55.5" customHeight="1">
      <c r="A205" s="34"/>
      <c r="B205" s="35"/>
      <c r="C205" s="186" t="s">
        <v>216</v>
      </c>
      <c r="D205" s="186" t="s">
        <v>145</v>
      </c>
      <c r="E205" s="187" t="s">
        <v>270</v>
      </c>
      <c r="F205" s="188" t="s">
        <v>271</v>
      </c>
      <c r="G205" s="189" t="s">
        <v>163</v>
      </c>
      <c r="H205" s="190">
        <v>95</v>
      </c>
      <c r="I205" s="191"/>
      <c r="J205" s="192">
        <f>ROUND(I205*H205,2)</f>
        <v>0</v>
      </c>
      <c r="K205" s="188" t="s">
        <v>149</v>
      </c>
      <c r="L205" s="39"/>
      <c r="M205" s="193" t="s">
        <v>1</v>
      </c>
      <c r="N205" s="194" t="s">
        <v>42</v>
      </c>
      <c r="O205" s="71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150</v>
      </c>
      <c r="AT205" s="197" t="s">
        <v>145</v>
      </c>
      <c r="AU205" s="197" t="s">
        <v>87</v>
      </c>
      <c r="AY205" s="17" t="s">
        <v>143</v>
      </c>
      <c r="BE205" s="198">
        <f>IF(N205="základní",J205,0)</f>
        <v>0</v>
      </c>
      <c r="BF205" s="198">
        <f>IF(N205="snížená",J205,0)</f>
        <v>0</v>
      </c>
      <c r="BG205" s="198">
        <f>IF(N205="zákl. přenesená",J205,0)</f>
        <v>0</v>
      </c>
      <c r="BH205" s="198">
        <f>IF(N205="sníž. přenesená",J205,0)</f>
        <v>0</v>
      </c>
      <c r="BI205" s="198">
        <f>IF(N205="nulová",J205,0)</f>
        <v>0</v>
      </c>
      <c r="BJ205" s="17" t="s">
        <v>85</v>
      </c>
      <c r="BK205" s="198">
        <f>ROUND(I205*H205,2)</f>
        <v>0</v>
      </c>
      <c r="BL205" s="17" t="s">
        <v>150</v>
      </c>
      <c r="BM205" s="197" t="s">
        <v>272</v>
      </c>
    </row>
    <row r="206" spans="1:65" s="2" customFormat="1" ht="10.199999999999999">
      <c r="A206" s="34"/>
      <c r="B206" s="35"/>
      <c r="C206" s="36"/>
      <c r="D206" s="199" t="s">
        <v>151</v>
      </c>
      <c r="E206" s="36"/>
      <c r="F206" s="200" t="s">
        <v>273</v>
      </c>
      <c r="G206" s="36"/>
      <c r="H206" s="36"/>
      <c r="I206" s="201"/>
      <c r="J206" s="36"/>
      <c r="K206" s="36"/>
      <c r="L206" s="39"/>
      <c r="M206" s="202"/>
      <c r="N206" s="203"/>
      <c r="O206" s="71"/>
      <c r="P206" s="71"/>
      <c r="Q206" s="71"/>
      <c r="R206" s="71"/>
      <c r="S206" s="71"/>
      <c r="T206" s="72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151</v>
      </c>
      <c r="AU206" s="17" t="s">
        <v>87</v>
      </c>
    </row>
    <row r="207" spans="1:65" s="13" customFormat="1" ht="10.199999999999999">
      <c r="B207" s="204"/>
      <c r="C207" s="205"/>
      <c r="D207" s="206" t="s">
        <v>175</v>
      </c>
      <c r="E207" s="207" t="s">
        <v>1</v>
      </c>
      <c r="F207" s="208" t="s">
        <v>274</v>
      </c>
      <c r="G207" s="205"/>
      <c r="H207" s="209">
        <v>95</v>
      </c>
      <c r="I207" s="210"/>
      <c r="J207" s="205"/>
      <c r="K207" s="205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175</v>
      </c>
      <c r="AU207" s="215" t="s">
        <v>87</v>
      </c>
      <c r="AV207" s="13" t="s">
        <v>87</v>
      </c>
      <c r="AW207" s="13" t="s">
        <v>34</v>
      </c>
      <c r="AX207" s="13" t="s">
        <v>77</v>
      </c>
      <c r="AY207" s="215" t="s">
        <v>143</v>
      </c>
    </row>
    <row r="208" spans="1:65" s="14" customFormat="1" ht="10.199999999999999">
      <c r="B208" s="216"/>
      <c r="C208" s="217"/>
      <c r="D208" s="206" t="s">
        <v>175</v>
      </c>
      <c r="E208" s="218" t="s">
        <v>1</v>
      </c>
      <c r="F208" s="219" t="s">
        <v>177</v>
      </c>
      <c r="G208" s="217"/>
      <c r="H208" s="220">
        <v>95</v>
      </c>
      <c r="I208" s="221"/>
      <c r="J208" s="217"/>
      <c r="K208" s="217"/>
      <c r="L208" s="222"/>
      <c r="M208" s="223"/>
      <c r="N208" s="224"/>
      <c r="O208" s="224"/>
      <c r="P208" s="224"/>
      <c r="Q208" s="224"/>
      <c r="R208" s="224"/>
      <c r="S208" s="224"/>
      <c r="T208" s="225"/>
      <c r="AT208" s="226" t="s">
        <v>175</v>
      </c>
      <c r="AU208" s="226" t="s">
        <v>87</v>
      </c>
      <c r="AV208" s="14" t="s">
        <v>150</v>
      </c>
      <c r="AW208" s="14" t="s">
        <v>34</v>
      </c>
      <c r="AX208" s="14" t="s">
        <v>85</v>
      </c>
      <c r="AY208" s="226" t="s">
        <v>143</v>
      </c>
    </row>
    <row r="209" spans="1:65" s="12" customFormat="1" ht="22.8" customHeight="1">
      <c r="B209" s="170"/>
      <c r="C209" s="171"/>
      <c r="D209" s="172" t="s">
        <v>76</v>
      </c>
      <c r="E209" s="184" t="s">
        <v>166</v>
      </c>
      <c r="F209" s="184" t="s">
        <v>275</v>
      </c>
      <c r="G209" s="171"/>
      <c r="H209" s="171"/>
      <c r="I209" s="174"/>
      <c r="J209" s="185">
        <f>BK209</f>
        <v>0</v>
      </c>
      <c r="K209" s="171"/>
      <c r="L209" s="176"/>
      <c r="M209" s="177"/>
      <c r="N209" s="178"/>
      <c r="O209" s="178"/>
      <c r="P209" s="179">
        <v>0</v>
      </c>
      <c r="Q209" s="178"/>
      <c r="R209" s="179">
        <v>0</v>
      </c>
      <c r="S209" s="178"/>
      <c r="T209" s="180">
        <v>0</v>
      </c>
      <c r="AR209" s="181" t="s">
        <v>85</v>
      </c>
      <c r="AT209" s="182" t="s">
        <v>76</v>
      </c>
      <c r="AU209" s="182" t="s">
        <v>85</v>
      </c>
      <c r="AY209" s="181" t="s">
        <v>143</v>
      </c>
      <c r="BK209" s="183">
        <v>0</v>
      </c>
    </row>
    <row r="210" spans="1:65" s="12" customFormat="1" ht="22.8" customHeight="1">
      <c r="B210" s="170"/>
      <c r="C210" s="171"/>
      <c r="D210" s="172" t="s">
        <v>76</v>
      </c>
      <c r="E210" s="184" t="s">
        <v>276</v>
      </c>
      <c r="F210" s="184" t="s">
        <v>277</v>
      </c>
      <c r="G210" s="171"/>
      <c r="H210" s="171"/>
      <c r="I210" s="174"/>
      <c r="J210" s="185">
        <f>BK210</f>
        <v>0</v>
      </c>
      <c r="K210" s="171"/>
      <c r="L210" s="176"/>
      <c r="M210" s="177"/>
      <c r="N210" s="178"/>
      <c r="O210" s="178"/>
      <c r="P210" s="179">
        <f>SUM(P211:P243)</f>
        <v>0</v>
      </c>
      <c r="Q210" s="178"/>
      <c r="R210" s="179">
        <f>SUM(R211:R243)</f>
        <v>0</v>
      </c>
      <c r="S210" s="178"/>
      <c r="T210" s="180">
        <f>SUM(T211:T243)</f>
        <v>0</v>
      </c>
      <c r="AR210" s="181" t="s">
        <v>85</v>
      </c>
      <c r="AT210" s="182" t="s">
        <v>76</v>
      </c>
      <c r="AU210" s="182" t="s">
        <v>85</v>
      </c>
      <c r="AY210" s="181" t="s">
        <v>143</v>
      </c>
      <c r="BK210" s="183">
        <f>SUM(BK211:BK243)</f>
        <v>0</v>
      </c>
    </row>
    <row r="211" spans="1:65" s="2" customFormat="1" ht="37.799999999999997" customHeight="1">
      <c r="A211" s="34"/>
      <c r="B211" s="35"/>
      <c r="C211" s="186" t="s">
        <v>278</v>
      </c>
      <c r="D211" s="186" t="s">
        <v>145</v>
      </c>
      <c r="E211" s="187" t="s">
        <v>279</v>
      </c>
      <c r="F211" s="188" t="s">
        <v>280</v>
      </c>
      <c r="G211" s="189" t="s">
        <v>173</v>
      </c>
      <c r="H211" s="190">
        <v>156.25</v>
      </c>
      <c r="I211" s="191"/>
      <c r="J211" s="192">
        <f>ROUND(I211*H211,2)</f>
        <v>0</v>
      </c>
      <c r="K211" s="188" t="s">
        <v>149</v>
      </c>
      <c r="L211" s="39"/>
      <c r="M211" s="193" t="s">
        <v>1</v>
      </c>
      <c r="N211" s="194" t="s">
        <v>42</v>
      </c>
      <c r="O211" s="71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150</v>
      </c>
      <c r="AT211" s="197" t="s">
        <v>145</v>
      </c>
      <c r="AU211" s="197" t="s">
        <v>87</v>
      </c>
      <c r="AY211" s="17" t="s">
        <v>143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17" t="s">
        <v>85</v>
      </c>
      <c r="BK211" s="198">
        <f>ROUND(I211*H211,2)</f>
        <v>0</v>
      </c>
      <c r="BL211" s="17" t="s">
        <v>150</v>
      </c>
      <c r="BM211" s="197" t="s">
        <v>281</v>
      </c>
    </row>
    <row r="212" spans="1:65" s="2" customFormat="1" ht="10.199999999999999">
      <c r="A212" s="34"/>
      <c r="B212" s="35"/>
      <c r="C212" s="36"/>
      <c r="D212" s="199" t="s">
        <v>151</v>
      </c>
      <c r="E212" s="36"/>
      <c r="F212" s="200" t="s">
        <v>282</v>
      </c>
      <c r="G212" s="36"/>
      <c r="H212" s="36"/>
      <c r="I212" s="201"/>
      <c r="J212" s="36"/>
      <c r="K212" s="36"/>
      <c r="L212" s="39"/>
      <c r="M212" s="202"/>
      <c r="N212" s="203"/>
      <c r="O212" s="71"/>
      <c r="P212" s="71"/>
      <c r="Q212" s="71"/>
      <c r="R212" s="71"/>
      <c r="S212" s="71"/>
      <c r="T212" s="72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151</v>
      </c>
      <c r="AU212" s="17" t="s">
        <v>87</v>
      </c>
    </row>
    <row r="213" spans="1:65" s="13" customFormat="1" ht="10.199999999999999">
      <c r="B213" s="204"/>
      <c r="C213" s="205"/>
      <c r="D213" s="206" t="s">
        <v>175</v>
      </c>
      <c r="E213" s="207" t="s">
        <v>1</v>
      </c>
      <c r="F213" s="208" t="s">
        <v>283</v>
      </c>
      <c r="G213" s="205"/>
      <c r="H213" s="209">
        <v>55</v>
      </c>
      <c r="I213" s="210"/>
      <c r="J213" s="205"/>
      <c r="K213" s="205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175</v>
      </c>
      <c r="AU213" s="215" t="s">
        <v>87</v>
      </c>
      <c r="AV213" s="13" t="s">
        <v>87</v>
      </c>
      <c r="AW213" s="13" t="s">
        <v>34</v>
      </c>
      <c r="AX213" s="13" t="s">
        <v>77</v>
      </c>
      <c r="AY213" s="215" t="s">
        <v>143</v>
      </c>
    </row>
    <row r="214" spans="1:65" s="13" customFormat="1" ht="10.199999999999999">
      <c r="B214" s="204"/>
      <c r="C214" s="205"/>
      <c r="D214" s="206" t="s">
        <v>175</v>
      </c>
      <c r="E214" s="207" t="s">
        <v>1</v>
      </c>
      <c r="F214" s="208" t="s">
        <v>284</v>
      </c>
      <c r="G214" s="205"/>
      <c r="H214" s="209">
        <v>35</v>
      </c>
      <c r="I214" s="210"/>
      <c r="J214" s="205"/>
      <c r="K214" s="205"/>
      <c r="L214" s="211"/>
      <c r="M214" s="212"/>
      <c r="N214" s="213"/>
      <c r="O214" s="213"/>
      <c r="P214" s="213"/>
      <c r="Q214" s="213"/>
      <c r="R214" s="213"/>
      <c r="S214" s="213"/>
      <c r="T214" s="214"/>
      <c r="AT214" s="215" t="s">
        <v>175</v>
      </c>
      <c r="AU214" s="215" t="s">
        <v>87</v>
      </c>
      <c r="AV214" s="13" t="s">
        <v>87</v>
      </c>
      <c r="AW214" s="13" t="s">
        <v>34</v>
      </c>
      <c r="AX214" s="13" t="s">
        <v>77</v>
      </c>
      <c r="AY214" s="215" t="s">
        <v>143</v>
      </c>
    </row>
    <row r="215" spans="1:65" s="13" customFormat="1" ht="10.199999999999999">
      <c r="B215" s="204"/>
      <c r="C215" s="205"/>
      <c r="D215" s="206" t="s">
        <v>175</v>
      </c>
      <c r="E215" s="207" t="s">
        <v>1</v>
      </c>
      <c r="F215" s="208" t="s">
        <v>285</v>
      </c>
      <c r="G215" s="205"/>
      <c r="H215" s="209">
        <v>66.25</v>
      </c>
      <c r="I215" s="210"/>
      <c r="J215" s="205"/>
      <c r="K215" s="205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175</v>
      </c>
      <c r="AU215" s="215" t="s">
        <v>87</v>
      </c>
      <c r="AV215" s="13" t="s">
        <v>87</v>
      </c>
      <c r="AW215" s="13" t="s">
        <v>34</v>
      </c>
      <c r="AX215" s="13" t="s">
        <v>77</v>
      </c>
      <c r="AY215" s="215" t="s">
        <v>143</v>
      </c>
    </row>
    <row r="216" spans="1:65" s="14" customFormat="1" ht="10.199999999999999">
      <c r="B216" s="216"/>
      <c r="C216" s="217"/>
      <c r="D216" s="206" t="s">
        <v>175</v>
      </c>
      <c r="E216" s="218" t="s">
        <v>1</v>
      </c>
      <c r="F216" s="219" t="s">
        <v>177</v>
      </c>
      <c r="G216" s="217"/>
      <c r="H216" s="220">
        <v>156.25</v>
      </c>
      <c r="I216" s="221"/>
      <c r="J216" s="217"/>
      <c r="K216" s="217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175</v>
      </c>
      <c r="AU216" s="226" t="s">
        <v>87</v>
      </c>
      <c r="AV216" s="14" t="s">
        <v>150</v>
      </c>
      <c r="AW216" s="14" t="s">
        <v>34</v>
      </c>
      <c r="AX216" s="14" t="s">
        <v>85</v>
      </c>
      <c r="AY216" s="226" t="s">
        <v>143</v>
      </c>
    </row>
    <row r="217" spans="1:65" s="2" customFormat="1" ht="62.7" customHeight="1">
      <c r="A217" s="34"/>
      <c r="B217" s="35"/>
      <c r="C217" s="186" t="s">
        <v>222</v>
      </c>
      <c r="D217" s="186" t="s">
        <v>145</v>
      </c>
      <c r="E217" s="187" t="s">
        <v>184</v>
      </c>
      <c r="F217" s="188" t="s">
        <v>185</v>
      </c>
      <c r="G217" s="189" t="s">
        <v>173</v>
      </c>
      <c r="H217" s="190">
        <v>168.75</v>
      </c>
      <c r="I217" s="191"/>
      <c r="J217" s="192">
        <f>ROUND(I217*H217,2)</f>
        <v>0</v>
      </c>
      <c r="K217" s="188" t="s">
        <v>149</v>
      </c>
      <c r="L217" s="39"/>
      <c r="M217" s="193" t="s">
        <v>1</v>
      </c>
      <c r="N217" s="194" t="s">
        <v>42</v>
      </c>
      <c r="O217" s="71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150</v>
      </c>
      <c r="AT217" s="197" t="s">
        <v>145</v>
      </c>
      <c r="AU217" s="197" t="s">
        <v>87</v>
      </c>
      <c r="AY217" s="17" t="s">
        <v>143</v>
      </c>
      <c r="BE217" s="198">
        <f>IF(N217="základní",J217,0)</f>
        <v>0</v>
      </c>
      <c r="BF217" s="198">
        <f>IF(N217="snížená",J217,0)</f>
        <v>0</v>
      </c>
      <c r="BG217" s="198">
        <f>IF(N217="zákl. přenesená",J217,0)</f>
        <v>0</v>
      </c>
      <c r="BH217" s="198">
        <f>IF(N217="sníž. přenesená",J217,0)</f>
        <v>0</v>
      </c>
      <c r="BI217" s="198">
        <f>IF(N217="nulová",J217,0)</f>
        <v>0</v>
      </c>
      <c r="BJ217" s="17" t="s">
        <v>85</v>
      </c>
      <c r="BK217" s="198">
        <f>ROUND(I217*H217,2)</f>
        <v>0</v>
      </c>
      <c r="BL217" s="17" t="s">
        <v>150</v>
      </c>
      <c r="BM217" s="197" t="s">
        <v>286</v>
      </c>
    </row>
    <row r="218" spans="1:65" s="2" customFormat="1" ht="10.199999999999999">
      <c r="A218" s="34"/>
      <c r="B218" s="35"/>
      <c r="C218" s="36"/>
      <c r="D218" s="199" t="s">
        <v>151</v>
      </c>
      <c r="E218" s="36"/>
      <c r="F218" s="200" t="s">
        <v>187</v>
      </c>
      <c r="G218" s="36"/>
      <c r="H218" s="36"/>
      <c r="I218" s="201"/>
      <c r="J218" s="36"/>
      <c r="K218" s="36"/>
      <c r="L218" s="39"/>
      <c r="M218" s="202"/>
      <c r="N218" s="203"/>
      <c r="O218" s="71"/>
      <c r="P218" s="71"/>
      <c r="Q218" s="71"/>
      <c r="R218" s="71"/>
      <c r="S218" s="71"/>
      <c r="T218" s="72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151</v>
      </c>
      <c r="AU218" s="17" t="s">
        <v>87</v>
      </c>
    </row>
    <row r="219" spans="1:65" s="2" customFormat="1" ht="44.25" customHeight="1">
      <c r="A219" s="34"/>
      <c r="B219" s="35"/>
      <c r="C219" s="186" t="s">
        <v>287</v>
      </c>
      <c r="D219" s="186" t="s">
        <v>145</v>
      </c>
      <c r="E219" s="187" t="s">
        <v>200</v>
      </c>
      <c r="F219" s="188" t="s">
        <v>201</v>
      </c>
      <c r="G219" s="189" t="s">
        <v>202</v>
      </c>
      <c r="H219" s="190">
        <v>337.5</v>
      </c>
      <c r="I219" s="191"/>
      <c r="J219" s="192">
        <f>ROUND(I219*H219,2)</f>
        <v>0</v>
      </c>
      <c r="K219" s="188" t="s">
        <v>149</v>
      </c>
      <c r="L219" s="39"/>
      <c r="M219" s="193" t="s">
        <v>1</v>
      </c>
      <c r="N219" s="194" t="s">
        <v>42</v>
      </c>
      <c r="O219" s="71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150</v>
      </c>
      <c r="AT219" s="197" t="s">
        <v>145</v>
      </c>
      <c r="AU219" s="197" t="s">
        <v>87</v>
      </c>
      <c r="AY219" s="17" t="s">
        <v>143</v>
      </c>
      <c r="BE219" s="198">
        <f>IF(N219="základní",J219,0)</f>
        <v>0</v>
      </c>
      <c r="BF219" s="198">
        <f>IF(N219="snížená",J219,0)</f>
        <v>0</v>
      </c>
      <c r="BG219" s="198">
        <f>IF(N219="zákl. přenesená",J219,0)</f>
        <v>0</v>
      </c>
      <c r="BH219" s="198">
        <f>IF(N219="sníž. přenesená",J219,0)</f>
        <v>0</v>
      </c>
      <c r="BI219" s="198">
        <f>IF(N219="nulová",J219,0)</f>
        <v>0</v>
      </c>
      <c r="BJ219" s="17" t="s">
        <v>85</v>
      </c>
      <c r="BK219" s="198">
        <f>ROUND(I219*H219,2)</f>
        <v>0</v>
      </c>
      <c r="BL219" s="17" t="s">
        <v>150</v>
      </c>
      <c r="BM219" s="197" t="s">
        <v>288</v>
      </c>
    </row>
    <row r="220" spans="1:65" s="2" customFormat="1" ht="10.199999999999999">
      <c r="A220" s="34"/>
      <c r="B220" s="35"/>
      <c r="C220" s="36"/>
      <c r="D220" s="199" t="s">
        <v>151</v>
      </c>
      <c r="E220" s="36"/>
      <c r="F220" s="200" t="s">
        <v>204</v>
      </c>
      <c r="G220" s="36"/>
      <c r="H220" s="36"/>
      <c r="I220" s="201"/>
      <c r="J220" s="36"/>
      <c r="K220" s="36"/>
      <c r="L220" s="39"/>
      <c r="M220" s="202"/>
      <c r="N220" s="203"/>
      <c r="O220" s="71"/>
      <c r="P220" s="71"/>
      <c r="Q220" s="71"/>
      <c r="R220" s="71"/>
      <c r="S220" s="71"/>
      <c r="T220" s="72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151</v>
      </c>
      <c r="AU220" s="17" t="s">
        <v>87</v>
      </c>
    </row>
    <row r="221" spans="1:65" s="13" customFormat="1" ht="10.199999999999999">
      <c r="B221" s="204"/>
      <c r="C221" s="205"/>
      <c r="D221" s="206" t="s">
        <v>175</v>
      </c>
      <c r="E221" s="207" t="s">
        <v>1</v>
      </c>
      <c r="F221" s="208" t="s">
        <v>289</v>
      </c>
      <c r="G221" s="205"/>
      <c r="H221" s="209">
        <v>337.5</v>
      </c>
      <c r="I221" s="210"/>
      <c r="J221" s="205"/>
      <c r="K221" s="205"/>
      <c r="L221" s="211"/>
      <c r="M221" s="212"/>
      <c r="N221" s="213"/>
      <c r="O221" s="213"/>
      <c r="P221" s="213"/>
      <c r="Q221" s="213"/>
      <c r="R221" s="213"/>
      <c r="S221" s="213"/>
      <c r="T221" s="214"/>
      <c r="AT221" s="215" t="s">
        <v>175</v>
      </c>
      <c r="AU221" s="215" t="s">
        <v>87</v>
      </c>
      <c r="AV221" s="13" t="s">
        <v>87</v>
      </c>
      <c r="AW221" s="13" t="s">
        <v>34</v>
      </c>
      <c r="AX221" s="13" t="s">
        <v>77</v>
      </c>
      <c r="AY221" s="215" t="s">
        <v>143</v>
      </c>
    </row>
    <row r="222" spans="1:65" s="14" customFormat="1" ht="10.199999999999999">
      <c r="B222" s="216"/>
      <c r="C222" s="217"/>
      <c r="D222" s="206" t="s">
        <v>175</v>
      </c>
      <c r="E222" s="218" t="s">
        <v>1</v>
      </c>
      <c r="F222" s="219" t="s">
        <v>177</v>
      </c>
      <c r="G222" s="217"/>
      <c r="H222" s="220">
        <v>337.5</v>
      </c>
      <c r="I222" s="221"/>
      <c r="J222" s="217"/>
      <c r="K222" s="217"/>
      <c r="L222" s="222"/>
      <c r="M222" s="223"/>
      <c r="N222" s="224"/>
      <c r="O222" s="224"/>
      <c r="P222" s="224"/>
      <c r="Q222" s="224"/>
      <c r="R222" s="224"/>
      <c r="S222" s="224"/>
      <c r="T222" s="225"/>
      <c r="AT222" s="226" t="s">
        <v>175</v>
      </c>
      <c r="AU222" s="226" t="s">
        <v>87</v>
      </c>
      <c r="AV222" s="14" t="s">
        <v>150</v>
      </c>
      <c r="AW222" s="14" t="s">
        <v>34</v>
      </c>
      <c r="AX222" s="14" t="s">
        <v>85</v>
      </c>
      <c r="AY222" s="226" t="s">
        <v>143</v>
      </c>
    </row>
    <row r="223" spans="1:65" s="2" customFormat="1" ht="33" customHeight="1">
      <c r="A223" s="34"/>
      <c r="B223" s="35"/>
      <c r="C223" s="186" t="s">
        <v>226</v>
      </c>
      <c r="D223" s="186" t="s">
        <v>145</v>
      </c>
      <c r="E223" s="187" t="s">
        <v>290</v>
      </c>
      <c r="F223" s="188" t="s">
        <v>291</v>
      </c>
      <c r="G223" s="189" t="s">
        <v>148</v>
      </c>
      <c r="H223" s="190">
        <v>445</v>
      </c>
      <c r="I223" s="191"/>
      <c r="J223" s="192">
        <f>ROUND(I223*H223,2)</f>
        <v>0</v>
      </c>
      <c r="K223" s="188" t="s">
        <v>149</v>
      </c>
      <c r="L223" s="39"/>
      <c r="M223" s="193" t="s">
        <v>1</v>
      </c>
      <c r="N223" s="194" t="s">
        <v>42</v>
      </c>
      <c r="O223" s="71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150</v>
      </c>
      <c r="AT223" s="197" t="s">
        <v>145</v>
      </c>
      <c r="AU223" s="197" t="s">
        <v>87</v>
      </c>
      <c r="AY223" s="17" t="s">
        <v>143</v>
      </c>
      <c r="BE223" s="198">
        <f>IF(N223="základní",J223,0)</f>
        <v>0</v>
      </c>
      <c r="BF223" s="198">
        <f>IF(N223="snížená",J223,0)</f>
        <v>0</v>
      </c>
      <c r="BG223" s="198">
        <f>IF(N223="zákl. přenesená",J223,0)</f>
        <v>0</v>
      </c>
      <c r="BH223" s="198">
        <f>IF(N223="sníž. přenesená",J223,0)</f>
        <v>0</v>
      </c>
      <c r="BI223" s="198">
        <f>IF(N223="nulová",J223,0)</f>
        <v>0</v>
      </c>
      <c r="BJ223" s="17" t="s">
        <v>85</v>
      </c>
      <c r="BK223" s="198">
        <f>ROUND(I223*H223,2)</f>
        <v>0</v>
      </c>
      <c r="BL223" s="17" t="s">
        <v>150</v>
      </c>
      <c r="BM223" s="197" t="s">
        <v>292</v>
      </c>
    </row>
    <row r="224" spans="1:65" s="2" customFormat="1" ht="10.199999999999999">
      <c r="A224" s="34"/>
      <c r="B224" s="35"/>
      <c r="C224" s="36"/>
      <c r="D224" s="199" t="s">
        <v>151</v>
      </c>
      <c r="E224" s="36"/>
      <c r="F224" s="200" t="s">
        <v>293</v>
      </c>
      <c r="G224" s="36"/>
      <c r="H224" s="36"/>
      <c r="I224" s="201"/>
      <c r="J224" s="36"/>
      <c r="K224" s="36"/>
      <c r="L224" s="39"/>
      <c r="M224" s="202"/>
      <c r="N224" s="203"/>
      <c r="O224" s="71"/>
      <c r="P224" s="71"/>
      <c r="Q224" s="71"/>
      <c r="R224" s="71"/>
      <c r="S224" s="71"/>
      <c r="T224" s="72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151</v>
      </c>
      <c r="AU224" s="17" t="s">
        <v>87</v>
      </c>
    </row>
    <row r="225" spans="1:65" s="2" customFormat="1" ht="19.2">
      <c r="A225" s="34"/>
      <c r="B225" s="35"/>
      <c r="C225" s="36"/>
      <c r="D225" s="206" t="s">
        <v>294</v>
      </c>
      <c r="E225" s="36"/>
      <c r="F225" s="237" t="s">
        <v>295</v>
      </c>
      <c r="G225" s="36"/>
      <c r="H225" s="36"/>
      <c r="I225" s="201"/>
      <c r="J225" s="36"/>
      <c r="K225" s="36"/>
      <c r="L225" s="39"/>
      <c r="M225" s="202"/>
      <c r="N225" s="203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294</v>
      </c>
      <c r="AU225" s="17" t="s">
        <v>87</v>
      </c>
    </row>
    <row r="226" spans="1:65" s="15" customFormat="1" ht="10.199999999999999">
      <c r="B226" s="238"/>
      <c r="C226" s="239"/>
      <c r="D226" s="206" t="s">
        <v>175</v>
      </c>
      <c r="E226" s="240" t="s">
        <v>1</v>
      </c>
      <c r="F226" s="241" t="s">
        <v>296</v>
      </c>
      <c r="G226" s="239"/>
      <c r="H226" s="240" t="s">
        <v>1</v>
      </c>
      <c r="I226" s="242"/>
      <c r="J226" s="239"/>
      <c r="K226" s="239"/>
      <c r="L226" s="243"/>
      <c r="M226" s="244"/>
      <c r="N226" s="245"/>
      <c r="O226" s="245"/>
      <c r="P226" s="245"/>
      <c r="Q226" s="245"/>
      <c r="R226" s="245"/>
      <c r="S226" s="245"/>
      <c r="T226" s="246"/>
      <c r="AT226" s="247" t="s">
        <v>175</v>
      </c>
      <c r="AU226" s="247" t="s">
        <v>87</v>
      </c>
      <c r="AV226" s="15" t="s">
        <v>85</v>
      </c>
      <c r="AW226" s="15" t="s">
        <v>34</v>
      </c>
      <c r="AX226" s="15" t="s">
        <v>77</v>
      </c>
      <c r="AY226" s="247" t="s">
        <v>143</v>
      </c>
    </row>
    <row r="227" spans="1:65" s="13" customFormat="1" ht="10.199999999999999">
      <c r="B227" s="204"/>
      <c r="C227" s="205"/>
      <c r="D227" s="206" t="s">
        <v>175</v>
      </c>
      <c r="E227" s="207" t="s">
        <v>1</v>
      </c>
      <c r="F227" s="208" t="s">
        <v>297</v>
      </c>
      <c r="G227" s="205"/>
      <c r="H227" s="209">
        <v>110</v>
      </c>
      <c r="I227" s="210"/>
      <c r="J227" s="205"/>
      <c r="K227" s="205"/>
      <c r="L227" s="211"/>
      <c r="M227" s="212"/>
      <c r="N227" s="213"/>
      <c r="O227" s="213"/>
      <c r="P227" s="213"/>
      <c r="Q227" s="213"/>
      <c r="R227" s="213"/>
      <c r="S227" s="213"/>
      <c r="T227" s="214"/>
      <c r="AT227" s="215" t="s">
        <v>175</v>
      </c>
      <c r="AU227" s="215" t="s">
        <v>87</v>
      </c>
      <c r="AV227" s="13" t="s">
        <v>87</v>
      </c>
      <c r="AW227" s="13" t="s">
        <v>34</v>
      </c>
      <c r="AX227" s="13" t="s">
        <v>77</v>
      </c>
      <c r="AY227" s="215" t="s">
        <v>143</v>
      </c>
    </row>
    <row r="228" spans="1:65" s="13" customFormat="1" ht="10.199999999999999">
      <c r="B228" s="204"/>
      <c r="C228" s="205"/>
      <c r="D228" s="206" t="s">
        <v>175</v>
      </c>
      <c r="E228" s="207" t="s">
        <v>1</v>
      </c>
      <c r="F228" s="208" t="s">
        <v>298</v>
      </c>
      <c r="G228" s="205"/>
      <c r="H228" s="209">
        <v>70</v>
      </c>
      <c r="I228" s="210"/>
      <c r="J228" s="205"/>
      <c r="K228" s="205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175</v>
      </c>
      <c r="AU228" s="215" t="s">
        <v>87</v>
      </c>
      <c r="AV228" s="13" t="s">
        <v>87</v>
      </c>
      <c r="AW228" s="13" t="s">
        <v>34</v>
      </c>
      <c r="AX228" s="13" t="s">
        <v>77</v>
      </c>
      <c r="AY228" s="215" t="s">
        <v>143</v>
      </c>
    </row>
    <row r="229" spans="1:65" s="13" customFormat="1" ht="10.199999999999999">
      <c r="B229" s="204"/>
      <c r="C229" s="205"/>
      <c r="D229" s="206" t="s">
        <v>175</v>
      </c>
      <c r="E229" s="207" t="s">
        <v>1</v>
      </c>
      <c r="F229" s="208" t="s">
        <v>299</v>
      </c>
      <c r="G229" s="205"/>
      <c r="H229" s="209">
        <v>265</v>
      </c>
      <c r="I229" s="210"/>
      <c r="J229" s="205"/>
      <c r="K229" s="205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175</v>
      </c>
      <c r="AU229" s="215" t="s">
        <v>87</v>
      </c>
      <c r="AV229" s="13" t="s">
        <v>87</v>
      </c>
      <c r="AW229" s="13" t="s">
        <v>34</v>
      </c>
      <c r="AX229" s="13" t="s">
        <v>77</v>
      </c>
      <c r="AY229" s="215" t="s">
        <v>143</v>
      </c>
    </row>
    <row r="230" spans="1:65" s="14" customFormat="1" ht="10.199999999999999">
      <c r="B230" s="216"/>
      <c r="C230" s="217"/>
      <c r="D230" s="206" t="s">
        <v>175</v>
      </c>
      <c r="E230" s="218" t="s">
        <v>1</v>
      </c>
      <c r="F230" s="219" t="s">
        <v>177</v>
      </c>
      <c r="G230" s="217"/>
      <c r="H230" s="220">
        <v>445</v>
      </c>
      <c r="I230" s="221"/>
      <c r="J230" s="217"/>
      <c r="K230" s="217"/>
      <c r="L230" s="222"/>
      <c r="M230" s="223"/>
      <c r="N230" s="224"/>
      <c r="O230" s="224"/>
      <c r="P230" s="224"/>
      <c r="Q230" s="224"/>
      <c r="R230" s="224"/>
      <c r="S230" s="224"/>
      <c r="T230" s="225"/>
      <c r="AT230" s="226" t="s">
        <v>175</v>
      </c>
      <c r="AU230" s="226" t="s">
        <v>87</v>
      </c>
      <c r="AV230" s="14" t="s">
        <v>150</v>
      </c>
      <c r="AW230" s="14" t="s">
        <v>34</v>
      </c>
      <c r="AX230" s="14" t="s">
        <v>85</v>
      </c>
      <c r="AY230" s="226" t="s">
        <v>143</v>
      </c>
    </row>
    <row r="231" spans="1:65" s="2" customFormat="1" ht="33" customHeight="1">
      <c r="A231" s="34"/>
      <c r="B231" s="35"/>
      <c r="C231" s="186" t="s">
        <v>300</v>
      </c>
      <c r="D231" s="186" t="s">
        <v>145</v>
      </c>
      <c r="E231" s="187" t="s">
        <v>290</v>
      </c>
      <c r="F231" s="188" t="s">
        <v>291</v>
      </c>
      <c r="G231" s="189" t="s">
        <v>148</v>
      </c>
      <c r="H231" s="190">
        <v>180</v>
      </c>
      <c r="I231" s="191"/>
      <c r="J231" s="192">
        <f>ROUND(I231*H231,2)</f>
        <v>0</v>
      </c>
      <c r="K231" s="188" t="s">
        <v>149</v>
      </c>
      <c r="L231" s="39"/>
      <c r="M231" s="193" t="s">
        <v>1</v>
      </c>
      <c r="N231" s="194" t="s">
        <v>42</v>
      </c>
      <c r="O231" s="71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150</v>
      </c>
      <c r="AT231" s="197" t="s">
        <v>145</v>
      </c>
      <c r="AU231" s="197" t="s">
        <v>87</v>
      </c>
      <c r="AY231" s="17" t="s">
        <v>143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17" t="s">
        <v>85</v>
      </c>
      <c r="BK231" s="198">
        <f>ROUND(I231*H231,2)</f>
        <v>0</v>
      </c>
      <c r="BL231" s="17" t="s">
        <v>150</v>
      </c>
      <c r="BM231" s="197" t="s">
        <v>301</v>
      </c>
    </row>
    <row r="232" spans="1:65" s="2" customFormat="1" ht="10.199999999999999">
      <c r="A232" s="34"/>
      <c r="B232" s="35"/>
      <c r="C232" s="36"/>
      <c r="D232" s="199" t="s">
        <v>151</v>
      </c>
      <c r="E232" s="36"/>
      <c r="F232" s="200" t="s">
        <v>293</v>
      </c>
      <c r="G232" s="36"/>
      <c r="H232" s="36"/>
      <c r="I232" s="201"/>
      <c r="J232" s="36"/>
      <c r="K232" s="36"/>
      <c r="L232" s="39"/>
      <c r="M232" s="202"/>
      <c r="N232" s="203"/>
      <c r="O232" s="71"/>
      <c r="P232" s="71"/>
      <c r="Q232" s="71"/>
      <c r="R232" s="71"/>
      <c r="S232" s="71"/>
      <c r="T232" s="72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7" t="s">
        <v>151</v>
      </c>
      <c r="AU232" s="17" t="s">
        <v>87</v>
      </c>
    </row>
    <row r="233" spans="1:65" s="2" customFormat="1" ht="19.2">
      <c r="A233" s="34"/>
      <c r="B233" s="35"/>
      <c r="C233" s="36"/>
      <c r="D233" s="206" t="s">
        <v>294</v>
      </c>
      <c r="E233" s="36"/>
      <c r="F233" s="237" t="s">
        <v>302</v>
      </c>
      <c r="G233" s="36"/>
      <c r="H233" s="36"/>
      <c r="I233" s="201"/>
      <c r="J233" s="36"/>
      <c r="K233" s="36"/>
      <c r="L233" s="39"/>
      <c r="M233" s="202"/>
      <c r="N233" s="203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294</v>
      </c>
      <c r="AU233" s="17" t="s">
        <v>87</v>
      </c>
    </row>
    <row r="234" spans="1:65" s="15" customFormat="1" ht="10.199999999999999">
      <c r="B234" s="238"/>
      <c r="C234" s="239"/>
      <c r="D234" s="206" t="s">
        <v>175</v>
      </c>
      <c r="E234" s="240" t="s">
        <v>1</v>
      </c>
      <c r="F234" s="241" t="s">
        <v>303</v>
      </c>
      <c r="G234" s="239"/>
      <c r="H234" s="240" t="s">
        <v>1</v>
      </c>
      <c r="I234" s="242"/>
      <c r="J234" s="239"/>
      <c r="K234" s="239"/>
      <c r="L234" s="243"/>
      <c r="M234" s="244"/>
      <c r="N234" s="245"/>
      <c r="O234" s="245"/>
      <c r="P234" s="245"/>
      <c r="Q234" s="245"/>
      <c r="R234" s="245"/>
      <c r="S234" s="245"/>
      <c r="T234" s="246"/>
      <c r="AT234" s="247" t="s">
        <v>175</v>
      </c>
      <c r="AU234" s="247" t="s">
        <v>87</v>
      </c>
      <c r="AV234" s="15" t="s">
        <v>85</v>
      </c>
      <c r="AW234" s="15" t="s">
        <v>34</v>
      </c>
      <c r="AX234" s="15" t="s">
        <v>77</v>
      </c>
      <c r="AY234" s="247" t="s">
        <v>143</v>
      </c>
    </row>
    <row r="235" spans="1:65" s="13" customFormat="1" ht="10.199999999999999">
      <c r="B235" s="204"/>
      <c r="C235" s="205"/>
      <c r="D235" s="206" t="s">
        <v>175</v>
      </c>
      <c r="E235" s="207" t="s">
        <v>1</v>
      </c>
      <c r="F235" s="208" t="s">
        <v>297</v>
      </c>
      <c r="G235" s="205"/>
      <c r="H235" s="209">
        <v>110</v>
      </c>
      <c r="I235" s="210"/>
      <c r="J235" s="205"/>
      <c r="K235" s="205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175</v>
      </c>
      <c r="AU235" s="215" t="s">
        <v>87</v>
      </c>
      <c r="AV235" s="13" t="s">
        <v>87</v>
      </c>
      <c r="AW235" s="13" t="s">
        <v>34</v>
      </c>
      <c r="AX235" s="13" t="s">
        <v>77</v>
      </c>
      <c r="AY235" s="215" t="s">
        <v>143</v>
      </c>
    </row>
    <row r="236" spans="1:65" s="13" customFormat="1" ht="10.199999999999999">
      <c r="B236" s="204"/>
      <c r="C236" s="205"/>
      <c r="D236" s="206" t="s">
        <v>175</v>
      </c>
      <c r="E236" s="207" t="s">
        <v>1</v>
      </c>
      <c r="F236" s="208" t="s">
        <v>298</v>
      </c>
      <c r="G236" s="205"/>
      <c r="H236" s="209">
        <v>70</v>
      </c>
      <c r="I236" s="210"/>
      <c r="J236" s="205"/>
      <c r="K236" s="205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175</v>
      </c>
      <c r="AU236" s="215" t="s">
        <v>87</v>
      </c>
      <c r="AV236" s="13" t="s">
        <v>87</v>
      </c>
      <c r="AW236" s="13" t="s">
        <v>34</v>
      </c>
      <c r="AX236" s="13" t="s">
        <v>77</v>
      </c>
      <c r="AY236" s="215" t="s">
        <v>143</v>
      </c>
    </row>
    <row r="237" spans="1:65" s="14" customFormat="1" ht="10.199999999999999">
      <c r="B237" s="216"/>
      <c r="C237" s="217"/>
      <c r="D237" s="206" t="s">
        <v>175</v>
      </c>
      <c r="E237" s="218" t="s">
        <v>1</v>
      </c>
      <c r="F237" s="219" t="s">
        <v>177</v>
      </c>
      <c r="G237" s="217"/>
      <c r="H237" s="220">
        <v>180</v>
      </c>
      <c r="I237" s="221"/>
      <c r="J237" s="217"/>
      <c r="K237" s="217"/>
      <c r="L237" s="222"/>
      <c r="M237" s="223"/>
      <c r="N237" s="224"/>
      <c r="O237" s="224"/>
      <c r="P237" s="224"/>
      <c r="Q237" s="224"/>
      <c r="R237" s="224"/>
      <c r="S237" s="224"/>
      <c r="T237" s="225"/>
      <c r="AT237" s="226" t="s">
        <v>175</v>
      </c>
      <c r="AU237" s="226" t="s">
        <v>87</v>
      </c>
      <c r="AV237" s="14" t="s">
        <v>150</v>
      </c>
      <c r="AW237" s="14" t="s">
        <v>34</v>
      </c>
      <c r="AX237" s="14" t="s">
        <v>85</v>
      </c>
      <c r="AY237" s="226" t="s">
        <v>143</v>
      </c>
    </row>
    <row r="238" spans="1:65" s="2" customFormat="1" ht="37.799999999999997" customHeight="1">
      <c r="A238" s="34"/>
      <c r="B238" s="35"/>
      <c r="C238" s="186" t="s">
        <v>232</v>
      </c>
      <c r="D238" s="186" t="s">
        <v>145</v>
      </c>
      <c r="E238" s="187" t="s">
        <v>304</v>
      </c>
      <c r="F238" s="188" t="s">
        <v>305</v>
      </c>
      <c r="G238" s="189" t="s">
        <v>148</v>
      </c>
      <c r="H238" s="190">
        <v>445</v>
      </c>
      <c r="I238" s="191"/>
      <c r="J238" s="192">
        <f>ROUND(I238*H238,2)</f>
        <v>0</v>
      </c>
      <c r="K238" s="188" t="s">
        <v>149</v>
      </c>
      <c r="L238" s="39"/>
      <c r="M238" s="193" t="s">
        <v>1</v>
      </c>
      <c r="N238" s="194" t="s">
        <v>42</v>
      </c>
      <c r="O238" s="71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150</v>
      </c>
      <c r="AT238" s="197" t="s">
        <v>145</v>
      </c>
      <c r="AU238" s="197" t="s">
        <v>87</v>
      </c>
      <c r="AY238" s="17" t="s">
        <v>143</v>
      </c>
      <c r="BE238" s="198">
        <f>IF(N238="základní",J238,0)</f>
        <v>0</v>
      </c>
      <c r="BF238" s="198">
        <f>IF(N238="snížená",J238,0)</f>
        <v>0</v>
      </c>
      <c r="BG238" s="198">
        <f>IF(N238="zákl. přenesená",J238,0)</f>
        <v>0</v>
      </c>
      <c r="BH238" s="198">
        <f>IF(N238="sníž. přenesená",J238,0)</f>
        <v>0</v>
      </c>
      <c r="BI238" s="198">
        <f>IF(N238="nulová",J238,0)</f>
        <v>0</v>
      </c>
      <c r="BJ238" s="17" t="s">
        <v>85</v>
      </c>
      <c r="BK238" s="198">
        <f>ROUND(I238*H238,2)</f>
        <v>0</v>
      </c>
      <c r="BL238" s="17" t="s">
        <v>150</v>
      </c>
      <c r="BM238" s="197" t="s">
        <v>306</v>
      </c>
    </row>
    <row r="239" spans="1:65" s="2" customFormat="1" ht="10.199999999999999">
      <c r="A239" s="34"/>
      <c r="B239" s="35"/>
      <c r="C239" s="36"/>
      <c r="D239" s="199" t="s">
        <v>151</v>
      </c>
      <c r="E239" s="36"/>
      <c r="F239" s="200" t="s">
        <v>307</v>
      </c>
      <c r="G239" s="36"/>
      <c r="H239" s="36"/>
      <c r="I239" s="201"/>
      <c r="J239" s="36"/>
      <c r="K239" s="36"/>
      <c r="L239" s="39"/>
      <c r="M239" s="202"/>
      <c r="N239" s="203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151</v>
      </c>
      <c r="AU239" s="17" t="s">
        <v>87</v>
      </c>
    </row>
    <row r="240" spans="1:65" s="13" customFormat="1" ht="10.199999999999999">
      <c r="B240" s="204"/>
      <c r="C240" s="205"/>
      <c r="D240" s="206" t="s">
        <v>175</v>
      </c>
      <c r="E240" s="207" t="s">
        <v>1</v>
      </c>
      <c r="F240" s="208" t="s">
        <v>297</v>
      </c>
      <c r="G240" s="205"/>
      <c r="H240" s="209">
        <v>110</v>
      </c>
      <c r="I240" s="210"/>
      <c r="J240" s="205"/>
      <c r="K240" s="205"/>
      <c r="L240" s="211"/>
      <c r="M240" s="212"/>
      <c r="N240" s="213"/>
      <c r="O240" s="213"/>
      <c r="P240" s="213"/>
      <c r="Q240" s="213"/>
      <c r="R240" s="213"/>
      <c r="S240" s="213"/>
      <c r="T240" s="214"/>
      <c r="AT240" s="215" t="s">
        <v>175</v>
      </c>
      <c r="AU240" s="215" t="s">
        <v>87</v>
      </c>
      <c r="AV240" s="13" t="s">
        <v>87</v>
      </c>
      <c r="AW240" s="13" t="s">
        <v>34</v>
      </c>
      <c r="AX240" s="13" t="s">
        <v>77</v>
      </c>
      <c r="AY240" s="215" t="s">
        <v>143</v>
      </c>
    </row>
    <row r="241" spans="1:65" s="13" customFormat="1" ht="10.199999999999999">
      <c r="B241" s="204"/>
      <c r="C241" s="205"/>
      <c r="D241" s="206" t="s">
        <v>175</v>
      </c>
      <c r="E241" s="207" t="s">
        <v>1</v>
      </c>
      <c r="F241" s="208" t="s">
        <v>298</v>
      </c>
      <c r="G241" s="205"/>
      <c r="H241" s="209">
        <v>70</v>
      </c>
      <c r="I241" s="210"/>
      <c r="J241" s="205"/>
      <c r="K241" s="205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175</v>
      </c>
      <c r="AU241" s="215" t="s">
        <v>87</v>
      </c>
      <c r="AV241" s="13" t="s">
        <v>87</v>
      </c>
      <c r="AW241" s="13" t="s">
        <v>34</v>
      </c>
      <c r="AX241" s="13" t="s">
        <v>77</v>
      </c>
      <c r="AY241" s="215" t="s">
        <v>143</v>
      </c>
    </row>
    <row r="242" spans="1:65" s="13" customFormat="1" ht="10.199999999999999">
      <c r="B242" s="204"/>
      <c r="C242" s="205"/>
      <c r="D242" s="206" t="s">
        <v>175</v>
      </c>
      <c r="E242" s="207" t="s">
        <v>1</v>
      </c>
      <c r="F242" s="208" t="s">
        <v>299</v>
      </c>
      <c r="G242" s="205"/>
      <c r="H242" s="209">
        <v>265</v>
      </c>
      <c r="I242" s="210"/>
      <c r="J242" s="205"/>
      <c r="K242" s="205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175</v>
      </c>
      <c r="AU242" s="215" t="s">
        <v>87</v>
      </c>
      <c r="AV242" s="13" t="s">
        <v>87</v>
      </c>
      <c r="AW242" s="13" t="s">
        <v>34</v>
      </c>
      <c r="AX242" s="13" t="s">
        <v>77</v>
      </c>
      <c r="AY242" s="215" t="s">
        <v>143</v>
      </c>
    </row>
    <row r="243" spans="1:65" s="14" customFormat="1" ht="10.199999999999999">
      <c r="B243" s="216"/>
      <c r="C243" s="217"/>
      <c r="D243" s="206" t="s">
        <v>175</v>
      </c>
      <c r="E243" s="218" t="s">
        <v>1</v>
      </c>
      <c r="F243" s="219" t="s">
        <v>177</v>
      </c>
      <c r="G243" s="217"/>
      <c r="H243" s="220">
        <v>445</v>
      </c>
      <c r="I243" s="221"/>
      <c r="J243" s="217"/>
      <c r="K243" s="217"/>
      <c r="L243" s="222"/>
      <c r="M243" s="223"/>
      <c r="N243" s="224"/>
      <c r="O243" s="224"/>
      <c r="P243" s="224"/>
      <c r="Q243" s="224"/>
      <c r="R243" s="224"/>
      <c r="S243" s="224"/>
      <c r="T243" s="225"/>
      <c r="AT243" s="226" t="s">
        <v>175</v>
      </c>
      <c r="AU243" s="226" t="s">
        <v>87</v>
      </c>
      <c r="AV243" s="14" t="s">
        <v>150</v>
      </c>
      <c r="AW243" s="14" t="s">
        <v>34</v>
      </c>
      <c r="AX243" s="14" t="s">
        <v>85</v>
      </c>
      <c r="AY243" s="226" t="s">
        <v>143</v>
      </c>
    </row>
    <row r="244" spans="1:65" s="12" customFormat="1" ht="22.8" customHeight="1">
      <c r="B244" s="170"/>
      <c r="C244" s="171"/>
      <c r="D244" s="172" t="s">
        <v>76</v>
      </c>
      <c r="E244" s="184" t="s">
        <v>308</v>
      </c>
      <c r="F244" s="184" t="s">
        <v>309</v>
      </c>
      <c r="G244" s="171"/>
      <c r="H244" s="171"/>
      <c r="I244" s="174"/>
      <c r="J244" s="185">
        <f>BK244</f>
        <v>0</v>
      </c>
      <c r="K244" s="171"/>
      <c r="L244" s="176"/>
      <c r="M244" s="177"/>
      <c r="N244" s="178"/>
      <c r="O244" s="178"/>
      <c r="P244" s="179">
        <f>SUM(P245:P259)</f>
        <v>0</v>
      </c>
      <c r="Q244" s="178"/>
      <c r="R244" s="179">
        <f>SUM(R245:R259)</f>
        <v>0</v>
      </c>
      <c r="S244" s="178"/>
      <c r="T244" s="180">
        <f>SUM(T245:T259)</f>
        <v>0</v>
      </c>
      <c r="AR244" s="181" t="s">
        <v>85</v>
      </c>
      <c r="AT244" s="182" t="s">
        <v>76</v>
      </c>
      <c r="AU244" s="182" t="s">
        <v>85</v>
      </c>
      <c r="AY244" s="181" t="s">
        <v>143</v>
      </c>
      <c r="BK244" s="183">
        <f>SUM(BK245:BK259)</f>
        <v>0</v>
      </c>
    </row>
    <row r="245" spans="1:65" s="2" customFormat="1" ht="33" customHeight="1">
      <c r="A245" s="34"/>
      <c r="B245" s="35"/>
      <c r="C245" s="186" t="s">
        <v>310</v>
      </c>
      <c r="D245" s="186" t="s">
        <v>145</v>
      </c>
      <c r="E245" s="187" t="s">
        <v>311</v>
      </c>
      <c r="F245" s="188" t="s">
        <v>312</v>
      </c>
      <c r="G245" s="189" t="s">
        <v>148</v>
      </c>
      <c r="H245" s="190">
        <v>714</v>
      </c>
      <c r="I245" s="191"/>
      <c r="J245" s="192">
        <f>ROUND(I245*H245,2)</f>
        <v>0</v>
      </c>
      <c r="K245" s="188" t="s">
        <v>149</v>
      </c>
      <c r="L245" s="39"/>
      <c r="M245" s="193" t="s">
        <v>1</v>
      </c>
      <c r="N245" s="194" t="s">
        <v>42</v>
      </c>
      <c r="O245" s="71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150</v>
      </c>
      <c r="AT245" s="197" t="s">
        <v>145</v>
      </c>
      <c r="AU245" s="197" t="s">
        <v>87</v>
      </c>
      <c r="AY245" s="17" t="s">
        <v>143</v>
      </c>
      <c r="BE245" s="198">
        <f>IF(N245="základní",J245,0)</f>
        <v>0</v>
      </c>
      <c r="BF245" s="198">
        <f>IF(N245="snížená",J245,0)</f>
        <v>0</v>
      </c>
      <c r="BG245" s="198">
        <f>IF(N245="zákl. přenesená",J245,0)</f>
        <v>0</v>
      </c>
      <c r="BH245" s="198">
        <f>IF(N245="sníž. přenesená",J245,0)</f>
        <v>0</v>
      </c>
      <c r="BI245" s="198">
        <f>IF(N245="nulová",J245,0)</f>
        <v>0</v>
      </c>
      <c r="BJ245" s="17" t="s">
        <v>85</v>
      </c>
      <c r="BK245" s="198">
        <f>ROUND(I245*H245,2)</f>
        <v>0</v>
      </c>
      <c r="BL245" s="17" t="s">
        <v>150</v>
      </c>
      <c r="BM245" s="197" t="s">
        <v>313</v>
      </c>
    </row>
    <row r="246" spans="1:65" s="2" customFormat="1" ht="10.199999999999999">
      <c r="A246" s="34"/>
      <c r="B246" s="35"/>
      <c r="C246" s="36"/>
      <c r="D246" s="199" t="s">
        <v>151</v>
      </c>
      <c r="E246" s="36"/>
      <c r="F246" s="200" t="s">
        <v>314</v>
      </c>
      <c r="G246" s="36"/>
      <c r="H246" s="36"/>
      <c r="I246" s="201"/>
      <c r="J246" s="36"/>
      <c r="K246" s="36"/>
      <c r="L246" s="39"/>
      <c r="M246" s="202"/>
      <c r="N246" s="203"/>
      <c r="O246" s="71"/>
      <c r="P246" s="71"/>
      <c r="Q246" s="71"/>
      <c r="R246" s="71"/>
      <c r="S246" s="71"/>
      <c r="T246" s="72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151</v>
      </c>
      <c r="AU246" s="17" t="s">
        <v>87</v>
      </c>
    </row>
    <row r="247" spans="1:65" s="15" customFormat="1" ht="10.199999999999999">
      <c r="B247" s="238"/>
      <c r="C247" s="239"/>
      <c r="D247" s="206" t="s">
        <v>175</v>
      </c>
      <c r="E247" s="240" t="s">
        <v>1</v>
      </c>
      <c r="F247" s="241" t="s">
        <v>315</v>
      </c>
      <c r="G247" s="239"/>
      <c r="H247" s="240" t="s">
        <v>1</v>
      </c>
      <c r="I247" s="242"/>
      <c r="J247" s="239"/>
      <c r="K247" s="239"/>
      <c r="L247" s="243"/>
      <c r="M247" s="244"/>
      <c r="N247" s="245"/>
      <c r="O247" s="245"/>
      <c r="P247" s="245"/>
      <c r="Q247" s="245"/>
      <c r="R247" s="245"/>
      <c r="S247" s="245"/>
      <c r="T247" s="246"/>
      <c r="AT247" s="247" t="s">
        <v>175</v>
      </c>
      <c r="AU247" s="247" t="s">
        <v>87</v>
      </c>
      <c r="AV247" s="15" t="s">
        <v>85</v>
      </c>
      <c r="AW247" s="15" t="s">
        <v>34</v>
      </c>
      <c r="AX247" s="15" t="s">
        <v>77</v>
      </c>
      <c r="AY247" s="247" t="s">
        <v>143</v>
      </c>
    </row>
    <row r="248" spans="1:65" s="13" customFormat="1" ht="10.199999999999999">
      <c r="B248" s="204"/>
      <c r="C248" s="205"/>
      <c r="D248" s="206" t="s">
        <v>175</v>
      </c>
      <c r="E248" s="207" t="s">
        <v>1</v>
      </c>
      <c r="F248" s="208" t="s">
        <v>316</v>
      </c>
      <c r="G248" s="205"/>
      <c r="H248" s="209">
        <v>714</v>
      </c>
      <c r="I248" s="210"/>
      <c r="J248" s="205"/>
      <c r="K248" s="205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175</v>
      </c>
      <c r="AU248" s="215" t="s">
        <v>87</v>
      </c>
      <c r="AV248" s="13" t="s">
        <v>87</v>
      </c>
      <c r="AW248" s="13" t="s">
        <v>34</v>
      </c>
      <c r="AX248" s="13" t="s">
        <v>77</v>
      </c>
      <c r="AY248" s="215" t="s">
        <v>143</v>
      </c>
    </row>
    <row r="249" spans="1:65" s="14" customFormat="1" ht="10.199999999999999">
      <c r="B249" s="216"/>
      <c r="C249" s="217"/>
      <c r="D249" s="206" t="s">
        <v>175</v>
      </c>
      <c r="E249" s="218" t="s">
        <v>1</v>
      </c>
      <c r="F249" s="219" t="s">
        <v>177</v>
      </c>
      <c r="G249" s="217"/>
      <c r="H249" s="220">
        <v>714</v>
      </c>
      <c r="I249" s="221"/>
      <c r="J249" s="217"/>
      <c r="K249" s="217"/>
      <c r="L249" s="222"/>
      <c r="M249" s="223"/>
      <c r="N249" s="224"/>
      <c r="O249" s="224"/>
      <c r="P249" s="224"/>
      <c r="Q249" s="224"/>
      <c r="R249" s="224"/>
      <c r="S249" s="224"/>
      <c r="T249" s="225"/>
      <c r="AT249" s="226" t="s">
        <v>175</v>
      </c>
      <c r="AU249" s="226" t="s">
        <v>87</v>
      </c>
      <c r="AV249" s="14" t="s">
        <v>150</v>
      </c>
      <c r="AW249" s="14" t="s">
        <v>34</v>
      </c>
      <c r="AX249" s="14" t="s">
        <v>85</v>
      </c>
      <c r="AY249" s="226" t="s">
        <v>143</v>
      </c>
    </row>
    <row r="250" spans="1:65" s="2" customFormat="1" ht="37.799999999999997" customHeight="1">
      <c r="A250" s="34"/>
      <c r="B250" s="35"/>
      <c r="C250" s="186" t="s">
        <v>237</v>
      </c>
      <c r="D250" s="186" t="s">
        <v>145</v>
      </c>
      <c r="E250" s="187" t="s">
        <v>317</v>
      </c>
      <c r="F250" s="188" t="s">
        <v>318</v>
      </c>
      <c r="G250" s="189" t="s">
        <v>148</v>
      </c>
      <c r="H250" s="190">
        <v>680</v>
      </c>
      <c r="I250" s="191"/>
      <c r="J250" s="192">
        <f>ROUND(I250*H250,2)</f>
        <v>0</v>
      </c>
      <c r="K250" s="188" t="s">
        <v>149</v>
      </c>
      <c r="L250" s="39"/>
      <c r="M250" s="193" t="s">
        <v>1</v>
      </c>
      <c r="N250" s="194" t="s">
        <v>42</v>
      </c>
      <c r="O250" s="71"/>
      <c r="P250" s="195">
        <f>O250*H250</f>
        <v>0</v>
      </c>
      <c r="Q250" s="195">
        <v>0</v>
      </c>
      <c r="R250" s="195">
        <f>Q250*H250</f>
        <v>0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150</v>
      </c>
      <c r="AT250" s="197" t="s">
        <v>145</v>
      </c>
      <c r="AU250" s="197" t="s">
        <v>87</v>
      </c>
      <c r="AY250" s="17" t="s">
        <v>143</v>
      </c>
      <c r="BE250" s="198">
        <f>IF(N250="základní",J250,0)</f>
        <v>0</v>
      </c>
      <c r="BF250" s="198">
        <f>IF(N250="snížená",J250,0)</f>
        <v>0</v>
      </c>
      <c r="BG250" s="198">
        <f>IF(N250="zákl. přenesená",J250,0)</f>
        <v>0</v>
      </c>
      <c r="BH250" s="198">
        <f>IF(N250="sníž. přenesená",J250,0)</f>
        <v>0</v>
      </c>
      <c r="BI250" s="198">
        <f>IF(N250="nulová",J250,0)</f>
        <v>0</v>
      </c>
      <c r="BJ250" s="17" t="s">
        <v>85</v>
      </c>
      <c r="BK250" s="198">
        <f>ROUND(I250*H250,2)</f>
        <v>0</v>
      </c>
      <c r="BL250" s="17" t="s">
        <v>150</v>
      </c>
      <c r="BM250" s="197" t="s">
        <v>319</v>
      </c>
    </row>
    <row r="251" spans="1:65" s="2" customFormat="1" ht="10.199999999999999">
      <c r="A251" s="34"/>
      <c r="B251" s="35"/>
      <c r="C251" s="36"/>
      <c r="D251" s="199" t="s">
        <v>151</v>
      </c>
      <c r="E251" s="36"/>
      <c r="F251" s="200" t="s">
        <v>320</v>
      </c>
      <c r="G251" s="36"/>
      <c r="H251" s="36"/>
      <c r="I251" s="201"/>
      <c r="J251" s="36"/>
      <c r="K251" s="36"/>
      <c r="L251" s="39"/>
      <c r="M251" s="202"/>
      <c r="N251" s="203"/>
      <c r="O251" s="71"/>
      <c r="P251" s="71"/>
      <c r="Q251" s="71"/>
      <c r="R251" s="71"/>
      <c r="S251" s="71"/>
      <c r="T251" s="72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7" t="s">
        <v>151</v>
      </c>
      <c r="AU251" s="17" t="s">
        <v>87</v>
      </c>
    </row>
    <row r="252" spans="1:65" s="2" customFormat="1" ht="49.05" customHeight="1">
      <c r="A252" s="34"/>
      <c r="B252" s="35"/>
      <c r="C252" s="186" t="s">
        <v>321</v>
      </c>
      <c r="D252" s="186" t="s">
        <v>145</v>
      </c>
      <c r="E252" s="187" t="s">
        <v>322</v>
      </c>
      <c r="F252" s="188" t="s">
        <v>323</v>
      </c>
      <c r="G252" s="189" t="s">
        <v>148</v>
      </c>
      <c r="H252" s="190">
        <v>680</v>
      </c>
      <c r="I252" s="191"/>
      <c r="J252" s="192">
        <f>ROUND(I252*H252,2)</f>
        <v>0</v>
      </c>
      <c r="K252" s="188" t="s">
        <v>149</v>
      </c>
      <c r="L252" s="39"/>
      <c r="M252" s="193" t="s">
        <v>1</v>
      </c>
      <c r="N252" s="194" t="s">
        <v>42</v>
      </c>
      <c r="O252" s="71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150</v>
      </c>
      <c r="AT252" s="197" t="s">
        <v>145</v>
      </c>
      <c r="AU252" s="197" t="s">
        <v>87</v>
      </c>
      <c r="AY252" s="17" t="s">
        <v>143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17" t="s">
        <v>85</v>
      </c>
      <c r="BK252" s="198">
        <f>ROUND(I252*H252,2)</f>
        <v>0</v>
      </c>
      <c r="BL252" s="17" t="s">
        <v>150</v>
      </c>
      <c r="BM252" s="197" t="s">
        <v>324</v>
      </c>
    </row>
    <row r="253" spans="1:65" s="2" customFormat="1" ht="10.199999999999999">
      <c r="A253" s="34"/>
      <c r="B253" s="35"/>
      <c r="C253" s="36"/>
      <c r="D253" s="199" t="s">
        <v>151</v>
      </c>
      <c r="E253" s="36"/>
      <c r="F253" s="200" t="s">
        <v>325</v>
      </c>
      <c r="G253" s="36"/>
      <c r="H253" s="36"/>
      <c r="I253" s="201"/>
      <c r="J253" s="36"/>
      <c r="K253" s="36"/>
      <c r="L253" s="39"/>
      <c r="M253" s="202"/>
      <c r="N253" s="203"/>
      <c r="O253" s="71"/>
      <c r="P253" s="71"/>
      <c r="Q253" s="71"/>
      <c r="R253" s="71"/>
      <c r="S253" s="71"/>
      <c r="T253" s="72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151</v>
      </c>
      <c r="AU253" s="17" t="s">
        <v>87</v>
      </c>
    </row>
    <row r="254" spans="1:65" s="2" customFormat="1" ht="24.15" customHeight="1">
      <c r="A254" s="34"/>
      <c r="B254" s="35"/>
      <c r="C254" s="186" t="s">
        <v>242</v>
      </c>
      <c r="D254" s="186" t="s">
        <v>145</v>
      </c>
      <c r="E254" s="187" t="s">
        <v>326</v>
      </c>
      <c r="F254" s="188" t="s">
        <v>327</v>
      </c>
      <c r="G254" s="189" t="s">
        <v>148</v>
      </c>
      <c r="H254" s="190">
        <v>680</v>
      </c>
      <c r="I254" s="191"/>
      <c r="J254" s="192">
        <f>ROUND(I254*H254,2)</f>
        <v>0</v>
      </c>
      <c r="K254" s="188" t="s">
        <v>149</v>
      </c>
      <c r="L254" s="39"/>
      <c r="M254" s="193" t="s">
        <v>1</v>
      </c>
      <c r="N254" s="194" t="s">
        <v>42</v>
      </c>
      <c r="O254" s="71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150</v>
      </c>
      <c r="AT254" s="197" t="s">
        <v>145</v>
      </c>
      <c r="AU254" s="197" t="s">
        <v>87</v>
      </c>
      <c r="AY254" s="17" t="s">
        <v>143</v>
      </c>
      <c r="BE254" s="198">
        <f>IF(N254="základní",J254,0)</f>
        <v>0</v>
      </c>
      <c r="BF254" s="198">
        <f>IF(N254="snížená",J254,0)</f>
        <v>0</v>
      </c>
      <c r="BG254" s="198">
        <f>IF(N254="zákl. přenesená",J254,0)</f>
        <v>0</v>
      </c>
      <c r="BH254" s="198">
        <f>IF(N254="sníž. přenesená",J254,0)</f>
        <v>0</v>
      </c>
      <c r="BI254" s="198">
        <f>IF(N254="nulová",J254,0)</f>
        <v>0</v>
      </c>
      <c r="BJ254" s="17" t="s">
        <v>85</v>
      </c>
      <c r="BK254" s="198">
        <f>ROUND(I254*H254,2)</f>
        <v>0</v>
      </c>
      <c r="BL254" s="17" t="s">
        <v>150</v>
      </c>
      <c r="BM254" s="197" t="s">
        <v>328</v>
      </c>
    </row>
    <row r="255" spans="1:65" s="2" customFormat="1" ht="10.199999999999999">
      <c r="A255" s="34"/>
      <c r="B255" s="35"/>
      <c r="C255" s="36"/>
      <c r="D255" s="199" t="s">
        <v>151</v>
      </c>
      <c r="E255" s="36"/>
      <c r="F255" s="200" t="s">
        <v>329</v>
      </c>
      <c r="G255" s="36"/>
      <c r="H255" s="36"/>
      <c r="I255" s="201"/>
      <c r="J255" s="36"/>
      <c r="K255" s="36"/>
      <c r="L255" s="39"/>
      <c r="M255" s="202"/>
      <c r="N255" s="203"/>
      <c r="O255" s="71"/>
      <c r="P255" s="71"/>
      <c r="Q255" s="71"/>
      <c r="R255" s="71"/>
      <c r="S255" s="71"/>
      <c r="T255" s="72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151</v>
      </c>
      <c r="AU255" s="17" t="s">
        <v>87</v>
      </c>
    </row>
    <row r="256" spans="1:65" s="2" customFormat="1" ht="24.15" customHeight="1">
      <c r="A256" s="34"/>
      <c r="B256" s="35"/>
      <c r="C256" s="186" t="s">
        <v>330</v>
      </c>
      <c r="D256" s="186" t="s">
        <v>145</v>
      </c>
      <c r="E256" s="187" t="s">
        <v>331</v>
      </c>
      <c r="F256" s="188" t="s">
        <v>332</v>
      </c>
      <c r="G256" s="189" t="s">
        <v>148</v>
      </c>
      <c r="H256" s="190">
        <v>680</v>
      </c>
      <c r="I256" s="191"/>
      <c r="J256" s="192">
        <f>ROUND(I256*H256,2)</f>
        <v>0</v>
      </c>
      <c r="K256" s="188" t="s">
        <v>149</v>
      </c>
      <c r="L256" s="39"/>
      <c r="M256" s="193" t="s">
        <v>1</v>
      </c>
      <c r="N256" s="194" t="s">
        <v>42</v>
      </c>
      <c r="O256" s="71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150</v>
      </c>
      <c r="AT256" s="197" t="s">
        <v>145</v>
      </c>
      <c r="AU256" s="197" t="s">
        <v>87</v>
      </c>
      <c r="AY256" s="17" t="s">
        <v>143</v>
      </c>
      <c r="BE256" s="198">
        <f>IF(N256="základní",J256,0)</f>
        <v>0</v>
      </c>
      <c r="BF256" s="198">
        <f>IF(N256="snížená",J256,0)</f>
        <v>0</v>
      </c>
      <c r="BG256" s="198">
        <f>IF(N256="zákl. přenesená",J256,0)</f>
        <v>0</v>
      </c>
      <c r="BH256" s="198">
        <f>IF(N256="sníž. přenesená",J256,0)</f>
        <v>0</v>
      </c>
      <c r="BI256" s="198">
        <f>IF(N256="nulová",J256,0)</f>
        <v>0</v>
      </c>
      <c r="BJ256" s="17" t="s">
        <v>85</v>
      </c>
      <c r="BK256" s="198">
        <f>ROUND(I256*H256,2)</f>
        <v>0</v>
      </c>
      <c r="BL256" s="17" t="s">
        <v>150</v>
      </c>
      <c r="BM256" s="197" t="s">
        <v>333</v>
      </c>
    </row>
    <row r="257" spans="1:65" s="2" customFormat="1" ht="10.199999999999999">
      <c r="A257" s="34"/>
      <c r="B257" s="35"/>
      <c r="C257" s="36"/>
      <c r="D257" s="199" t="s">
        <v>151</v>
      </c>
      <c r="E257" s="36"/>
      <c r="F257" s="200" t="s">
        <v>334</v>
      </c>
      <c r="G257" s="36"/>
      <c r="H257" s="36"/>
      <c r="I257" s="201"/>
      <c r="J257" s="36"/>
      <c r="K257" s="36"/>
      <c r="L257" s="39"/>
      <c r="M257" s="202"/>
      <c r="N257" s="203"/>
      <c r="O257" s="71"/>
      <c r="P257" s="71"/>
      <c r="Q257" s="71"/>
      <c r="R257" s="71"/>
      <c r="S257" s="71"/>
      <c r="T257" s="72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7" t="s">
        <v>151</v>
      </c>
      <c r="AU257" s="17" t="s">
        <v>87</v>
      </c>
    </row>
    <row r="258" spans="1:65" s="2" customFormat="1" ht="49.05" customHeight="1">
      <c r="A258" s="34"/>
      <c r="B258" s="35"/>
      <c r="C258" s="186" t="s">
        <v>246</v>
      </c>
      <c r="D258" s="186" t="s">
        <v>145</v>
      </c>
      <c r="E258" s="187" t="s">
        <v>335</v>
      </c>
      <c r="F258" s="188" t="s">
        <v>336</v>
      </c>
      <c r="G258" s="189" t="s">
        <v>148</v>
      </c>
      <c r="H258" s="190">
        <v>680</v>
      </c>
      <c r="I258" s="191"/>
      <c r="J258" s="192">
        <f>ROUND(I258*H258,2)</f>
        <v>0</v>
      </c>
      <c r="K258" s="188" t="s">
        <v>149</v>
      </c>
      <c r="L258" s="39"/>
      <c r="M258" s="193" t="s">
        <v>1</v>
      </c>
      <c r="N258" s="194" t="s">
        <v>42</v>
      </c>
      <c r="O258" s="71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150</v>
      </c>
      <c r="AT258" s="197" t="s">
        <v>145</v>
      </c>
      <c r="AU258" s="197" t="s">
        <v>87</v>
      </c>
      <c r="AY258" s="17" t="s">
        <v>143</v>
      </c>
      <c r="BE258" s="198">
        <f>IF(N258="základní",J258,0)</f>
        <v>0</v>
      </c>
      <c r="BF258" s="198">
        <f>IF(N258="snížená",J258,0)</f>
        <v>0</v>
      </c>
      <c r="BG258" s="198">
        <f>IF(N258="zákl. přenesená",J258,0)</f>
        <v>0</v>
      </c>
      <c r="BH258" s="198">
        <f>IF(N258="sníž. přenesená",J258,0)</f>
        <v>0</v>
      </c>
      <c r="BI258" s="198">
        <f>IF(N258="nulová",J258,0)</f>
        <v>0</v>
      </c>
      <c r="BJ258" s="17" t="s">
        <v>85</v>
      </c>
      <c r="BK258" s="198">
        <f>ROUND(I258*H258,2)</f>
        <v>0</v>
      </c>
      <c r="BL258" s="17" t="s">
        <v>150</v>
      </c>
      <c r="BM258" s="197" t="s">
        <v>337</v>
      </c>
    </row>
    <row r="259" spans="1:65" s="2" customFormat="1" ht="10.199999999999999">
      <c r="A259" s="34"/>
      <c r="B259" s="35"/>
      <c r="C259" s="36"/>
      <c r="D259" s="199" t="s">
        <v>151</v>
      </c>
      <c r="E259" s="36"/>
      <c r="F259" s="200" t="s">
        <v>338</v>
      </c>
      <c r="G259" s="36"/>
      <c r="H259" s="36"/>
      <c r="I259" s="201"/>
      <c r="J259" s="36"/>
      <c r="K259" s="36"/>
      <c r="L259" s="39"/>
      <c r="M259" s="202"/>
      <c r="N259" s="203"/>
      <c r="O259" s="71"/>
      <c r="P259" s="71"/>
      <c r="Q259" s="71"/>
      <c r="R259" s="71"/>
      <c r="S259" s="71"/>
      <c r="T259" s="72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7" t="s">
        <v>151</v>
      </c>
      <c r="AU259" s="17" t="s">
        <v>87</v>
      </c>
    </row>
    <row r="260" spans="1:65" s="12" customFormat="1" ht="22.8" customHeight="1">
      <c r="B260" s="170"/>
      <c r="C260" s="171"/>
      <c r="D260" s="172" t="s">
        <v>76</v>
      </c>
      <c r="E260" s="184" t="s">
        <v>339</v>
      </c>
      <c r="F260" s="184" t="s">
        <v>340</v>
      </c>
      <c r="G260" s="171"/>
      <c r="H260" s="171"/>
      <c r="I260" s="174"/>
      <c r="J260" s="185">
        <f>BK260</f>
        <v>0</v>
      </c>
      <c r="K260" s="171"/>
      <c r="L260" s="176"/>
      <c r="M260" s="177"/>
      <c r="N260" s="178"/>
      <c r="O260" s="178"/>
      <c r="P260" s="179">
        <f>SUM(P261:P280)</f>
        <v>0</v>
      </c>
      <c r="Q260" s="178"/>
      <c r="R260" s="179">
        <f>SUM(R261:R280)</f>
        <v>0</v>
      </c>
      <c r="S260" s="178"/>
      <c r="T260" s="180">
        <f>SUM(T261:T280)</f>
        <v>0</v>
      </c>
      <c r="AR260" s="181" t="s">
        <v>85</v>
      </c>
      <c r="AT260" s="182" t="s">
        <v>76</v>
      </c>
      <c r="AU260" s="182" t="s">
        <v>85</v>
      </c>
      <c r="AY260" s="181" t="s">
        <v>143</v>
      </c>
      <c r="BK260" s="183">
        <f>SUM(BK261:BK280)</f>
        <v>0</v>
      </c>
    </row>
    <row r="261" spans="1:65" s="2" customFormat="1" ht="33" customHeight="1">
      <c r="A261" s="34"/>
      <c r="B261" s="35"/>
      <c r="C261" s="186" t="s">
        <v>341</v>
      </c>
      <c r="D261" s="186" t="s">
        <v>145</v>
      </c>
      <c r="E261" s="187" t="s">
        <v>311</v>
      </c>
      <c r="F261" s="188" t="s">
        <v>312</v>
      </c>
      <c r="G261" s="189" t="s">
        <v>148</v>
      </c>
      <c r="H261" s="190">
        <v>698.25</v>
      </c>
      <c r="I261" s="191"/>
      <c r="J261" s="192">
        <f>ROUND(I261*H261,2)</f>
        <v>0</v>
      </c>
      <c r="K261" s="188" t="s">
        <v>149</v>
      </c>
      <c r="L261" s="39"/>
      <c r="M261" s="193" t="s">
        <v>1</v>
      </c>
      <c r="N261" s="194" t="s">
        <v>42</v>
      </c>
      <c r="O261" s="71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150</v>
      </c>
      <c r="AT261" s="197" t="s">
        <v>145</v>
      </c>
      <c r="AU261" s="197" t="s">
        <v>87</v>
      </c>
      <c r="AY261" s="17" t="s">
        <v>143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17" t="s">
        <v>85</v>
      </c>
      <c r="BK261" s="198">
        <f>ROUND(I261*H261,2)</f>
        <v>0</v>
      </c>
      <c r="BL261" s="17" t="s">
        <v>150</v>
      </c>
      <c r="BM261" s="197" t="s">
        <v>342</v>
      </c>
    </row>
    <row r="262" spans="1:65" s="2" customFormat="1" ht="10.199999999999999">
      <c r="A262" s="34"/>
      <c r="B262" s="35"/>
      <c r="C262" s="36"/>
      <c r="D262" s="199" t="s">
        <v>151</v>
      </c>
      <c r="E262" s="36"/>
      <c r="F262" s="200" t="s">
        <v>314</v>
      </c>
      <c r="G262" s="36"/>
      <c r="H262" s="36"/>
      <c r="I262" s="201"/>
      <c r="J262" s="36"/>
      <c r="K262" s="36"/>
      <c r="L262" s="39"/>
      <c r="M262" s="202"/>
      <c r="N262" s="203"/>
      <c r="O262" s="71"/>
      <c r="P262" s="71"/>
      <c r="Q262" s="71"/>
      <c r="R262" s="71"/>
      <c r="S262" s="71"/>
      <c r="T262" s="72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7" t="s">
        <v>151</v>
      </c>
      <c r="AU262" s="17" t="s">
        <v>87</v>
      </c>
    </row>
    <row r="263" spans="1:65" s="15" customFormat="1" ht="10.199999999999999">
      <c r="B263" s="238"/>
      <c r="C263" s="239"/>
      <c r="D263" s="206" t="s">
        <v>175</v>
      </c>
      <c r="E263" s="240" t="s">
        <v>1</v>
      </c>
      <c r="F263" s="241" t="s">
        <v>343</v>
      </c>
      <c r="G263" s="239"/>
      <c r="H263" s="240" t="s">
        <v>1</v>
      </c>
      <c r="I263" s="242"/>
      <c r="J263" s="239"/>
      <c r="K263" s="239"/>
      <c r="L263" s="243"/>
      <c r="M263" s="244"/>
      <c r="N263" s="245"/>
      <c r="O263" s="245"/>
      <c r="P263" s="245"/>
      <c r="Q263" s="245"/>
      <c r="R263" s="245"/>
      <c r="S263" s="245"/>
      <c r="T263" s="246"/>
      <c r="AT263" s="247" t="s">
        <v>175</v>
      </c>
      <c r="AU263" s="247" t="s">
        <v>87</v>
      </c>
      <c r="AV263" s="15" t="s">
        <v>85</v>
      </c>
      <c r="AW263" s="15" t="s">
        <v>34</v>
      </c>
      <c r="AX263" s="15" t="s">
        <v>77</v>
      </c>
      <c r="AY263" s="247" t="s">
        <v>143</v>
      </c>
    </row>
    <row r="264" spans="1:65" s="13" customFormat="1" ht="10.199999999999999">
      <c r="B264" s="204"/>
      <c r="C264" s="205"/>
      <c r="D264" s="206" t="s">
        <v>175</v>
      </c>
      <c r="E264" s="207" t="s">
        <v>1</v>
      </c>
      <c r="F264" s="208" t="s">
        <v>344</v>
      </c>
      <c r="G264" s="205"/>
      <c r="H264" s="209">
        <v>698.25</v>
      </c>
      <c r="I264" s="210"/>
      <c r="J264" s="205"/>
      <c r="K264" s="205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175</v>
      </c>
      <c r="AU264" s="215" t="s">
        <v>87</v>
      </c>
      <c r="AV264" s="13" t="s">
        <v>87</v>
      </c>
      <c r="AW264" s="13" t="s">
        <v>34</v>
      </c>
      <c r="AX264" s="13" t="s">
        <v>77</v>
      </c>
      <c r="AY264" s="215" t="s">
        <v>143</v>
      </c>
    </row>
    <row r="265" spans="1:65" s="14" customFormat="1" ht="10.199999999999999">
      <c r="B265" s="216"/>
      <c r="C265" s="217"/>
      <c r="D265" s="206" t="s">
        <v>175</v>
      </c>
      <c r="E265" s="218" t="s">
        <v>1</v>
      </c>
      <c r="F265" s="219" t="s">
        <v>177</v>
      </c>
      <c r="G265" s="217"/>
      <c r="H265" s="220">
        <v>698.25</v>
      </c>
      <c r="I265" s="221"/>
      <c r="J265" s="217"/>
      <c r="K265" s="217"/>
      <c r="L265" s="222"/>
      <c r="M265" s="223"/>
      <c r="N265" s="224"/>
      <c r="O265" s="224"/>
      <c r="P265" s="224"/>
      <c r="Q265" s="224"/>
      <c r="R265" s="224"/>
      <c r="S265" s="224"/>
      <c r="T265" s="225"/>
      <c r="AT265" s="226" t="s">
        <v>175</v>
      </c>
      <c r="AU265" s="226" t="s">
        <v>87</v>
      </c>
      <c r="AV265" s="14" t="s">
        <v>150</v>
      </c>
      <c r="AW265" s="14" t="s">
        <v>34</v>
      </c>
      <c r="AX265" s="14" t="s">
        <v>85</v>
      </c>
      <c r="AY265" s="226" t="s">
        <v>143</v>
      </c>
    </row>
    <row r="266" spans="1:65" s="2" customFormat="1" ht="37.799999999999997" customHeight="1">
      <c r="A266" s="34"/>
      <c r="B266" s="35"/>
      <c r="C266" s="186" t="s">
        <v>251</v>
      </c>
      <c r="D266" s="186" t="s">
        <v>145</v>
      </c>
      <c r="E266" s="187" t="s">
        <v>345</v>
      </c>
      <c r="F266" s="188" t="s">
        <v>346</v>
      </c>
      <c r="G266" s="189" t="s">
        <v>148</v>
      </c>
      <c r="H266" s="190">
        <v>665</v>
      </c>
      <c r="I266" s="191"/>
      <c r="J266" s="192">
        <f>ROUND(I266*H266,2)</f>
        <v>0</v>
      </c>
      <c r="K266" s="188" t="s">
        <v>149</v>
      </c>
      <c r="L266" s="39"/>
      <c r="M266" s="193" t="s">
        <v>1</v>
      </c>
      <c r="N266" s="194" t="s">
        <v>42</v>
      </c>
      <c r="O266" s="71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150</v>
      </c>
      <c r="AT266" s="197" t="s">
        <v>145</v>
      </c>
      <c r="AU266" s="197" t="s">
        <v>87</v>
      </c>
      <c r="AY266" s="17" t="s">
        <v>143</v>
      </c>
      <c r="BE266" s="198">
        <f>IF(N266="základní",J266,0)</f>
        <v>0</v>
      </c>
      <c r="BF266" s="198">
        <f>IF(N266="snížená",J266,0)</f>
        <v>0</v>
      </c>
      <c r="BG266" s="198">
        <f>IF(N266="zákl. přenesená",J266,0)</f>
        <v>0</v>
      </c>
      <c r="BH266" s="198">
        <f>IF(N266="sníž. přenesená",J266,0)</f>
        <v>0</v>
      </c>
      <c r="BI266" s="198">
        <f>IF(N266="nulová",J266,0)</f>
        <v>0</v>
      </c>
      <c r="BJ266" s="17" t="s">
        <v>85</v>
      </c>
      <c r="BK266" s="198">
        <f>ROUND(I266*H266,2)</f>
        <v>0</v>
      </c>
      <c r="BL266" s="17" t="s">
        <v>150</v>
      </c>
      <c r="BM266" s="197" t="s">
        <v>347</v>
      </c>
    </row>
    <row r="267" spans="1:65" s="2" customFormat="1" ht="10.199999999999999">
      <c r="A267" s="34"/>
      <c r="B267" s="35"/>
      <c r="C267" s="36"/>
      <c r="D267" s="199" t="s">
        <v>151</v>
      </c>
      <c r="E267" s="36"/>
      <c r="F267" s="200" t="s">
        <v>348</v>
      </c>
      <c r="G267" s="36"/>
      <c r="H267" s="36"/>
      <c r="I267" s="201"/>
      <c r="J267" s="36"/>
      <c r="K267" s="36"/>
      <c r="L267" s="39"/>
      <c r="M267" s="202"/>
      <c r="N267" s="203"/>
      <c r="O267" s="71"/>
      <c r="P267" s="71"/>
      <c r="Q267" s="71"/>
      <c r="R267" s="71"/>
      <c r="S267" s="71"/>
      <c r="T267" s="72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T267" s="17" t="s">
        <v>151</v>
      </c>
      <c r="AU267" s="17" t="s">
        <v>87</v>
      </c>
    </row>
    <row r="268" spans="1:65" s="2" customFormat="1" ht="66.75" customHeight="1">
      <c r="A268" s="34"/>
      <c r="B268" s="35"/>
      <c r="C268" s="186" t="s">
        <v>349</v>
      </c>
      <c r="D268" s="186" t="s">
        <v>145</v>
      </c>
      <c r="E268" s="187" t="s">
        <v>350</v>
      </c>
      <c r="F268" s="188" t="s">
        <v>351</v>
      </c>
      <c r="G268" s="189" t="s">
        <v>148</v>
      </c>
      <c r="H268" s="190">
        <v>549</v>
      </c>
      <c r="I268" s="191"/>
      <c r="J268" s="192">
        <f>ROUND(I268*H268,2)</f>
        <v>0</v>
      </c>
      <c r="K268" s="188" t="s">
        <v>149</v>
      </c>
      <c r="L268" s="39"/>
      <c r="M268" s="193" t="s">
        <v>1</v>
      </c>
      <c r="N268" s="194" t="s">
        <v>42</v>
      </c>
      <c r="O268" s="71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150</v>
      </c>
      <c r="AT268" s="197" t="s">
        <v>145</v>
      </c>
      <c r="AU268" s="197" t="s">
        <v>87</v>
      </c>
      <c r="AY268" s="17" t="s">
        <v>143</v>
      </c>
      <c r="BE268" s="198">
        <f>IF(N268="základní",J268,0)</f>
        <v>0</v>
      </c>
      <c r="BF268" s="198">
        <f>IF(N268="snížená",J268,0)</f>
        <v>0</v>
      </c>
      <c r="BG268" s="198">
        <f>IF(N268="zákl. přenesená",J268,0)</f>
        <v>0</v>
      </c>
      <c r="BH268" s="198">
        <f>IF(N268="sníž. přenesená",J268,0)</f>
        <v>0</v>
      </c>
      <c r="BI268" s="198">
        <f>IF(N268="nulová",J268,0)</f>
        <v>0</v>
      </c>
      <c r="BJ268" s="17" t="s">
        <v>85</v>
      </c>
      <c r="BK268" s="198">
        <f>ROUND(I268*H268,2)</f>
        <v>0</v>
      </c>
      <c r="BL268" s="17" t="s">
        <v>150</v>
      </c>
      <c r="BM268" s="197" t="s">
        <v>352</v>
      </c>
    </row>
    <row r="269" spans="1:65" s="2" customFormat="1" ht="10.199999999999999">
      <c r="A269" s="34"/>
      <c r="B269" s="35"/>
      <c r="C269" s="36"/>
      <c r="D269" s="199" t="s">
        <v>151</v>
      </c>
      <c r="E269" s="36"/>
      <c r="F269" s="200" t="s">
        <v>353</v>
      </c>
      <c r="G269" s="36"/>
      <c r="H269" s="36"/>
      <c r="I269" s="201"/>
      <c r="J269" s="36"/>
      <c r="K269" s="36"/>
      <c r="L269" s="39"/>
      <c r="M269" s="202"/>
      <c r="N269" s="203"/>
      <c r="O269" s="71"/>
      <c r="P269" s="71"/>
      <c r="Q269" s="71"/>
      <c r="R269" s="71"/>
      <c r="S269" s="71"/>
      <c r="T269" s="72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7" t="s">
        <v>151</v>
      </c>
      <c r="AU269" s="17" t="s">
        <v>87</v>
      </c>
    </row>
    <row r="270" spans="1:65" s="2" customFormat="1" ht="24.15" customHeight="1">
      <c r="A270" s="34"/>
      <c r="B270" s="35"/>
      <c r="C270" s="227" t="s">
        <v>254</v>
      </c>
      <c r="D270" s="227" t="s">
        <v>219</v>
      </c>
      <c r="E270" s="228" t="s">
        <v>354</v>
      </c>
      <c r="F270" s="229" t="s">
        <v>355</v>
      </c>
      <c r="G270" s="230" t="s">
        <v>148</v>
      </c>
      <c r="H270" s="231">
        <v>559.98</v>
      </c>
      <c r="I270" s="232"/>
      <c r="J270" s="233">
        <f>ROUND(I270*H270,2)</f>
        <v>0</v>
      </c>
      <c r="K270" s="229" t="s">
        <v>149</v>
      </c>
      <c r="L270" s="234"/>
      <c r="M270" s="235" t="s">
        <v>1</v>
      </c>
      <c r="N270" s="236" t="s">
        <v>42</v>
      </c>
      <c r="O270" s="71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164</v>
      </c>
      <c r="AT270" s="197" t="s">
        <v>219</v>
      </c>
      <c r="AU270" s="197" t="s">
        <v>87</v>
      </c>
      <c r="AY270" s="17" t="s">
        <v>143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17" t="s">
        <v>85</v>
      </c>
      <c r="BK270" s="198">
        <f>ROUND(I270*H270,2)</f>
        <v>0</v>
      </c>
      <c r="BL270" s="17" t="s">
        <v>150</v>
      </c>
      <c r="BM270" s="197" t="s">
        <v>356</v>
      </c>
    </row>
    <row r="271" spans="1:65" s="15" customFormat="1" ht="10.199999999999999">
      <c r="B271" s="238"/>
      <c r="C271" s="239"/>
      <c r="D271" s="206" t="s">
        <v>175</v>
      </c>
      <c r="E271" s="240" t="s">
        <v>1</v>
      </c>
      <c r="F271" s="241" t="s">
        <v>357</v>
      </c>
      <c r="G271" s="239"/>
      <c r="H271" s="240" t="s">
        <v>1</v>
      </c>
      <c r="I271" s="242"/>
      <c r="J271" s="239"/>
      <c r="K271" s="239"/>
      <c r="L271" s="243"/>
      <c r="M271" s="244"/>
      <c r="N271" s="245"/>
      <c r="O271" s="245"/>
      <c r="P271" s="245"/>
      <c r="Q271" s="245"/>
      <c r="R271" s="245"/>
      <c r="S271" s="245"/>
      <c r="T271" s="246"/>
      <c r="AT271" s="247" t="s">
        <v>175</v>
      </c>
      <c r="AU271" s="247" t="s">
        <v>87</v>
      </c>
      <c r="AV271" s="15" t="s">
        <v>85</v>
      </c>
      <c r="AW271" s="15" t="s">
        <v>34</v>
      </c>
      <c r="AX271" s="15" t="s">
        <v>77</v>
      </c>
      <c r="AY271" s="247" t="s">
        <v>143</v>
      </c>
    </row>
    <row r="272" spans="1:65" s="13" customFormat="1" ht="10.199999999999999">
      <c r="B272" s="204"/>
      <c r="C272" s="205"/>
      <c r="D272" s="206" t="s">
        <v>175</v>
      </c>
      <c r="E272" s="207" t="s">
        <v>1</v>
      </c>
      <c r="F272" s="208" t="s">
        <v>358</v>
      </c>
      <c r="G272" s="205"/>
      <c r="H272" s="209">
        <v>559.98</v>
      </c>
      <c r="I272" s="210"/>
      <c r="J272" s="205"/>
      <c r="K272" s="205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175</v>
      </c>
      <c r="AU272" s="215" t="s">
        <v>87</v>
      </c>
      <c r="AV272" s="13" t="s">
        <v>87</v>
      </c>
      <c r="AW272" s="13" t="s">
        <v>34</v>
      </c>
      <c r="AX272" s="13" t="s">
        <v>77</v>
      </c>
      <c r="AY272" s="215" t="s">
        <v>143</v>
      </c>
    </row>
    <row r="273" spans="1:65" s="14" customFormat="1" ht="10.199999999999999">
      <c r="B273" s="216"/>
      <c r="C273" s="217"/>
      <c r="D273" s="206" t="s">
        <v>175</v>
      </c>
      <c r="E273" s="218" t="s">
        <v>1</v>
      </c>
      <c r="F273" s="219" t="s">
        <v>177</v>
      </c>
      <c r="G273" s="217"/>
      <c r="H273" s="220">
        <v>559.98</v>
      </c>
      <c r="I273" s="221"/>
      <c r="J273" s="217"/>
      <c r="K273" s="217"/>
      <c r="L273" s="222"/>
      <c r="M273" s="223"/>
      <c r="N273" s="224"/>
      <c r="O273" s="224"/>
      <c r="P273" s="224"/>
      <c r="Q273" s="224"/>
      <c r="R273" s="224"/>
      <c r="S273" s="224"/>
      <c r="T273" s="225"/>
      <c r="AT273" s="226" t="s">
        <v>175</v>
      </c>
      <c r="AU273" s="226" t="s">
        <v>87</v>
      </c>
      <c r="AV273" s="14" t="s">
        <v>150</v>
      </c>
      <c r="AW273" s="14" t="s">
        <v>34</v>
      </c>
      <c r="AX273" s="14" t="s">
        <v>85</v>
      </c>
      <c r="AY273" s="226" t="s">
        <v>143</v>
      </c>
    </row>
    <row r="274" spans="1:65" s="2" customFormat="1" ht="78" customHeight="1">
      <c r="A274" s="34"/>
      <c r="B274" s="35"/>
      <c r="C274" s="186" t="s">
        <v>359</v>
      </c>
      <c r="D274" s="186" t="s">
        <v>145</v>
      </c>
      <c r="E274" s="187" t="s">
        <v>360</v>
      </c>
      <c r="F274" s="188" t="s">
        <v>361</v>
      </c>
      <c r="G274" s="189" t="s">
        <v>148</v>
      </c>
      <c r="H274" s="190">
        <v>116</v>
      </c>
      <c r="I274" s="191"/>
      <c r="J274" s="192">
        <f>ROUND(I274*H274,2)</f>
        <v>0</v>
      </c>
      <c r="K274" s="188" t="s">
        <v>149</v>
      </c>
      <c r="L274" s="39"/>
      <c r="M274" s="193" t="s">
        <v>1</v>
      </c>
      <c r="N274" s="194" t="s">
        <v>42</v>
      </c>
      <c r="O274" s="71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150</v>
      </c>
      <c r="AT274" s="197" t="s">
        <v>145</v>
      </c>
      <c r="AU274" s="197" t="s">
        <v>87</v>
      </c>
      <c r="AY274" s="17" t="s">
        <v>143</v>
      </c>
      <c r="BE274" s="198">
        <f>IF(N274="základní",J274,0)</f>
        <v>0</v>
      </c>
      <c r="BF274" s="198">
        <f>IF(N274="snížená",J274,0)</f>
        <v>0</v>
      </c>
      <c r="BG274" s="198">
        <f>IF(N274="zákl. přenesená",J274,0)</f>
        <v>0</v>
      </c>
      <c r="BH274" s="198">
        <f>IF(N274="sníž. přenesená",J274,0)</f>
        <v>0</v>
      </c>
      <c r="BI274" s="198">
        <f>IF(N274="nulová",J274,0)</f>
        <v>0</v>
      </c>
      <c r="BJ274" s="17" t="s">
        <v>85</v>
      </c>
      <c r="BK274" s="198">
        <f>ROUND(I274*H274,2)</f>
        <v>0</v>
      </c>
      <c r="BL274" s="17" t="s">
        <v>150</v>
      </c>
      <c r="BM274" s="197" t="s">
        <v>362</v>
      </c>
    </row>
    <row r="275" spans="1:65" s="2" customFormat="1" ht="10.199999999999999">
      <c r="A275" s="34"/>
      <c r="B275" s="35"/>
      <c r="C275" s="36"/>
      <c r="D275" s="199" t="s">
        <v>151</v>
      </c>
      <c r="E275" s="36"/>
      <c r="F275" s="200" t="s">
        <v>363</v>
      </c>
      <c r="G275" s="36"/>
      <c r="H275" s="36"/>
      <c r="I275" s="201"/>
      <c r="J275" s="36"/>
      <c r="K275" s="36"/>
      <c r="L275" s="39"/>
      <c r="M275" s="202"/>
      <c r="N275" s="203"/>
      <c r="O275" s="71"/>
      <c r="P275" s="71"/>
      <c r="Q275" s="71"/>
      <c r="R275" s="71"/>
      <c r="S275" s="71"/>
      <c r="T275" s="72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151</v>
      </c>
      <c r="AU275" s="17" t="s">
        <v>87</v>
      </c>
    </row>
    <row r="276" spans="1:65" s="2" customFormat="1" ht="24.15" customHeight="1">
      <c r="A276" s="34"/>
      <c r="B276" s="35"/>
      <c r="C276" s="227" t="s">
        <v>258</v>
      </c>
      <c r="D276" s="227" t="s">
        <v>219</v>
      </c>
      <c r="E276" s="228" t="s">
        <v>364</v>
      </c>
      <c r="F276" s="229" t="s">
        <v>365</v>
      </c>
      <c r="G276" s="230" t="s">
        <v>148</v>
      </c>
      <c r="H276" s="231">
        <v>118.32</v>
      </c>
      <c r="I276" s="232"/>
      <c r="J276" s="233">
        <f>ROUND(I276*H276,2)</f>
        <v>0</v>
      </c>
      <c r="K276" s="229" t="s">
        <v>149</v>
      </c>
      <c r="L276" s="234"/>
      <c r="M276" s="235" t="s">
        <v>1</v>
      </c>
      <c r="N276" s="236" t="s">
        <v>42</v>
      </c>
      <c r="O276" s="71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164</v>
      </c>
      <c r="AT276" s="197" t="s">
        <v>219</v>
      </c>
      <c r="AU276" s="197" t="s">
        <v>87</v>
      </c>
      <c r="AY276" s="17" t="s">
        <v>143</v>
      </c>
      <c r="BE276" s="198">
        <f>IF(N276="základní",J276,0)</f>
        <v>0</v>
      </c>
      <c r="BF276" s="198">
        <f>IF(N276="snížená",J276,0)</f>
        <v>0</v>
      </c>
      <c r="BG276" s="198">
        <f>IF(N276="zákl. přenesená",J276,0)</f>
        <v>0</v>
      </c>
      <c r="BH276" s="198">
        <f>IF(N276="sníž. přenesená",J276,0)</f>
        <v>0</v>
      </c>
      <c r="BI276" s="198">
        <f>IF(N276="nulová",J276,0)</f>
        <v>0</v>
      </c>
      <c r="BJ276" s="17" t="s">
        <v>85</v>
      </c>
      <c r="BK276" s="198">
        <f>ROUND(I276*H276,2)</f>
        <v>0</v>
      </c>
      <c r="BL276" s="17" t="s">
        <v>150</v>
      </c>
      <c r="BM276" s="197" t="s">
        <v>366</v>
      </c>
    </row>
    <row r="277" spans="1:65" s="13" customFormat="1" ht="10.199999999999999">
      <c r="B277" s="204"/>
      <c r="C277" s="205"/>
      <c r="D277" s="206" t="s">
        <v>175</v>
      </c>
      <c r="E277" s="207" t="s">
        <v>1</v>
      </c>
      <c r="F277" s="208" t="s">
        <v>367</v>
      </c>
      <c r="G277" s="205"/>
      <c r="H277" s="209">
        <v>118.32</v>
      </c>
      <c r="I277" s="210"/>
      <c r="J277" s="205"/>
      <c r="K277" s="205"/>
      <c r="L277" s="211"/>
      <c r="M277" s="212"/>
      <c r="N277" s="213"/>
      <c r="O277" s="213"/>
      <c r="P277" s="213"/>
      <c r="Q277" s="213"/>
      <c r="R277" s="213"/>
      <c r="S277" s="213"/>
      <c r="T277" s="214"/>
      <c r="AT277" s="215" t="s">
        <v>175</v>
      </c>
      <c r="AU277" s="215" t="s">
        <v>87</v>
      </c>
      <c r="AV277" s="13" t="s">
        <v>87</v>
      </c>
      <c r="AW277" s="13" t="s">
        <v>34</v>
      </c>
      <c r="AX277" s="13" t="s">
        <v>77</v>
      </c>
      <c r="AY277" s="215" t="s">
        <v>143</v>
      </c>
    </row>
    <row r="278" spans="1:65" s="14" customFormat="1" ht="10.199999999999999">
      <c r="B278" s="216"/>
      <c r="C278" s="217"/>
      <c r="D278" s="206" t="s">
        <v>175</v>
      </c>
      <c r="E278" s="218" t="s">
        <v>1</v>
      </c>
      <c r="F278" s="219" t="s">
        <v>177</v>
      </c>
      <c r="G278" s="217"/>
      <c r="H278" s="220">
        <v>118.32</v>
      </c>
      <c r="I278" s="221"/>
      <c r="J278" s="217"/>
      <c r="K278" s="217"/>
      <c r="L278" s="222"/>
      <c r="M278" s="223"/>
      <c r="N278" s="224"/>
      <c r="O278" s="224"/>
      <c r="P278" s="224"/>
      <c r="Q278" s="224"/>
      <c r="R278" s="224"/>
      <c r="S278" s="224"/>
      <c r="T278" s="225"/>
      <c r="AT278" s="226" t="s">
        <v>175</v>
      </c>
      <c r="AU278" s="226" t="s">
        <v>87</v>
      </c>
      <c r="AV278" s="14" t="s">
        <v>150</v>
      </c>
      <c r="AW278" s="14" t="s">
        <v>34</v>
      </c>
      <c r="AX278" s="14" t="s">
        <v>85</v>
      </c>
      <c r="AY278" s="226" t="s">
        <v>143</v>
      </c>
    </row>
    <row r="279" spans="1:65" s="2" customFormat="1" ht="24.15" customHeight="1">
      <c r="A279" s="34"/>
      <c r="B279" s="35"/>
      <c r="C279" s="186" t="s">
        <v>368</v>
      </c>
      <c r="D279" s="186" t="s">
        <v>145</v>
      </c>
      <c r="E279" s="187" t="s">
        <v>369</v>
      </c>
      <c r="F279" s="188" t="s">
        <v>370</v>
      </c>
      <c r="G279" s="189" t="s">
        <v>148</v>
      </c>
      <c r="H279" s="190">
        <v>665</v>
      </c>
      <c r="I279" s="191"/>
      <c r="J279" s="192">
        <f>ROUND(I279*H279,2)</f>
        <v>0</v>
      </c>
      <c r="K279" s="188" t="s">
        <v>149</v>
      </c>
      <c r="L279" s="39"/>
      <c r="M279" s="193" t="s">
        <v>1</v>
      </c>
      <c r="N279" s="194" t="s">
        <v>42</v>
      </c>
      <c r="O279" s="71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150</v>
      </c>
      <c r="AT279" s="197" t="s">
        <v>145</v>
      </c>
      <c r="AU279" s="197" t="s">
        <v>87</v>
      </c>
      <c r="AY279" s="17" t="s">
        <v>143</v>
      </c>
      <c r="BE279" s="198">
        <f>IF(N279="základní",J279,0)</f>
        <v>0</v>
      </c>
      <c r="BF279" s="198">
        <f>IF(N279="snížená",J279,0)</f>
        <v>0</v>
      </c>
      <c r="BG279" s="198">
        <f>IF(N279="zákl. přenesená",J279,0)</f>
        <v>0</v>
      </c>
      <c r="BH279" s="198">
        <f>IF(N279="sníž. přenesená",J279,0)</f>
        <v>0</v>
      </c>
      <c r="BI279" s="198">
        <f>IF(N279="nulová",J279,0)</f>
        <v>0</v>
      </c>
      <c r="BJ279" s="17" t="s">
        <v>85</v>
      </c>
      <c r="BK279" s="198">
        <f>ROUND(I279*H279,2)</f>
        <v>0</v>
      </c>
      <c r="BL279" s="17" t="s">
        <v>150</v>
      </c>
      <c r="BM279" s="197" t="s">
        <v>371</v>
      </c>
    </row>
    <row r="280" spans="1:65" s="2" customFormat="1" ht="10.199999999999999">
      <c r="A280" s="34"/>
      <c r="B280" s="35"/>
      <c r="C280" s="36"/>
      <c r="D280" s="199" t="s">
        <v>151</v>
      </c>
      <c r="E280" s="36"/>
      <c r="F280" s="200" t="s">
        <v>372</v>
      </c>
      <c r="G280" s="36"/>
      <c r="H280" s="36"/>
      <c r="I280" s="201"/>
      <c r="J280" s="36"/>
      <c r="K280" s="36"/>
      <c r="L280" s="39"/>
      <c r="M280" s="202"/>
      <c r="N280" s="203"/>
      <c r="O280" s="71"/>
      <c r="P280" s="71"/>
      <c r="Q280" s="71"/>
      <c r="R280" s="71"/>
      <c r="S280" s="71"/>
      <c r="T280" s="72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7" t="s">
        <v>151</v>
      </c>
      <c r="AU280" s="17" t="s">
        <v>87</v>
      </c>
    </row>
    <row r="281" spans="1:65" s="12" customFormat="1" ht="22.8" customHeight="1">
      <c r="B281" s="170"/>
      <c r="C281" s="171"/>
      <c r="D281" s="172" t="s">
        <v>76</v>
      </c>
      <c r="E281" s="184" t="s">
        <v>373</v>
      </c>
      <c r="F281" s="184" t="s">
        <v>374</v>
      </c>
      <c r="G281" s="171"/>
      <c r="H281" s="171"/>
      <c r="I281" s="174"/>
      <c r="J281" s="185">
        <f>BK281</f>
        <v>0</v>
      </c>
      <c r="K281" s="171"/>
      <c r="L281" s="176"/>
      <c r="M281" s="177"/>
      <c r="N281" s="178"/>
      <c r="O281" s="178"/>
      <c r="P281" s="179">
        <f>SUM(P282:P295)</f>
        <v>0</v>
      </c>
      <c r="Q281" s="178"/>
      <c r="R281" s="179">
        <f>SUM(R282:R295)</f>
        <v>0</v>
      </c>
      <c r="S281" s="178"/>
      <c r="T281" s="180">
        <f>SUM(T282:T295)</f>
        <v>0</v>
      </c>
      <c r="AR281" s="181" t="s">
        <v>85</v>
      </c>
      <c r="AT281" s="182" t="s">
        <v>76</v>
      </c>
      <c r="AU281" s="182" t="s">
        <v>85</v>
      </c>
      <c r="AY281" s="181" t="s">
        <v>143</v>
      </c>
      <c r="BK281" s="183">
        <f>SUM(BK282:BK295)</f>
        <v>0</v>
      </c>
    </row>
    <row r="282" spans="1:65" s="2" customFormat="1" ht="33" customHeight="1">
      <c r="A282" s="34"/>
      <c r="B282" s="35"/>
      <c r="C282" s="186" t="s">
        <v>263</v>
      </c>
      <c r="D282" s="186" t="s">
        <v>145</v>
      </c>
      <c r="E282" s="187" t="s">
        <v>375</v>
      </c>
      <c r="F282" s="188" t="s">
        <v>376</v>
      </c>
      <c r="G282" s="189" t="s">
        <v>148</v>
      </c>
      <c r="H282" s="190">
        <v>278.25</v>
      </c>
      <c r="I282" s="191"/>
      <c r="J282" s="192">
        <f>ROUND(I282*H282,2)</f>
        <v>0</v>
      </c>
      <c r="K282" s="188" t="s">
        <v>149</v>
      </c>
      <c r="L282" s="39"/>
      <c r="M282" s="193" t="s">
        <v>1</v>
      </c>
      <c r="N282" s="194" t="s">
        <v>42</v>
      </c>
      <c r="O282" s="71"/>
      <c r="P282" s="195">
        <f>O282*H282</f>
        <v>0</v>
      </c>
      <c r="Q282" s="195">
        <v>0</v>
      </c>
      <c r="R282" s="195">
        <f>Q282*H282</f>
        <v>0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150</v>
      </c>
      <c r="AT282" s="197" t="s">
        <v>145</v>
      </c>
      <c r="AU282" s="197" t="s">
        <v>87</v>
      </c>
      <c r="AY282" s="17" t="s">
        <v>143</v>
      </c>
      <c r="BE282" s="198">
        <f>IF(N282="základní",J282,0)</f>
        <v>0</v>
      </c>
      <c r="BF282" s="198">
        <f>IF(N282="snížená",J282,0)</f>
        <v>0</v>
      </c>
      <c r="BG282" s="198">
        <f>IF(N282="zákl. přenesená",J282,0)</f>
        <v>0</v>
      </c>
      <c r="BH282" s="198">
        <f>IF(N282="sníž. přenesená",J282,0)</f>
        <v>0</v>
      </c>
      <c r="BI282" s="198">
        <f>IF(N282="nulová",J282,0)</f>
        <v>0</v>
      </c>
      <c r="BJ282" s="17" t="s">
        <v>85</v>
      </c>
      <c r="BK282" s="198">
        <f>ROUND(I282*H282,2)</f>
        <v>0</v>
      </c>
      <c r="BL282" s="17" t="s">
        <v>150</v>
      </c>
      <c r="BM282" s="197" t="s">
        <v>377</v>
      </c>
    </row>
    <row r="283" spans="1:65" s="2" customFormat="1" ht="10.199999999999999">
      <c r="A283" s="34"/>
      <c r="B283" s="35"/>
      <c r="C283" s="36"/>
      <c r="D283" s="199" t="s">
        <v>151</v>
      </c>
      <c r="E283" s="36"/>
      <c r="F283" s="200" t="s">
        <v>378</v>
      </c>
      <c r="G283" s="36"/>
      <c r="H283" s="36"/>
      <c r="I283" s="201"/>
      <c r="J283" s="36"/>
      <c r="K283" s="36"/>
      <c r="L283" s="39"/>
      <c r="M283" s="202"/>
      <c r="N283" s="203"/>
      <c r="O283" s="71"/>
      <c r="P283" s="71"/>
      <c r="Q283" s="71"/>
      <c r="R283" s="71"/>
      <c r="S283" s="71"/>
      <c r="T283" s="72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7" t="s">
        <v>151</v>
      </c>
      <c r="AU283" s="17" t="s">
        <v>87</v>
      </c>
    </row>
    <row r="284" spans="1:65" s="15" customFormat="1" ht="10.199999999999999">
      <c r="B284" s="238"/>
      <c r="C284" s="239"/>
      <c r="D284" s="206" t="s">
        <v>175</v>
      </c>
      <c r="E284" s="240" t="s">
        <v>1</v>
      </c>
      <c r="F284" s="241" t="s">
        <v>379</v>
      </c>
      <c r="G284" s="239"/>
      <c r="H284" s="240" t="s">
        <v>1</v>
      </c>
      <c r="I284" s="242"/>
      <c r="J284" s="239"/>
      <c r="K284" s="239"/>
      <c r="L284" s="243"/>
      <c r="M284" s="244"/>
      <c r="N284" s="245"/>
      <c r="O284" s="245"/>
      <c r="P284" s="245"/>
      <c r="Q284" s="245"/>
      <c r="R284" s="245"/>
      <c r="S284" s="245"/>
      <c r="T284" s="246"/>
      <c r="AT284" s="247" t="s">
        <v>175</v>
      </c>
      <c r="AU284" s="247" t="s">
        <v>87</v>
      </c>
      <c r="AV284" s="15" t="s">
        <v>85</v>
      </c>
      <c r="AW284" s="15" t="s">
        <v>34</v>
      </c>
      <c r="AX284" s="15" t="s">
        <v>77</v>
      </c>
      <c r="AY284" s="247" t="s">
        <v>143</v>
      </c>
    </row>
    <row r="285" spans="1:65" s="13" customFormat="1" ht="10.199999999999999">
      <c r="B285" s="204"/>
      <c r="C285" s="205"/>
      <c r="D285" s="206" t="s">
        <v>175</v>
      </c>
      <c r="E285" s="207" t="s">
        <v>1</v>
      </c>
      <c r="F285" s="208" t="s">
        <v>380</v>
      </c>
      <c r="G285" s="205"/>
      <c r="H285" s="209">
        <v>278.25</v>
      </c>
      <c r="I285" s="210"/>
      <c r="J285" s="205"/>
      <c r="K285" s="205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175</v>
      </c>
      <c r="AU285" s="215" t="s">
        <v>87</v>
      </c>
      <c r="AV285" s="13" t="s">
        <v>87</v>
      </c>
      <c r="AW285" s="13" t="s">
        <v>34</v>
      </c>
      <c r="AX285" s="13" t="s">
        <v>77</v>
      </c>
      <c r="AY285" s="215" t="s">
        <v>143</v>
      </c>
    </row>
    <row r="286" spans="1:65" s="14" customFormat="1" ht="10.199999999999999">
      <c r="B286" s="216"/>
      <c r="C286" s="217"/>
      <c r="D286" s="206" t="s">
        <v>175</v>
      </c>
      <c r="E286" s="218" t="s">
        <v>1</v>
      </c>
      <c r="F286" s="219" t="s">
        <v>177</v>
      </c>
      <c r="G286" s="217"/>
      <c r="H286" s="220">
        <v>278.25</v>
      </c>
      <c r="I286" s="221"/>
      <c r="J286" s="217"/>
      <c r="K286" s="217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175</v>
      </c>
      <c r="AU286" s="226" t="s">
        <v>87</v>
      </c>
      <c r="AV286" s="14" t="s">
        <v>150</v>
      </c>
      <c r="AW286" s="14" t="s">
        <v>34</v>
      </c>
      <c r="AX286" s="14" t="s">
        <v>85</v>
      </c>
      <c r="AY286" s="226" t="s">
        <v>143</v>
      </c>
    </row>
    <row r="287" spans="1:65" s="2" customFormat="1" ht="78" customHeight="1">
      <c r="A287" s="34"/>
      <c r="B287" s="35"/>
      <c r="C287" s="186" t="s">
        <v>381</v>
      </c>
      <c r="D287" s="186" t="s">
        <v>145</v>
      </c>
      <c r="E287" s="187" t="s">
        <v>382</v>
      </c>
      <c r="F287" s="188" t="s">
        <v>383</v>
      </c>
      <c r="G287" s="189" t="s">
        <v>148</v>
      </c>
      <c r="H287" s="190">
        <v>265</v>
      </c>
      <c r="I287" s="191"/>
      <c r="J287" s="192">
        <f>ROUND(I287*H287,2)</f>
        <v>0</v>
      </c>
      <c r="K287" s="188" t="s">
        <v>149</v>
      </c>
      <c r="L287" s="39"/>
      <c r="M287" s="193" t="s">
        <v>1</v>
      </c>
      <c r="N287" s="194" t="s">
        <v>42</v>
      </c>
      <c r="O287" s="71"/>
      <c r="P287" s="195">
        <f>O287*H287</f>
        <v>0</v>
      </c>
      <c r="Q287" s="195">
        <v>0</v>
      </c>
      <c r="R287" s="195">
        <f>Q287*H287</f>
        <v>0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150</v>
      </c>
      <c r="AT287" s="197" t="s">
        <v>145</v>
      </c>
      <c r="AU287" s="197" t="s">
        <v>87</v>
      </c>
      <c r="AY287" s="17" t="s">
        <v>143</v>
      </c>
      <c r="BE287" s="198">
        <f>IF(N287="základní",J287,0)</f>
        <v>0</v>
      </c>
      <c r="BF287" s="198">
        <f>IF(N287="snížená",J287,0)</f>
        <v>0</v>
      </c>
      <c r="BG287" s="198">
        <f>IF(N287="zákl. přenesená",J287,0)</f>
        <v>0</v>
      </c>
      <c r="BH287" s="198">
        <f>IF(N287="sníž. přenesená",J287,0)</f>
        <v>0</v>
      </c>
      <c r="BI287" s="198">
        <f>IF(N287="nulová",J287,0)</f>
        <v>0</v>
      </c>
      <c r="BJ287" s="17" t="s">
        <v>85</v>
      </c>
      <c r="BK287" s="198">
        <f>ROUND(I287*H287,2)</f>
        <v>0</v>
      </c>
      <c r="BL287" s="17" t="s">
        <v>150</v>
      </c>
      <c r="BM287" s="197" t="s">
        <v>384</v>
      </c>
    </row>
    <row r="288" spans="1:65" s="2" customFormat="1" ht="10.199999999999999">
      <c r="A288" s="34"/>
      <c r="B288" s="35"/>
      <c r="C288" s="36"/>
      <c r="D288" s="199" t="s">
        <v>151</v>
      </c>
      <c r="E288" s="36"/>
      <c r="F288" s="200" t="s">
        <v>385</v>
      </c>
      <c r="G288" s="36"/>
      <c r="H288" s="36"/>
      <c r="I288" s="201"/>
      <c r="J288" s="36"/>
      <c r="K288" s="36"/>
      <c r="L288" s="39"/>
      <c r="M288" s="202"/>
      <c r="N288" s="203"/>
      <c r="O288" s="71"/>
      <c r="P288" s="71"/>
      <c r="Q288" s="71"/>
      <c r="R288" s="71"/>
      <c r="S288" s="71"/>
      <c r="T288" s="72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7" t="s">
        <v>151</v>
      </c>
      <c r="AU288" s="17" t="s">
        <v>87</v>
      </c>
    </row>
    <row r="289" spans="1:65" s="2" customFormat="1" ht="24.15" customHeight="1">
      <c r="A289" s="34"/>
      <c r="B289" s="35"/>
      <c r="C289" s="227" t="s">
        <v>269</v>
      </c>
      <c r="D289" s="227" t="s">
        <v>219</v>
      </c>
      <c r="E289" s="228" t="s">
        <v>386</v>
      </c>
      <c r="F289" s="229" t="s">
        <v>387</v>
      </c>
      <c r="G289" s="230" t="s">
        <v>148</v>
      </c>
      <c r="H289" s="231">
        <v>260.10000000000002</v>
      </c>
      <c r="I289" s="232"/>
      <c r="J289" s="233">
        <f>ROUND(I289*H289,2)</f>
        <v>0</v>
      </c>
      <c r="K289" s="229" t="s">
        <v>149</v>
      </c>
      <c r="L289" s="234"/>
      <c r="M289" s="235" t="s">
        <v>1</v>
      </c>
      <c r="N289" s="236" t="s">
        <v>42</v>
      </c>
      <c r="O289" s="71"/>
      <c r="P289" s="195">
        <f>O289*H289</f>
        <v>0</v>
      </c>
      <c r="Q289" s="195">
        <v>0</v>
      </c>
      <c r="R289" s="195">
        <f>Q289*H289</f>
        <v>0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164</v>
      </c>
      <c r="AT289" s="197" t="s">
        <v>219</v>
      </c>
      <c r="AU289" s="197" t="s">
        <v>87</v>
      </c>
      <c r="AY289" s="17" t="s">
        <v>143</v>
      </c>
      <c r="BE289" s="198">
        <f>IF(N289="základní",J289,0)</f>
        <v>0</v>
      </c>
      <c r="BF289" s="198">
        <f>IF(N289="snížená",J289,0)</f>
        <v>0</v>
      </c>
      <c r="BG289" s="198">
        <f>IF(N289="zákl. přenesená",J289,0)</f>
        <v>0</v>
      </c>
      <c r="BH289" s="198">
        <f>IF(N289="sníž. přenesená",J289,0)</f>
        <v>0</v>
      </c>
      <c r="BI289" s="198">
        <f>IF(N289="nulová",J289,0)</f>
        <v>0</v>
      </c>
      <c r="BJ289" s="17" t="s">
        <v>85</v>
      </c>
      <c r="BK289" s="198">
        <f>ROUND(I289*H289,2)</f>
        <v>0</v>
      </c>
      <c r="BL289" s="17" t="s">
        <v>150</v>
      </c>
      <c r="BM289" s="197" t="s">
        <v>388</v>
      </c>
    </row>
    <row r="290" spans="1:65" s="15" customFormat="1" ht="10.199999999999999">
      <c r="B290" s="238"/>
      <c r="C290" s="239"/>
      <c r="D290" s="206" t="s">
        <v>175</v>
      </c>
      <c r="E290" s="240" t="s">
        <v>1</v>
      </c>
      <c r="F290" s="241" t="s">
        <v>389</v>
      </c>
      <c r="G290" s="239"/>
      <c r="H290" s="240" t="s">
        <v>1</v>
      </c>
      <c r="I290" s="242"/>
      <c r="J290" s="239"/>
      <c r="K290" s="239"/>
      <c r="L290" s="243"/>
      <c r="M290" s="244"/>
      <c r="N290" s="245"/>
      <c r="O290" s="245"/>
      <c r="P290" s="245"/>
      <c r="Q290" s="245"/>
      <c r="R290" s="245"/>
      <c r="S290" s="245"/>
      <c r="T290" s="246"/>
      <c r="AT290" s="247" t="s">
        <v>175</v>
      </c>
      <c r="AU290" s="247" t="s">
        <v>87</v>
      </c>
      <c r="AV290" s="15" t="s">
        <v>85</v>
      </c>
      <c r="AW290" s="15" t="s">
        <v>34</v>
      </c>
      <c r="AX290" s="15" t="s">
        <v>77</v>
      </c>
      <c r="AY290" s="247" t="s">
        <v>143</v>
      </c>
    </row>
    <row r="291" spans="1:65" s="13" customFormat="1" ht="10.199999999999999">
      <c r="B291" s="204"/>
      <c r="C291" s="205"/>
      <c r="D291" s="206" t="s">
        <v>175</v>
      </c>
      <c r="E291" s="207" t="s">
        <v>1</v>
      </c>
      <c r="F291" s="208" t="s">
        <v>390</v>
      </c>
      <c r="G291" s="205"/>
      <c r="H291" s="209">
        <v>260.10000000000002</v>
      </c>
      <c r="I291" s="210"/>
      <c r="J291" s="205"/>
      <c r="K291" s="205"/>
      <c r="L291" s="211"/>
      <c r="M291" s="212"/>
      <c r="N291" s="213"/>
      <c r="O291" s="213"/>
      <c r="P291" s="213"/>
      <c r="Q291" s="213"/>
      <c r="R291" s="213"/>
      <c r="S291" s="213"/>
      <c r="T291" s="214"/>
      <c r="AT291" s="215" t="s">
        <v>175</v>
      </c>
      <c r="AU291" s="215" t="s">
        <v>87</v>
      </c>
      <c r="AV291" s="13" t="s">
        <v>87</v>
      </c>
      <c r="AW291" s="13" t="s">
        <v>34</v>
      </c>
      <c r="AX291" s="13" t="s">
        <v>77</v>
      </c>
      <c r="AY291" s="215" t="s">
        <v>143</v>
      </c>
    </row>
    <row r="292" spans="1:65" s="14" customFormat="1" ht="10.199999999999999">
      <c r="B292" s="216"/>
      <c r="C292" s="217"/>
      <c r="D292" s="206" t="s">
        <v>175</v>
      </c>
      <c r="E292" s="218" t="s">
        <v>1</v>
      </c>
      <c r="F292" s="219" t="s">
        <v>177</v>
      </c>
      <c r="G292" s="217"/>
      <c r="H292" s="220">
        <v>260.10000000000002</v>
      </c>
      <c r="I292" s="221"/>
      <c r="J292" s="217"/>
      <c r="K292" s="217"/>
      <c r="L292" s="222"/>
      <c r="M292" s="223"/>
      <c r="N292" s="224"/>
      <c r="O292" s="224"/>
      <c r="P292" s="224"/>
      <c r="Q292" s="224"/>
      <c r="R292" s="224"/>
      <c r="S292" s="224"/>
      <c r="T292" s="225"/>
      <c r="AT292" s="226" t="s">
        <v>175</v>
      </c>
      <c r="AU292" s="226" t="s">
        <v>87</v>
      </c>
      <c r="AV292" s="14" t="s">
        <v>150</v>
      </c>
      <c r="AW292" s="14" t="s">
        <v>34</v>
      </c>
      <c r="AX292" s="14" t="s">
        <v>85</v>
      </c>
      <c r="AY292" s="226" t="s">
        <v>143</v>
      </c>
    </row>
    <row r="293" spans="1:65" s="2" customFormat="1" ht="24.15" customHeight="1">
      <c r="A293" s="34"/>
      <c r="B293" s="35"/>
      <c r="C293" s="227" t="s">
        <v>391</v>
      </c>
      <c r="D293" s="227" t="s">
        <v>219</v>
      </c>
      <c r="E293" s="228" t="s">
        <v>392</v>
      </c>
      <c r="F293" s="229" t="s">
        <v>393</v>
      </c>
      <c r="G293" s="230" t="s">
        <v>148</v>
      </c>
      <c r="H293" s="231">
        <v>10.199999999999999</v>
      </c>
      <c r="I293" s="232"/>
      <c r="J293" s="233">
        <f>ROUND(I293*H293,2)</f>
        <v>0</v>
      </c>
      <c r="K293" s="229" t="s">
        <v>149</v>
      </c>
      <c r="L293" s="234"/>
      <c r="M293" s="235" t="s">
        <v>1</v>
      </c>
      <c r="N293" s="236" t="s">
        <v>42</v>
      </c>
      <c r="O293" s="71"/>
      <c r="P293" s="195">
        <f>O293*H293</f>
        <v>0</v>
      </c>
      <c r="Q293" s="195">
        <v>0</v>
      </c>
      <c r="R293" s="195">
        <f>Q293*H293</f>
        <v>0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164</v>
      </c>
      <c r="AT293" s="197" t="s">
        <v>219</v>
      </c>
      <c r="AU293" s="197" t="s">
        <v>87</v>
      </c>
      <c r="AY293" s="17" t="s">
        <v>143</v>
      </c>
      <c r="BE293" s="198">
        <f>IF(N293="základní",J293,0)</f>
        <v>0</v>
      </c>
      <c r="BF293" s="198">
        <f>IF(N293="snížená",J293,0)</f>
        <v>0</v>
      </c>
      <c r="BG293" s="198">
        <f>IF(N293="zákl. přenesená",J293,0)</f>
        <v>0</v>
      </c>
      <c r="BH293" s="198">
        <f>IF(N293="sníž. přenesená",J293,0)</f>
        <v>0</v>
      </c>
      <c r="BI293" s="198">
        <f>IF(N293="nulová",J293,0)</f>
        <v>0</v>
      </c>
      <c r="BJ293" s="17" t="s">
        <v>85</v>
      </c>
      <c r="BK293" s="198">
        <f>ROUND(I293*H293,2)</f>
        <v>0</v>
      </c>
      <c r="BL293" s="17" t="s">
        <v>150</v>
      </c>
      <c r="BM293" s="197" t="s">
        <v>394</v>
      </c>
    </row>
    <row r="294" spans="1:65" s="13" customFormat="1" ht="10.199999999999999">
      <c r="B294" s="204"/>
      <c r="C294" s="205"/>
      <c r="D294" s="206" t="s">
        <v>175</v>
      </c>
      <c r="E294" s="207" t="s">
        <v>1</v>
      </c>
      <c r="F294" s="208" t="s">
        <v>395</v>
      </c>
      <c r="G294" s="205"/>
      <c r="H294" s="209">
        <v>10.199999999999999</v>
      </c>
      <c r="I294" s="210"/>
      <c r="J294" s="205"/>
      <c r="K294" s="205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175</v>
      </c>
      <c r="AU294" s="215" t="s">
        <v>87</v>
      </c>
      <c r="AV294" s="13" t="s">
        <v>87</v>
      </c>
      <c r="AW294" s="13" t="s">
        <v>34</v>
      </c>
      <c r="AX294" s="13" t="s">
        <v>77</v>
      </c>
      <c r="AY294" s="215" t="s">
        <v>143</v>
      </c>
    </row>
    <row r="295" spans="1:65" s="14" customFormat="1" ht="10.199999999999999">
      <c r="B295" s="216"/>
      <c r="C295" s="217"/>
      <c r="D295" s="206" t="s">
        <v>175</v>
      </c>
      <c r="E295" s="218" t="s">
        <v>1</v>
      </c>
      <c r="F295" s="219" t="s">
        <v>177</v>
      </c>
      <c r="G295" s="217"/>
      <c r="H295" s="220">
        <v>10.199999999999999</v>
      </c>
      <c r="I295" s="221"/>
      <c r="J295" s="217"/>
      <c r="K295" s="217"/>
      <c r="L295" s="222"/>
      <c r="M295" s="223"/>
      <c r="N295" s="224"/>
      <c r="O295" s="224"/>
      <c r="P295" s="224"/>
      <c r="Q295" s="224"/>
      <c r="R295" s="224"/>
      <c r="S295" s="224"/>
      <c r="T295" s="225"/>
      <c r="AT295" s="226" t="s">
        <v>175</v>
      </c>
      <c r="AU295" s="226" t="s">
        <v>87</v>
      </c>
      <c r="AV295" s="14" t="s">
        <v>150</v>
      </c>
      <c r="AW295" s="14" t="s">
        <v>34</v>
      </c>
      <c r="AX295" s="14" t="s">
        <v>85</v>
      </c>
      <c r="AY295" s="226" t="s">
        <v>143</v>
      </c>
    </row>
    <row r="296" spans="1:65" s="12" customFormat="1" ht="22.8" customHeight="1">
      <c r="B296" s="170"/>
      <c r="C296" s="171"/>
      <c r="D296" s="172" t="s">
        <v>76</v>
      </c>
      <c r="E296" s="184" t="s">
        <v>164</v>
      </c>
      <c r="F296" s="184" t="s">
        <v>396</v>
      </c>
      <c r="G296" s="171"/>
      <c r="H296" s="171"/>
      <c r="I296" s="174"/>
      <c r="J296" s="185">
        <f>BK296</f>
        <v>0</v>
      </c>
      <c r="K296" s="171"/>
      <c r="L296" s="176"/>
      <c r="M296" s="177"/>
      <c r="N296" s="178"/>
      <c r="O296" s="178"/>
      <c r="P296" s="179">
        <f>SUM(P297:P302)</f>
        <v>0</v>
      </c>
      <c r="Q296" s="178"/>
      <c r="R296" s="179">
        <f>SUM(R297:R302)</f>
        <v>0</v>
      </c>
      <c r="S296" s="178"/>
      <c r="T296" s="180">
        <f>SUM(T297:T302)</f>
        <v>0</v>
      </c>
      <c r="AR296" s="181" t="s">
        <v>85</v>
      </c>
      <c r="AT296" s="182" t="s">
        <v>76</v>
      </c>
      <c r="AU296" s="182" t="s">
        <v>85</v>
      </c>
      <c r="AY296" s="181" t="s">
        <v>143</v>
      </c>
      <c r="BK296" s="183">
        <f>SUM(BK297:BK302)</f>
        <v>0</v>
      </c>
    </row>
    <row r="297" spans="1:65" s="2" customFormat="1" ht="37.799999999999997" customHeight="1">
      <c r="A297" s="34"/>
      <c r="B297" s="35"/>
      <c r="C297" s="186" t="s">
        <v>272</v>
      </c>
      <c r="D297" s="186" t="s">
        <v>145</v>
      </c>
      <c r="E297" s="187" t="s">
        <v>397</v>
      </c>
      <c r="F297" s="188" t="s">
        <v>398</v>
      </c>
      <c r="G297" s="189" t="s">
        <v>236</v>
      </c>
      <c r="H297" s="190">
        <v>2</v>
      </c>
      <c r="I297" s="191"/>
      <c r="J297" s="192">
        <f>ROUND(I297*H297,2)</f>
        <v>0</v>
      </c>
      <c r="K297" s="188" t="s">
        <v>149</v>
      </c>
      <c r="L297" s="39"/>
      <c r="M297" s="193" t="s">
        <v>1</v>
      </c>
      <c r="N297" s="194" t="s">
        <v>42</v>
      </c>
      <c r="O297" s="71"/>
      <c r="P297" s="195">
        <f>O297*H297</f>
        <v>0</v>
      </c>
      <c r="Q297" s="195">
        <v>0</v>
      </c>
      <c r="R297" s="195">
        <f>Q297*H297</f>
        <v>0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150</v>
      </c>
      <c r="AT297" s="197" t="s">
        <v>145</v>
      </c>
      <c r="AU297" s="197" t="s">
        <v>87</v>
      </c>
      <c r="AY297" s="17" t="s">
        <v>143</v>
      </c>
      <c r="BE297" s="198">
        <f>IF(N297="základní",J297,0)</f>
        <v>0</v>
      </c>
      <c r="BF297" s="198">
        <f>IF(N297="snížená",J297,0)</f>
        <v>0</v>
      </c>
      <c r="BG297" s="198">
        <f>IF(N297="zákl. přenesená",J297,0)</f>
        <v>0</v>
      </c>
      <c r="BH297" s="198">
        <f>IF(N297="sníž. přenesená",J297,0)</f>
        <v>0</v>
      </c>
      <c r="BI297" s="198">
        <f>IF(N297="nulová",J297,0)</f>
        <v>0</v>
      </c>
      <c r="BJ297" s="17" t="s">
        <v>85</v>
      </c>
      <c r="BK297" s="198">
        <f>ROUND(I297*H297,2)</f>
        <v>0</v>
      </c>
      <c r="BL297" s="17" t="s">
        <v>150</v>
      </c>
      <c r="BM297" s="197" t="s">
        <v>399</v>
      </c>
    </row>
    <row r="298" spans="1:65" s="2" customFormat="1" ht="10.199999999999999">
      <c r="A298" s="34"/>
      <c r="B298" s="35"/>
      <c r="C298" s="36"/>
      <c r="D298" s="199" t="s">
        <v>151</v>
      </c>
      <c r="E298" s="36"/>
      <c r="F298" s="200" t="s">
        <v>400</v>
      </c>
      <c r="G298" s="36"/>
      <c r="H298" s="36"/>
      <c r="I298" s="201"/>
      <c r="J298" s="36"/>
      <c r="K298" s="36"/>
      <c r="L298" s="39"/>
      <c r="M298" s="202"/>
      <c r="N298" s="203"/>
      <c r="O298" s="71"/>
      <c r="P298" s="71"/>
      <c r="Q298" s="71"/>
      <c r="R298" s="71"/>
      <c r="S298" s="71"/>
      <c r="T298" s="72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T298" s="17" t="s">
        <v>151</v>
      </c>
      <c r="AU298" s="17" t="s">
        <v>87</v>
      </c>
    </row>
    <row r="299" spans="1:65" s="2" customFormat="1" ht="21.75" customHeight="1">
      <c r="A299" s="34"/>
      <c r="B299" s="35"/>
      <c r="C299" s="227" t="s">
        <v>401</v>
      </c>
      <c r="D299" s="227" t="s">
        <v>219</v>
      </c>
      <c r="E299" s="228" t="s">
        <v>402</v>
      </c>
      <c r="F299" s="229" t="s">
        <v>403</v>
      </c>
      <c r="G299" s="230" t="s">
        <v>236</v>
      </c>
      <c r="H299" s="231">
        <v>2</v>
      </c>
      <c r="I299" s="232"/>
      <c r="J299" s="233">
        <f>ROUND(I299*H299,2)</f>
        <v>0</v>
      </c>
      <c r="K299" s="229" t="s">
        <v>149</v>
      </c>
      <c r="L299" s="234"/>
      <c r="M299" s="235" t="s">
        <v>1</v>
      </c>
      <c r="N299" s="236" t="s">
        <v>42</v>
      </c>
      <c r="O299" s="71"/>
      <c r="P299" s="195">
        <f>O299*H299</f>
        <v>0</v>
      </c>
      <c r="Q299" s="195">
        <v>0</v>
      </c>
      <c r="R299" s="195">
        <f>Q299*H299</f>
        <v>0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164</v>
      </c>
      <c r="AT299" s="197" t="s">
        <v>219</v>
      </c>
      <c r="AU299" s="197" t="s">
        <v>87</v>
      </c>
      <c r="AY299" s="17" t="s">
        <v>143</v>
      </c>
      <c r="BE299" s="198">
        <f>IF(N299="základní",J299,0)</f>
        <v>0</v>
      </c>
      <c r="BF299" s="198">
        <f>IF(N299="snížená",J299,0)</f>
        <v>0</v>
      </c>
      <c r="BG299" s="198">
        <f>IF(N299="zákl. přenesená",J299,0)</f>
        <v>0</v>
      </c>
      <c r="BH299" s="198">
        <f>IF(N299="sníž. přenesená",J299,0)</f>
        <v>0</v>
      </c>
      <c r="BI299" s="198">
        <f>IF(N299="nulová",J299,0)</f>
        <v>0</v>
      </c>
      <c r="BJ299" s="17" t="s">
        <v>85</v>
      </c>
      <c r="BK299" s="198">
        <f>ROUND(I299*H299,2)</f>
        <v>0</v>
      </c>
      <c r="BL299" s="17" t="s">
        <v>150</v>
      </c>
      <c r="BM299" s="197" t="s">
        <v>404</v>
      </c>
    </row>
    <row r="300" spans="1:65" s="2" customFormat="1" ht="37.799999999999997" customHeight="1">
      <c r="A300" s="34"/>
      <c r="B300" s="35"/>
      <c r="C300" s="186" t="s">
        <v>281</v>
      </c>
      <c r="D300" s="186" t="s">
        <v>145</v>
      </c>
      <c r="E300" s="187" t="s">
        <v>405</v>
      </c>
      <c r="F300" s="188" t="s">
        <v>406</v>
      </c>
      <c r="G300" s="189" t="s">
        <v>236</v>
      </c>
      <c r="H300" s="190">
        <v>1</v>
      </c>
      <c r="I300" s="191"/>
      <c r="J300" s="192">
        <f>ROUND(I300*H300,2)</f>
        <v>0</v>
      </c>
      <c r="K300" s="188" t="s">
        <v>149</v>
      </c>
      <c r="L300" s="39"/>
      <c r="M300" s="193" t="s">
        <v>1</v>
      </c>
      <c r="N300" s="194" t="s">
        <v>42</v>
      </c>
      <c r="O300" s="71"/>
      <c r="P300" s="195">
        <f>O300*H300</f>
        <v>0</v>
      </c>
      <c r="Q300" s="195">
        <v>0</v>
      </c>
      <c r="R300" s="195">
        <f>Q300*H300</f>
        <v>0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150</v>
      </c>
      <c r="AT300" s="197" t="s">
        <v>145</v>
      </c>
      <c r="AU300" s="197" t="s">
        <v>87</v>
      </c>
      <c r="AY300" s="17" t="s">
        <v>143</v>
      </c>
      <c r="BE300" s="198">
        <f>IF(N300="základní",J300,0)</f>
        <v>0</v>
      </c>
      <c r="BF300" s="198">
        <f>IF(N300="snížená",J300,0)</f>
        <v>0</v>
      </c>
      <c r="BG300" s="198">
        <f>IF(N300="zákl. přenesená",J300,0)</f>
        <v>0</v>
      </c>
      <c r="BH300" s="198">
        <f>IF(N300="sníž. přenesená",J300,0)</f>
        <v>0</v>
      </c>
      <c r="BI300" s="198">
        <f>IF(N300="nulová",J300,0)</f>
        <v>0</v>
      </c>
      <c r="BJ300" s="17" t="s">
        <v>85</v>
      </c>
      <c r="BK300" s="198">
        <f>ROUND(I300*H300,2)</f>
        <v>0</v>
      </c>
      <c r="BL300" s="17" t="s">
        <v>150</v>
      </c>
      <c r="BM300" s="197" t="s">
        <v>407</v>
      </c>
    </row>
    <row r="301" spans="1:65" s="2" customFormat="1" ht="10.199999999999999">
      <c r="A301" s="34"/>
      <c r="B301" s="35"/>
      <c r="C301" s="36"/>
      <c r="D301" s="199" t="s">
        <v>151</v>
      </c>
      <c r="E301" s="36"/>
      <c r="F301" s="200" t="s">
        <v>408</v>
      </c>
      <c r="G301" s="36"/>
      <c r="H301" s="36"/>
      <c r="I301" s="201"/>
      <c r="J301" s="36"/>
      <c r="K301" s="36"/>
      <c r="L301" s="39"/>
      <c r="M301" s="202"/>
      <c r="N301" s="203"/>
      <c r="O301" s="71"/>
      <c r="P301" s="71"/>
      <c r="Q301" s="71"/>
      <c r="R301" s="71"/>
      <c r="S301" s="71"/>
      <c r="T301" s="72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7" t="s">
        <v>151</v>
      </c>
      <c r="AU301" s="17" t="s">
        <v>87</v>
      </c>
    </row>
    <row r="302" spans="1:65" s="2" customFormat="1" ht="24.15" customHeight="1">
      <c r="A302" s="34"/>
      <c r="B302" s="35"/>
      <c r="C302" s="227" t="s">
        <v>409</v>
      </c>
      <c r="D302" s="227" t="s">
        <v>219</v>
      </c>
      <c r="E302" s="228" t="s">
        <v>410</v>
      </c>
      <c r="F302" s="229" t="s">
        <v>411</v>
      </c>
      <c r="G302" s="230" t="s">
        <v>236</v>
      </c>
      <c r="H302" s="231">
        <v>1</v>
      </c>
      <c r="I302" s="232"/>
      <c r="J302" s="233">
        <f>ROUND(I302*H302,2)</f>
        <v>0</v>
      </c>
      <c r="K302" s="229" t="s">
        <v>149</v>
      </c>
      <c r="L302" s="234"/>
      <c r="M302" s="235" t="s">
        <v>1</v>
      </c>
      <c r="N302" s="236" t="s">
        <v>42</v>
      </c>
      <c r="O302" s="71"/>
      <c r="P302" s="195">
        <f>O302*H302</f>
        <v>0</v>
      </c>
      <c r="Q302" s="195">
        <v>0</v>
      </c>
      <c r="R302" s="195">
        <f>Q302*H302</f>
        <v>0</v>
      </c>
      <c r="S302" s="195">
        <v>0</v>
      </c>
      <c r="T302" s="19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7" t="s">
        <v>164</v>
      </c>
      <c r="AT302" s="197" t="s">
        <v>219</v>
      </c>
      <c r="AU302" s="197" t="s">
        <v>87</v>
      </c>
      <c r="AY302" s="17" t="s">
        <v>143</v>
      </c>
      <c r="BE302" s="198">
        <f>IF(N302="základní",J302,0)</f>
        <v>0</v>
      </c>
      <c r="BF302" s="198">
        <f>IF(N302="snížená",J302,0)</f>
        <v>0</v>
      </c>
      <c r="BG302" s="198">
        <f>IF(N302="zákl. přenesená",J302,0)</f>
        <v>0</v>
      </c>
      <c r="BH302" s="198">
        <f>IF(N302="sníž. přenesená",J302,0)</f>
        <v>0</v>
      </c>
      <c r="BI302" s="198">
        <f>IF(N302="nulová",J302,0)</f>
        <v>0</v>
      </c>
      <c r="BJ302" s="17" t="s">
        <v>85</v>
      </c>
      <c r="BK302" s="198">
        <f>ROUND(I302*H302,2)</f>
        <v>0</v>
      </c>
      <c r="BL302" s="17" t="s">
        <v>150</v>
      </c>
      <c r="BM302" s="197" t="s">
        <v>412</v>
      </c>
    </row>
    <row r="303" spans="1:65" s="12" customFormat="1" ht="22.8" customHeight="1">
      <c r="B303" s="170"/>
      <c r="C303" s="171"/>
      <c r="D303" s="172" t="s">
        <v>76</v>
      </c>
      <c r="E303" s="184" t="s">
        <v>193</v>
      </c>
      <c r="F303" s="184" t="s">
        <v>413</v>
      </c>
      <c r="G303" s="171"/>
      <c r="H303" s="171"/>
      <c r="I303" s="174"/>
      <c r="J303" s="185">
        <f>BK303</f>
        <v>0</v>
      </c>
      <c r="K303" s="171"/>
      <c r="L303" s="176"/>
      <c r="M303" s="177"/>
      <c r="N303" s="178"/>
      <c r="O303" s="178"/>
      <c r="P303" s="179">
        <f>SUM(P304:P346)</f>
        <v>0</v>
      </c>
      <c r="Q303" s="178"/>
      <c r="R303" s="179">
        <f>SUM(R304:R346)</f>
        <v>0</v>
      </c>
      <c r="S303" s="178"/>
      <c r="T303" s="180">
        <f>SUM(T304:T346)</f>
        <v>0</v>
      </c>
      <c r="AR303" s="181" t="s">
        <v>85</v>
      </c>
      <c r="AT303" s="182" t="s">
        <v>76</v>
      </c>
      <c r="AU303" s="182" t="s">
        <v>85</v>
      </c>
      <c r="AY303" s="181" t="s">
        <v>143</v>
      </c>
      <c r="BK303" s="183">
        <f>SUM(BK304:BK346)</f>
        <v>0</v>
      </c>
    </row>
    <row r="304" spans="1:65" s="2" customFormat="1" ht="24.15" customHeight="1">
      <c r="A304" s="34"/>
      <c r="B304" s="35"/>
      <c r="C304" s="186" t="s">
        <v>286</v>
      </c>
      <c r="D304" s="186" t="s">
        <v>145</v>
      </c>
      <c r="E304" s="187" t="s">
        <v>414</v>
      </c>
      <c r="F304" s="188" t="s">
        <v>415</v>
      </c>
      <c r="G304" s="189" t="s">
        <v>236</v>
      </c>
      <c r="H304" s="190">
        <v>8</v>
      </c>
      <c r="I304" s="191"/>
      <c r="J304" s="192">
        <f>ROUND(I304*H304,2)</f>
        <v>0</v>
      </c>
      <c r="K304" s="188" t="s">
        <v>149</v>
      </c>
      <c r="L304" s="39"/>
      <c r="M304" s="193" t="s">
        <v>1</v>
      </c>
      <c r="N304" s="194" t="s">
        <v>42</v>
      </c>
      <c r="O304" s="71"/>
      <c r="P304" s="195">
        <f>O304*H304</f>
        <v>0</v>
      </c>
      <c r="Q304" s="195">
        <v>0</v>
      </c>
      <c r="R304" s="195">
        <f>Q304*H304</f>
        <v>0</v>
      </c>
      <c r="S304" s="195">
        <v>0</v>
      </c>
      <c r="T304" s="19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7" t="s">
        <v>150</v>
      </c>
      <c r="AT304" s="197" t="s">
        <v>145</v>
      </c>
      <c r="AU304" s="197" t="s">
        <v>87</v>
      </c>
      <c r="AY304" s="17" t="s">
        <v>143</v>
      </c>
      <c r="BE304" s="198">
        <f>IF(N304="základní",J304,0)</f>
        <v>0</v>
      </c>
      <c r="BF304" s="198">
        <f>IF(N304="snížená",J304,0)</f>
        <v>0</v>
      </c>
      <c r="BG304" s="198">
        <f>IF(N304="zákl. přenesená",J304,0)</f>
        <v>0</v>
      </c>
      <c r="BH304" s="198">
        <f>IF(N304="sníž. přenesená",J304,0)</f>
        <v>0</v>
      </c>
      <c r="BI304" s="198">
        <f>IF(N304="nulová",J304,0)</f>
        <v>0</v>
      </c>
      <c r="BJ304" s="17" t="s">
        <v>85</v>
      </c>
      <c r="BK304" s="198">
        <f>ROUND(I304*H304,2)</f>
        <v>0</v>
      </c>
      <c r="BL304" s="17" t="s">
        <v>150</v>
      </c>
      <c r="BM304" s="197" t="s">
        <v>416</v>
      </c>
    </row>
    <row r="305" spans="1:65" s="2" customFormat="1" ht="10.199999999999999">
      <c r="A305" s="34"/>
      <c r="B305" s="35"/>
      <c r="C305" s="36"/>
      <c r="D305" s="199" t="s">
        <v>151</v>
      </c>
      <c r="E305" s="36"/>
      <c r="F305" s="200" t="s">
        <v>417</v>
      </c>
      <c r="G305" s="36"/>
      <c r="H305" s="36"/>
      <c r="I305" s="201"/>
      <c r="J305" s="36"/>
      <c r="K305" s="36"/>
      <c r="L305" s="39"/>
      <c r="M305" s="202"/>
      <c r="N305" s="203"/>
      <c r="O305" s="71"/>
      <c r="P305" s="71"/>
      <c r="Q305" s="71"/>
      <c r="R305" s="71"/>
      <c r="S305" s="71"/>
      <c r="T305" s="72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7" t="s">
        <v>151</v>
      </c>
      <c r="AU305" s="17" t="s">
        <v>87</v>
      </c>
    </row>
    <row r="306" spans="1:65" s="2" customFormat="1" ht="16.5" customHeight="1">
      <c r="A306" s="34"/>
      <c r="B306" s="35"/>
      <c r="C306" s="227" t="s">
        <v>418</v>
      </c>
      <c r="D306" s="227" t="s">
        <v>219</v>
      </c>
      <c r="E306" s="228" t="s">
        <v>419</v>
      </c>
      <c r="F306" s="229" t="s">
        <v>420</v>
      </c>
      <c r="G306" s="230" t="s">
        <v>236</v>
      </c>
      <c r="H306" s="231">
        <v>1</v>
      </c>
      <c r="I306" s="232"/>
      <c r="J306" s="233">
        <f>ROUND(I306*H306,2)</f>
        <v>0</v>
      </c>
      <c r="K306" s="229" t="s">
        <v>149</v>
      </c>
      <c r="L306" s="234"/>
      <c r="M306" s="235" t="s">
        <v>1</v>
      </c>
      <c r="N306" s="236" t="s">
        <v>42</v>
      </c>
      <c r="O306" s="71"/>
      <c r="P306" s="195">
        <f>O306*H306</f>
        <v>0</v>
      </c>
      <c r="Q306" s="195">
        <v>0</v>
      </c>
      <c r="R306" s="195">
        <f>Q306*H306</f>
        <v>0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164</v>
      </c>
      <c r="AT306" s="197" t="s">
        <v>219</v>
      </c>
      <c r="AU306" s="197" t="s">
        <v>87</v>
      </c>
      <c r="AY306" s="17" t="s">
        <v>143</v>
      </c>
      <c r="BE306" s="198">
        <f>IF(N306="základní",J306,0)</f>
        <v>0</v>
      </c>
      <c r="BF306" s="198">
        <f>IF(N306="snížená",J306,0)</f>
        <v>0</v>
      </c>
      <c r="BG306" s="198">
        <f>IF(N306="zákl. přenesená",J306,0)</f>
        <v>0</v>
      </c>
      <c r="BH306" s="198">
        <f>IF(N306="sníž. přenesená",J306,0)</f>
        <v>0</v>
      </c>
      <c r="BI306" s="198">
        <f>IF(N306="nulová",J306,0)</f>
        <v>0</v>
      </c>
      <c r="BJ306" s="17" t="s">
        <v>85</v>
      </c>
      <c r="BK306" s="198">
        <f>ROUND(I306*H306,2)</f>
        <v>0</v>
      </c>
      <c r="BL306" s="17" t="s">
        <v>150</v>
      </c>
      <c r="BM306" s="197" t="s">
        <v>421</v>
      </c>
    </row>
    <row r="307" spans="1:65" s="2" customFormat="1" ht="24.15" customHeight="1">
      <c r="A307" s="34"/>
      <c r="B307" s="35"/>
      <c r="C307" s="227" t="s">
        <v>288</v>
      </c>
      <c r="D307" s="227" t="s">
        <v>219</v>
      </c>
      <c r="E307" s="228" t="s">
        <v>422</v>
      </c>
      <c r="F307" s="229" t="s">
        <v>423</v>
      </c>
      <c r="G307" s="230" t="s">
        <v>236</v>
      </c>
      <c r="H307" s="231">
        <v>4</v>
      </c>
      <c r="I307" s="232"/>
      <c r="J307" s="233">
        <f>ROUND(I307*H307,2)</f>
        <v>0</v>
      </c>
      <c r="K307" s="229" t="s">
        <v>149</v>
      </c>
      <c r="L307" s="234"/>
      <c r="M307" s="235" t="s">
        <v>1</v>
      </c>
      <c r="N307" s="236" t="s">
        <v>42</v>
      </c>
      <c r="O307" s="71"/>
      <c r="P307" s="195">
        <f>O307*H307</f>
        <v>0</v>
      </c>
      <c r="Q307" s="195">
        <v>0</v>
      </c>
      <c r="R307" s="195">
        <f>Q307*H307</f>
        <v>0</v>
      </c>
      <c r="S307" s="195">
        <v>0</v>
      </c>
      <c r="T307" s="19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164</v>
      </c>
      <c r="AT307" s="197" t="s">
        <v>219</v>
      </c>
      <c r="AU307" s="197" t="s">
        <v>87</v>
      </c>
      <c r="AY307" s="17" t="s">
        <v>143</v>
      </c>
      <c r="BE307" s="198">
        <f>IF(N307="základní",J307,0)</f>
        <v>0</v>
      </c>
      <c r="BF307" s="198">
        <f>IF(N307="snížená",J307,0)</f>
        <v>0</v>
      </c>
      <c r="BG307" s="198">
        <f>IF(N307="zákl. přenesená",J307,0)</f>
        <v>0</v>
      </c>
      <c r="BH307" s="198">
        <f>IF(N307="sníž. přenesená",J307,0)</f>
        <v>0</v>
      </c>
      <c r="BI307" s="198">
        <f>IF(N307="nulová",J307,0)</f>
        <v>0</v>
      </c>
      <c r="BJ307" s="17" t="s">
        <v>85</v>
      </c>
      <c r="BK307" s="198">
        <f>ROUND(I307*H307,2)</f>
        <v>0</v>
      </c>
      <c r="BL307" s="17" t="s">
        <v>150</v>
      </c>
      <c r="BM307" s="197" t="s">
        <v>424</v>
      </c>
    </row>
    <row r="308" spans="1:65" s="2" customFormat="1" ht="16.5" customHeight="1">
      <c r="A308" s="34"/>
      <c r="B308" s="35"/>
      <c r="C308" s="227" t="s">
        <v>425</v>
      </c>
      <c r="D308" s="227" t="s">
        <v>219</v>
      </c>
      <c r="E308" s="228" t="s">
        <v>426</v>
      </c>
      <c r="F308" s="229" t="s">
        <v>427</v>
      </c>
      <c r="G308" s="230" t="s">
        <v>236</v>
      </c>
      <c r="H308" s="231">
        <v>1</v>
      </c>
      <c r="I308" s="232"/>
      <c r="J308" s="233">
        <f>ROUND(I308*H308,2)</f>
        <v>0</v>
      </c>
      <c r="K308" s="229" t="s">
        <v>149</v>
      </c>
      <c r="L308" s="234"/>
      <c r="M308" s="235" t="s">
        <v>1</v>
      </c>
      <c r="N308" s="236" t="s">
        <v>42</v>
      </c>
      <c r="O308" s="71"/>
      <c r="P308" s="195">
        <f>O308*H308</f>
        <v>0</v>
      </c>
      <c r="Q308" s="195">
        <v>0</v>
      </c>
      <c r="R308" s="195">
        <f>Q308*H308</f>
        <v>0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164</v>
      </c>
      <c r="AT308" s="197" t="s">
        <v>219</v>
      </c>
      <c r="AU308" s="197" t="s">
        <v>87</v>
      </c>
      <c r="AY308" s="17" t="s">
        <v>143</v>
      </c>
      <c r="BE308" s="198">
        <f>IF(N308="základní",J308,0)</f>
        <v>0</v>
      </c>
      <c r="BF308" s="198">
        <f>IF(N308="snížená",J308,0)</f>
        <v>0</v>
      </c>
      <c r="BG308" s="198">
        <f>IF(N308="zákl. přenesená",J308,0)</f>
        <v>0</v>
      </c>
      <c r="BH308" s="198">
        <f>IF(N308="sníž. přenesená",J308,0)</f>
        <v>0</v>
      </c>
      <c r="BI308" s="198">
        <f>IF(N308="nulová",J308,0)</f>
        <v>0</v>
      </c>
      <c r="BJ308" s="17" t="s">
        <v>85</v>
      </c>
      <c r="BK308" s="198">
        <f>ROUND(I308*H308,2)</f>
        <v>0</v>
      </c>
      <c r="BL308" s="17" t="s">
        <v>150</v>
      </c>
      <c r="BM308" s="197" t="s">
        <v>428</v>
      </c>
    </row>
    <row r="309" spans="1:65" s="2" customFormat="1" ht="24.15" customHeight="1">
      <c r="A309" s="34"/>
      <c r="B309" s="35"/>
      <c r="C309" s="227" t="s">
        <v>292</v>
      </c>
      <c r="D309" s="227" t="s">
        <v>219</v>
      </c>
      <c r="E309" s="228" t="s">
        <v>429</v>
      </c>
      <c r="F309" s="229" t="s">
        <v>430</v>
      </c>
      <c r="G309" s="230" t="s">
        <v>236</v>
      </c>
      <c r="H309" s="231">
        <v>2</v>
      </c>
      <c r="I309" s="232"/>
      <c r="J309" s="233">
        <f>ROUND(I309*H309,2)</f>
        <v>0</v>
      </c>
      <c r="K309" s="229" t="s">
        <v>149</v>
      </c>
      <c r="L309" s="234"/>
      <c r="M309" s="235" t="s">
        <v>1</v>
      </c>
      <c r="N309" s="236" t="s">
        <v>42</v>
      </c>
      <c r="O309" s="71"/>
      <c r="P309" s="195">
        <f>O309*H309</f>
        <v>0</v>
      </c>
      <c r="Q309" s="195">
        <v>0</v>
      </c>
      <c r="R309" s="195">
        <f>Q309*H309</f>
        <v>0</v>
      </c>
      <c r="S309" s="195">
        <v>0</v>
      </c>
      <c r="T309" s="19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7" t="s">
        <v>164</v>
      </c>
      <c r="AT309" s="197" t="s">
        <v>219</v>
      </c>
      <c r="AU309" s="197" t="s">
        <v>87</v>
      </c>
      <c r="AY309" s="17" t="s">
        <v>143</v>
      </c>
      <c r="BE309" s="198">
        <f>IF(N309="základní",J309,0)</f>
        <v>0</v>
      </c>
      <c r="BF309" s="198">
        <f>IF(N309="snížená",J309,0)</f>
        <v>0</v>
      </c>
      <c r="BG309" s="198">
        <f>IF(N309="zákl. přenesená",J309,0)</f>
        <v>0</v>
      </c>
      <c r="BH309" s="198">
        <f>IF(N309="sníž. přenesená",J309,0)</f>
        <v>0</v>
      </c>
      <c r="BI309" s="198">
        <f>IF(N309="nulová",J309,0)</f>
        <v>0</v>
      </c>
      <c r="BJ309" s="17" t="s">
        <v>85</v>
      </c>
      <c r="BK309" s="198">
        <f>ROUND(I309*H309,2)</f>
        <v>0</v>
      </c>
      <c r="BL309" s="17" t="s">
        <v>150</v>
      </c>
      <c r="BM309" s="197" t="s">
        <v>431</v>
      </c>
    </row>
    <row r="310" spans="1:65" s="2" customFormat="1" ht="24.15" customHeight="1">
      <c r="A310" s="34"/>
      <c r="B310" s="35"/>
      <c r="C310" s="186" t="s">
        <v>432</v>
      </c>
      <c r="D310" s="186" t="s">
        <v>145</v>
      </c>
      <c r="E310" s="187" t="s">
        <v>433</v>
      </c>
      <c r="F310" s="188" t="s">
        <v>434</v>
      </c>
      <c r="G310" s="189" t="s">
        <v>236</v>
      </c>
      <c r="H310" s="190">
        <v>5</v>
      </c>
      <c r="I310" s="191"/>
      <c r="J310" s="192">
        <f>ROUND(I310*H310,2)</f>
        <v>0</v>
      </c>
      <c r="K310" s="188" t="s">
        <v>149</v>
      </c>
      <c r="L310" s="39"/>
      <c r="M310" s="193" t="s">
        <v>1</v>
      </c>
      <c r="N310" s="194" t="s">
        <v>42</v>
      </c>
      <c r="O310" s="71"/>
      <c r="P310" s="195">
        <f>O310*H310</f>
        <v>0</v>
      </c>
      <c r="Q310" s="195">
        <v>0</v>
      </c>
      <c r="R310" s="195">
        <f>Q310*H310</f>
        <v>0</v>
      </c>
      <c r="S310" s="195">
        <v>0</v>
      </c>
      <c r="T310" s="19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7" t="s">
        <v>150</v>
      </c>
      <c r="AT310" s="197" t="s">
        <v>145</v>
      </c>
      <c r="AU310" s="197" t="s">
        <v>87</v>
      </c>
      <c r="AY310" s="17" t="s">
        <v>143</v>
      </c>
      <c r="BE310" s="198">
        <f>IF(N310="základní",J310,0)</f>
        <v>0</v>
      </c>
      <c r="BF310" s="198">
        <f>IF(N310="snížená",J310,0)</f>
        <v>0</v>
      </c>
      <c r="BG310" s="198">
        <f>IF(N310="zákl. přenesená",J310,0)</f>
        <v>0</v>
      </c>
      <c r="BH310" s="198">
        <f>IF(N310="sníž. přenesená",J310,0)</f>
        <v>0</v>
      </c>
      <c r="BI310" s="198">
        <f>IF(N310="nulová",J310,0)</f>
        <v>0</v>
      </c>
      <c r="BJ310" s="17" t="s">
        <v>85</v>
      </c>
      <c r="BK310" s="198">
        <f>ROUND(I310*H310,2)</f>
        <v>0</v>
      </c>
      <c r="BL310" s="17" t="s">
        <v>150</v>
      </c>
      <c r="BM310" s="197" t="s">
        <v>435</v>
      </c>
    </row>
    <row r="311" spans="1:65" s="2" customFormat="1" ht="10.199999999999999">
      <c r="A311" s="34"/>
      <c r="B311" s="35"/>
      <c r="C311" s="36"/>
      <c r="D311" s="199" t="s">
        <v>151</v>
      </c>
      <c r="E311" s="36"/>
      <c r="F311" s="200" t="s">
        <v>436</v>
      </c>
      <c r="G311" s="36"/>
      <c r="H311" s="36"/>
      <c r="I311" s="201"/>
      <c r="J311" s="36"/>
      <c r="K311" s="36"/>
      <c r="L311" s="39"/>
      <c r="M311" s="202"/>
      <c r="N311" s="203"/>
      <c r="O311" s="71"/>
      <c r="P311" s="71"/>
      <c r="Q311" s="71"/>
      <c r="R311" s="71"/>
      <c r="S311" s="71"/>
      <c r="T311" s="72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T311" s="17" t="s">
        <v>151</v>
      </c>
      <c r="AU311" s="17" t="s">
        <v>87</v>
      </c>
    </row>
    <row r="312" spans="1:65" s="2" customFormat="1" ht="21.75" customHeight="1">
      <c r="A312" s="34"/>
      <c r="B312" s="35"/>
      <c r="C312" s="227" t="s">
        <v>301</v>
      </c>
      <c r="D312" s="227" t="s">
        <v>219</v>
      </c>
      <c r="E312" s="228" t="s">
        <v>437</v>
      </c>
      <c r="F312" s="229" t="s">
        <v>438</v>
      </c>
      <c r="G312" s="230" t="s">
        <v>236</v>
      </c>
      <c r="H312" s="231">
        <v>5</v>
      </c>
      <c r="I312" s="232"/>
      <c r="J312" s="233">
        <f>ROUND(I312*H312,2)</f>
        <v>0</v>
      </c>
      <c r="K312" s="229" t="s">
        <v>149</v>
      </c>
      <c r="L312" s="234"/>
      <c r="M312" s="235" t="s">
        <v>1</v>
      </c>
      <c r="N312" s="236" t="s">
        <v>42</v>
      </c>
      <c r="O312" s="71"/>
      <c r="P312" s="195">
        <f>O312*H312</f>
        <v>0</v>
      </c>
      <c r="Q312" s="195">
        <v>0</v>
      </c>
      <c r="R312" s="195">
        <f>Q312*H312</f>
        <v>0</v>
      </c>
      <c r="S312" s="195">
        <v>0</v>
      </c>
      <c r="T312" s="19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7" t="s">
        <v>164</v>
      </c>
      <c r="AT312" s="197" t="s">
        <v>219</v>
      </c>
      <c r="AU312" s="197" t="s">
        <v>87</v>
      </c>
      <c r="AY312" s="17" t="s">
        <v>143</v>
      </c>
      <c r="BE312" s="198">
        <f>IF(N312="základní",J312,0)</f>
        <v>0</v>
      </c>
      <c r="BF312" s="198">
        <f>IF(N312="snížená",J312,0)</f>
        <v>0</v>
      </c>
      <c r="BG312" s="198">
        <f>IF(N312="zákl. přenesená",J312,0)</f>
        <v>0</v>
      </c>
      <c r="BH312" s="198">
        <f>IF(N312="sníž. přenesená",J312,0)</f>
        <v>0</v>
      </c>
      <c r="BI312" s="198">
        <f>IF(N312="nulová",J312,0)</f>
        <v>0</v>
      </c>
      <c r="BJ312" s="17" t="s">
        <v>85</v>
      </c>
      <c r="BK312" s="198">
        <f>ROUND(I312*H312,2)</f>
        <v>0</v>
      </c>
      <c r="BL312" s="17" t="s">
        <v>150</v>
      </c>
      <c r="BM312" s="197" t="s">
        <v>439</v>
      </c>
    </row>
    <row r="313" spans="1:65" s="2" customFormat="1" ht="16.5" customHeight="1">
      <c r="A313" s="34"/>
      <c r="B313" s="35"/>
      <c r="C313" s="227" t="s">
        <v>440</v>
      </c>
      <c r="D313" s="227" t="s">
        <v>219</v>
      </c>
      <c r="E313" s="228" t="s">
        <v>441</v>
      </c>
      <c r="F313" s="229" t="s">
        <v>442</v>
      </c>
      <c r="G313" s="230" t="s">
        <v>236</v>
      </c>
      <c r="H313" s="231">
        <v>5</v>
      </c>
      <c r="I313" s="232"/>
      <c r="J313" s="233">
        <f>ROUND(I313*H313,2)</f>
        <v>0</v>
      </c>
      <c r="K313" s="229" t="s">
        <v>149</v>
      </c>
      <c r="L313" s="234"/>
      <c r="M313" s="235" t="s">
        <v>1</v>
      </c>
      <c r="N313" s="236" t="s">
        <v>42</v>
      </c>
      <c r="O313" s="71"/>
      <c r="P313" s="195">
        <f>O313*H313</f>
        <v>0</v>
      </c>
      <c r="Q313" s="195">
        <v>0</v>
      </c>
      <c r="R313" s="195">
        <f>Q313*H313</f>
        <v>0</v>
      </c>
      <c r="S313" s="195">
        <v>0</v>
      </c>
      <c r="T313" s="19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7" t="s">
        <v>164</v>
      </c>
      <c r="AT313" s="197" t="s">
        <v>219</v>
      </c>
      <c r="AU313" s="197" t="s">
        <v>87</v>
      </c>
      <c r="AY313" s="17" t="s">
        <v>143</v>
      </c>
      <c r="BE313" s="198">
        <f>IF(N313="základní",J313,0)</f>
        <v>0</v>
      </c>
      <c r="BF313" s="198">
        <f>IF(N313="snížená",J313,0)</f>
        <v>0</v>
      </c>
      <c r="BG313" s="198">
        <f>IF(N313="zákl. přenesená",J313,0)</f>
        <v>0</v>
      </c>
      <c r="BH313" s="198">
        <f>IF(N313="sníž. přenesená",J313,0)</f>
        <v>0</v>
      </c>
      <c r="BI313" s="198">
        <f>IF(N313="nulová",J313,0)</f>
        <v>0</v>
      </c>
      <c r="BJ313" s="17" t="s">
        <v>85</v>
      </c>
      <c r="BK313" s="198">
        <f>ROUND(I313*H313,2)</f>
        <v>0</v>
      </c>
      <c r="BL313" s="17" t="s">
        <v>150</v>
      </c>
      <c r="BM313" s="197" t="s">
        <v>443</v>
      </c>
    </row>
    <row r="314" spans="1:65" s="2" customFormat="1" ht="33" customHeight="1">
      <c r="A314" s="34"/>
      <c r="B314" s="35"/>
      <c r="C314" s="186" t="s">
        <v>306</v>
      </c>
      <c r="D314" s="186" t="s">
        <v>145</v>
      </c>
      <c r="E314" s="187" t="s">
        <v>444</v>
      </c>
      <c r="F314" s="188" t="s">
        <v>445</v>
      </c>
      <c r="G314" s="189" t="s">
        <v>148</v>
      </c>
      <c r="H314" s="190">
        <v>3</v>
      </c>
      <c r="I314" s="191"/>
      <c r="J314" s="192">
        <f>ROUND(I314*H314,2)</f>
        <v>0</v>
      </c>
      <c r="K314" s="188" t="s">
        <v>149</v>
      </c>
      <c r="L314" s="39"/>
      <c r="M314" s="193" t="s">
        <v>1</v>
      </c>
      <c r="N314" s="194" t="s">
        <v>42</v>
      </c>
      <c r="O314" s="71"/>
      <c r="P314" s="195">
        <f>O314*H314</f>
        <v>0</v>
      </c>
      <c r="Q314" s="195">
        <v>0</v>
      </c>
      <c r="R314" s="195">
        <f>Q314*H314</f>
        <v>0</v>
      </c>
      <c r="S314" s="195">
        <v>0</v>
      </c>
      <c r="T314" s="19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7" t="s">
        <v>150</v>
      </c>
      <c r="AT314" s="197" t="s">
        <v>145</v>
      </c>
      <c r="AU314" s="197" t="s">
        <v>87</v>
      </c>
      <c r="AY314" s="17" t="s">
        <v>143</v>
      </c>
      <c r="BE314" s="198">
        <f>IF(N314="základní",J314,0)</f>
        <v>0</v>
      </c>
      <c r="BF314" s="198">
        <f>IF(N314="snížená",J314,0)</f>
        <v>0</v>
      </c>
      <c r="BG314" s="198">
        <f>IF(N314="zákl. přenesená",J314,0)</f>
        <v>0</v>
      </c>
      <c r="BH314" s="198">
        <f>IF(N314="sníž. přenesená",J314,0)</f>
        <v>0</v>
      </c>
      <c r="BI314" s="198">
        <f>IF(N314="nulová",J314,0)</f>
        <v>0</v>
      </c>
      <c r="BJ314" s="17" t="s">
        <v>85</v>
      </c>
      <c r="BK314" s="198">
        <f>ROUND(I314*H314,2)</f>
        <v>0</v>
      </c>
      <c r="BL314" s="17" t="s">
        <v>150</v>
      </c>
      <c r="BM314" s="197" t="s">
        <v>446</v>
      </c>
    </row>
    <row r="315" spans="1:65" s="2" customFormat="1" ht="10.199999999999999">
      <c r="A315" s="34"/>
      <c r="B315" s="35"/>
      <c r="C315" s="36"/>
      <c r="D315" s="199" t="s">
        <v>151</v>
      </c>
      <c r="E315" s="36"/>
      <c r="F315" s="200" t="s">
        <v>447</v>
      </c>
      <c r="G315" s="36"/>
      <c r="H315" s="36"/>
      <c r="I315" s="201"/>
      <c r="J315" s="36"/>
      <c r="K315" s="36"/>
      <c r="L315" s="39"/>
      <c r="M315" s="202"/>
      <c r="N315" s="203"/>
      <c r="O315" s="71"/>
      <c r="P315" s="71"/>
      <c r="Q315" s="71"/>
      <c r="R315" s="71"/>
      <c r="S315" s="71"/>
      <c r="T315" s="72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T315" s="17" t="s">
        <v>151</v>
      </c>
      <c r="AU315" s="17" t="s">
        <v>87</v>
      </c>
    </row>
    <row r="316" spans="1:65" s="2" customFormat="1" ht="37.799999999999997" customHeight="1">
      <c r="A316" s="34"/>
      <c r="B316" s="35"/>
      <c r="C316" s="186" t="s">
        <v>448</v>
      </c>
      <c r="D316" s="186" t="s">
        <v>145</v>
      </c>
      <c r="E316" s="187" t="s">
        <v>449</v>
      </c>
      <c r="F316" s="188" t="s">
        <v>450</v>
      </c>
      <c r="G316" s="189" t="s">
        <v>148</v>
      </c>
      <c r="H316" s="190">
        <v>3</v>
      </c>
      <c r="I316" s="191"/>
      <c r="J316" s="192">
        <f>ROUND(I316*H316,2)</f>
        <v>0</v>
      </c>
      <c r="K316" s="188" t="s">
        <v>149</v>
      </c>
      <c r="L316" s="39"/>
      <c r="M316" s="193" t="s">
        <v>1</v>
      </c>
      <c r="N316" s="194" t="s">
        <v>42</v>
      </c>
      <c r="O316" s="71"/>
      <c r="P316" s="195">
        <f>O316*H316</f>
        <v>0</v>
      </c>
      <c r="Q316" s="195">
        <v>0</v>
      </c>
      <c r="R316" s="195">
        <f>Q316*H316</f>
        <v>0</v>
      </c>
      <c r="S316" s="195">
        <v>0</v>
      </c>
      <c r="T316" s="19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7" t="s">
        <v>150</v>
      </c>
      <c r="AT316" s="197" t="s">
        <v>145</v>
      </c>
      <c r="AU316" s="197" t="s">
        <v>87</v>
      </c>
      <c r="AY316" s="17" t="s">
        <v>143</v>
      </c>
      <c r="BE316" s="198">
        <f>IF(N316="základní",J316,0)</f>
        <v>0</v>
      </c>
      <c r="BF316" s="198">
        <f>IF(N316="snížená",J316,0)</f>
        <v>0</v>
      </c>
      <c r="BG316" s="198">
        <f>IF(N316="zákl. přenesená",J316,0)</f>
        <v>0</v>
      </c>
      <c r="BH316" s="198">
        <f>IF(N316="sníž. přenesená",J316,0)</f>
        <v>0</v>
      </c>
      <c r="BI316" s="198">
        <f>IF(N316="nulová",J316,0)</f>
        <v>0</v>
      </c>
      <c r="BJ316" s="17" t="s">
        <v>85</v>
      </c>
      <c r="BK316" s="198">
        <f>ROUND(I316*H316,2)</f>
        <v>0</v>
      </c>
      <c r="BL316" s="17" t="s">
        <v>150</v>
      </c>
      <c r="BM316" s="197" t="s">
        <v>451</v>
      </c>
    </row>
    <row r="317" spans="1:65" s="2" customFormat="1" ht="10.199999999999999">
      <c r="A317" s="34"/>
      <c r="B317" s="35"/>
      <c r="C317" s="36"/>
      <c r="D317" s="199" t="s">
        <v>151</v>
      </c>
      <c r="E317" s="36"/>
      <c r="F317" s="200" t="s">
        <v>452</v>
      </c>
      <c r="G317" s="36"/>
      <c r="H317" s="36"/>
      <c r="I317" s="201"/>
      <c r="J317" s="36"/>
      <c r="K317" s="36"/>
      <c r="L317" s="39"/>
      <c r="M317" s="202"/>
      <c r="N317" s="203"/>
      <c r="O317" s="71"/>
      <c r="P317" s="71"/>
      <c r="Q317" s="71"/>
      <c r="R317" s="71"/>
      <c r="S317" s="71"/>
      <c r="T317" s="72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T317" s="17" t="s">
        <v>151</v>
      </c>
      <c r="AU317" s="17" t="s">
        <v>87</v>
      </c>
    </row>
    <row r="318" spans="1:65" s="2" customFormat="1" ht="49.05" customHeight="1">
      <c r="A318" s="34"/>
      <c r="B318" s="35"/>
      <c r="C318" s="186" t="s">
        <v>313</v>
      </c>
      <c r="D318" s="186" t="s">
        <v>145</v>
      </c>
      <c r="E318" s="187" t="s">
        <v>453</v>
      </c>
      <c r="F318" s="188" t="s">
        <v>454</v>
      </c>
      <c r="G318" s="189" t="s">
        <v>163</v>
      </c>
      <c r="H318" s="190">
        <v>261</v>
      </c>
      <c r="I318" s="191"/>
      <c r="J318" s="192">
        <f>ROUND(I318*H318,2)</f>
        <v>0</v>
      </c>
      <c r="K318" s="188" t="s">
        <v>149</v>
      </c>
      <c r="L318" s="39"/>
      <c r="M318" s="193" t="s">
        <v>1</v>
      </c>
      <c r="N318" s="194" t="s">
        <v>42</v>
      </c>
      <c r="O318" s="71"/>
      <c r="P318" s="195">
        <f>O318*H318</f>
        <v>0</v>
      </c>
      <c r="Q318" s="195">
        <v>0</v>
      </c>
      <c r="R318" s="195">
        <f>Q318*H318</f>
        <v>0</v>
      </c>
      <c r="S318" s="195">
        <v>0</v>
      </c>
      <c r="T318" s="196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7" t="s">
        <v>150</v>
      </c>
      <c r="AT318" s="197" t="s">
        <v>145</v>
      </c>
      <c r="AU318" s="197" t="s">
        <v>87</v>
      </c>
      <c r="AY318" s="17" t="s">
        <v>143</v>
      </c>
      <c r="BE318" s="198">
        <f>IF(N318="základní",J318,0)</f>
        <v>0</v>
      </c>
      <c r="BF318" s="198">
        <f>IF(N318="snížená",J318,0)</f>
        <v>0</v>
      </c>
      <c r="BG318" s="198">
        <f>IF(N318="zákl. přenesená",J318,0)</f>
        <v>0</v>
      </c>
      <c r="BH318" s="198">
        <f>IF(N318="sníž. přenesená",J318,0)</f>
        <v>0</v>
      </c>
      <c r="BI318" s="198">
        <f>IF(N318="nulová",J318,0)</f>
        <v>0</v>
      </c>
      <c r="BJ318" s="17" t="s">
        <v>85</v>
      </c>
      <c r="BK318" s="198">
        <f>ROUND(I318*H318,2)</f>
        <v>0</v>
      </c>
      <c r="BL318" s="17" t="s">
        <v>150</v>
      </c>
      <c r="BM318" s="197" t="s">
        <v>455</v>
      </c>
    </row>
    <row r="319" spans="1:65" s="2" customFormat="1" ht="10.199999999999999">
      <c r="A319" s="34"/>
      <c r="B319" s="35"/>
      <c r="C319" s="36"/>
      <c r="D319" s="199" t="s">
        <v>151</v>
      </c>
      <c r="E319" s="36"/>
      <c r="F319" s="200" t="s">
        <v>456</v>
      </c>
      <c r="G319" s="36"/>
      <c r="H319" s="36"/>
      <c r="I319" s="201"/>
      <c r="J319" s="36"/>
      <c r="K319" s="36"/>
      <c r="L319" s="39"/>
      <c r="M319" s="202"/>
      <c r="N319" s="203"/>
      <c r="O319" s="71"/>
      <c r="P319" s="71"/>
      <c r="Q319" s="71"/>
      <c r="R319" s="71"/>
      <c r="S319" s="71"/>
      <c r="T319" s="72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T319" s="17" t="s">
        <v>151</v>
      </c>
      <c r="AU319" s="17" t="s">
        <v>87</v>
      </c>
    </row>
    <row r="320" spans="1:65" s="2" customFormat="1" ht="16.5" customHeight="1">
      <c r="A320" s="34"/>
      <c r="B320" s="35"/>
      <c r="C320" s="227" t="s">
        <v>457</v>
      </c>
      <c r="D320" s="227" t="s">
        <v>219</v>
      </c>
      <c r="E320" s="228" t="s">
        <v>458</v>
      </c>
      <c r="F320" s="229" t="s">
        <v>459</v>
      </c>
      <c r="G320" s="230" t="s">
        <v>163</v>
      </c>
      <c r="H320" s="231">
        <v>227.46</v>
      </c>
      <c r="I320" s="232"/>
      <c r="J320" s="233">
        <f>ROUND(I320*H320,2)</f>
        <v>0</v>
      </c>
      <c r="K320" s="229" t="s">
        <v>149</v>
      </c>
      <c r="L320" s="234"/>
      <c r="M320" s="235" t="s">
        <v>1</v>
      </c>
      <c r="N320" s="236" t="s">
        <v>42</v>
      </c>
      <c r="O320" s="71"/>
      <c r="P320" s="195">
        <f>O320*H320</f>
        <v>0</v>
      </c>
      <c r="Q320" s="195">
        <v>0</v>
      </c>
      <c r="R320" s="195">
        <f>Q320*H320</f>
        <v>0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164</v>
      </c>
      <c r="AT320" s="197" t="s">
        <v>219</v>
      </c>
      <c r="AU320" s="197" t="s">
        <v>87</v>
      </c>
      <c r="AY320" s="17" t="s">
        <v>143</v>
      </c>
      <c r="BE320" s="198">
        <f>IF(N320="základní",J320,0)</f>
        <v>0</v>
      </c>
      <c r="BF320" s="198">
        <f>IF(N320="snížená",J320,0)</f>
        <v>0</v>
      </c>
      <c r="BG320" s="198">
        <f>IF(N320="zákl. přenesená",J320,0)</f>
        <v>0</v>
      </c>
      <c r="BH320" s="198">
        <f>IF(N320="sníž. přenesená",J320,0)</f>
        <v>0</v>
      </c>
      <c r="BI320" s="198">
        <f>IF(N320="nulová",J320,0)</f>
        <v>0</v>
      </c>
      <c r="BJ320" s="17" t="s">
        <v>85</v>
      </c>
      <c r="BK320" s="198">
        <f>ROUND(I320*H320,2)</f>
        <v>0</v>
      </c>
      <c r="BL320" s="17" t="s">
        <v>150</v>
      </c>
      <c r="BM320" s="197" t="s">
        <v>460</v>
      </c>
    </row>
    <row r="321" spans="1:65" s="13" customFormat="1" ht="10.199999999999999">
      <c r="B321" s="204"/>
      <c r="C321" s="205"/>
      <c r="D321" s="206" t="s">
        <v>175</v>
      </c>
      <c r="E321" s="207" t="s">
        <v>1</v>
      </c>
      <c r="F321" s="208" t="s">
        <v>461</v>
      </c>
      <c r="G321" s="205"/>
      <c r="H321" s="209">
        <v>227.46</v>
      </c>
      <c r="I321" s="210"/>
      <c r="J321" s="205"/>
      <c r="K321" s="205"/>
      <c r="L321" s="211"/>
      <c r="M321" s="212"/>
      <c r="N321" s="213"/>
      <c r="O321" s="213"/>
      <c r="P321" s="213"/>
      <c r="Q321" s="213"/>
      <c r="R321" s="213"/>
      <c r="S321" s="213"/>
      <c r="T321" s="214"/>
      <c r="AT321" s="215" t="s">
        <v>175</v>
      </c>
      <c r="AU321" s="215" t="s">
        <v>87</v>
      </c>
      <c r="AV321" s="13" t="s">
        <v>87</v>
      </c>
      <c r="AW321" s="13" t="s">
        <v>34</v>
      </c>
      <c r="AX321" s="13" t="s">
        <v>77</v>
      </c>
      <c r="AY321" s="215" t="s">
        <v>143</v>
      </c>
    </row>
    <row r="322" spans="1:65" s="14" customFormat="1" ht="10.199999999999999">
      <c r="B322" s="216"/>
      <c r="C322" s="217"/>
      <c r="D322" s="206" t="s">
        <v>175</v>
      </c>
      <c r="E322" s="218" t="s">
        <v>1</v>
      </c>
      <c r="F322" s="219" t="s">
        <v>177</v>
      </c>
      <c r="G322" s="217"/>
      <c r="H322" s="220">
        <v>227.46</v>
      </c>
      <c r="I322" s="221"/>
      <c r="J322" s="217"/>
      <c r="K322" s="217"/>
      <c r="L322" s="222"/>
      <c r="M322" s="223"/>
      <c r="N322" s="224"/>
      <c r="O322" s="224"/>
      <c r="P322" s="224"/>
      <c r="Q322" s="224"/>
      <c r="R322" s="224"/>
      <c r="S322" s="224"/>
      <c r="T322" s="225"/>
      <c r="AT322" s="226" t="s">
        <v>175</v>
      </c>
      <c r="AU322" s="226" t="s">
        <v>87</v>
      </c>
      <c r="AV322" s="14" t="s">
        <v>150</v>
      </c>
      <c r="AW322" s="14" t="s">
        <v>34</v>
      </c>
      <c r="AX322" s="14" t="s">
        <v>85</v>
      </c>
      <c r="AY322" s="226" t="s">
        <v>143</v>
      </c>
    </row>
    <row r="323" spans="1:65" s="2" customFormat="1" ht="16.5" customHeight="1">
      <c r="A323" s="34"/>
      <c r="B323" s="35"/>
      <c r="C323" s="227" t="s">
        <v>319</v>
      </c>
      <c r="D323" s="227" t="s">
        <v>219</v>
      </c>
      <c r="E323" s="228" t="s">
        <v>462</v>
      </c>
      <c r="F323" s="229" t="s">
        <v>463</v>
      </c>
      <c r="G323" s="230" t="s">
        <v>163</v>
      </c>
      <c r="H323" s="231">
        <v>19.38</v>
      </c>
      <c r="I323" s="232"/>
      <c r="J323" s="233">
        <f>ROUND(I323*H323,2)</f>
        <v>0</v>
      </c>
      <c r="K323" s="229" t="s">
        <v>149</v>
      </c>
      <c r="L323" s="234"/>
      <c r="M323" s="235" t="s">
        <v>1</v>
      </c>
      <c r="N323" s="236" t="s">
        <v>42</v>
      </c>
      <c r="O323" s="71"/>
      <c r="P323" s="195">
        <f>O323*H323</f>
        <v>0</v>
      </c>
      <c r="Q323" s="195">
        <v>0</v>
      </c>
      <c r="R323" s="195">
        <f>Q323*H323</f>
        <v>0</v>
      </c>
      <c r="S323" s="195">
        <v>0</v>
      </c>
      <c r="T323" s="19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7" t="s">
        <v>164</v>
      </c>
      <c r="AT323" s="197" t="s">
        <v>219</v>
      </c>
      <c r="AU323" s="197" t="s">
        <v>87</v>
      </c>
      <c r="AY323" s="17" t="s">
        <v>143</v>
      </c>
      <c r="BE323" s="198">
        <f>IF(N323="základní",J323,0)</f>
        <v>0</v>
      </c>
      <c r="BF323" s="198">
        <f>IF(N323="snížená",J323,0)</f>
        <v>0</v>
      </c>
      <c r="BG323" s="198">
        <f>IF(N323="zákl. přenesená",J323,0)</f>
        <v>0</v>
      </c>
      <c r="BH323" s="198">
        <f>IF(N323="sníž. přenesená",J323,0)</f>
        <v>0</v>
      </c>
      <c r="BI323" s="198">
        <f>IF(N323="nulová",J323,0)</f>
        <v>0</v>
      </c>
      <c r="BJ323" s="17" t="s">
        <v>85</v>
      </c>
      <c r="BK323" s="198">
        <f>ROUND(I323*H323,2)</f>
        <v>0</v>
      </c>
      <c r="BL323" s="17" t="s">
        <v>150</v>
      </c>
      <c r="BM323" s="197" t="s">
        <v>464</v>
      </c>
    </row>
    <row r="324" spans="1:65" s="13" customFormat="1" ht="10.199999999999999">
      <c r="B324" s="204"/>
      <c r="C324" s="205"/>
      <c r="D324" s="206" t="s">
        <v>175</v>
      </c>
      <c r="E324" s="207" t="s">
        <v>1</v>
      </c>
      <c r="F324" s="208" t="s">
        <v>465</v>
      </c>
      <c r="G324" s="205"/>
      <c r="H324" s="209">
        <v>19.38</v>
      </c>
      <c r="I324" s="210"/>
      <c r="J324" s="205"/>
      <c r="K324" s="205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175</v>
      </c>
      <c r="AU324" s="215" t="s">
        <v>87</v>
      </c>
      <c r="AV324" s="13" t="s">
        <v>87</v>
      </c>
      <c r="AW324" s="13" t="s">
        <v>34</v>
      </c>
      <c r="AX324" s="13" t="s">
        <v>77</v>
      </c>
      <c r="AY324" s="215" t="s">
        <v>143</v>
      </c>
    </row>
    <row r="325" spans="1:65" s="14" customFormat="1" ht="10.199999999999999">
      <c r="B325" s="216"/>
      <c r="C325" s="217"/>
      <c r="D325" s="206" t="s">
        <v>175</v>
      </c>
      <c r="E325" s="218" t="s">
        <v>1</v>
      </c>
      <c r="F325" s="219" t="s">
        <v>177</v>
      </c>
      <c r="G325" s="217"/>
      <c r="H325" s="220">
        <v>19.38</v>
      </c>
      <c r="I325" s="221"/>
      <c r="J325" s="217"/>
      <c r="K325" s="217"/>
      <c r="L325" s="222"/>
      <c r="M325" s="223"/>
      <c r="N325" s="224"/>
      <c r="O325" s="224"/>
      <c r="P325" s="224"/>
      <c r="Q325" s="224"/>
      <c r="R325" s="224"/>
      <c r="S325" s="224"/>
      <c r="T325" s="225"/>
      <c r="AT325" s="226" t="s">
        <v>175</v>
      </c>
      <c r="AU325" s="226" t="s">
        <v>87</v>
      </c>
      <c r="AV325" s="14" t="s">
        <v>150</v>
      </c>
      <c r="AW325" s="14" t="s">
        <v>34</v>
      </c>
      <c r="AX325" s="14" t="s">
        <v>85</v>
      </c>
      <c r="AY325" s="226" t="s">
        <v>143</v>
      </c>
    </row>
    <row r="326" spans="1:65" s="2" customFormat="1" ht="21.75" customHeight="1">
      <c r="A326" s="34"/>
      <c r="B326" s="35"/>
      <c r="C326" s="227" t="s">
        <v>466</v>
      </c>
      <c r="D326" s="227" t="s">
        <v>219</v>
      </c>
      <c r="E326" s="228" t="s">
        <v>467</v>
      </c>
      <c r="F326" s="229" t="s">
        <v>468</v>
      </c>
      <c r="G326" s="230" t="s">
        <v>163</v>
      </c>
      <c r="H326" s="231">
        <v>15</v>
      </c>
      <c r="I326" s="232"/>
      <c r="J326" s="233">
        <f>ROUND(I326*H326,2)</f>
        <v>0</v>
      </c>
      <c r="K326" s="229" t="s">
        <v>149</v>
      </c>
      <c r="L326" s="234"/>
      <c r="M326" s="235" t="s">
        <v>1</v>
      </c>
      <c r="N326" s="236" t="s">
        <v>42</v>
      </c>
      <c r="O326" s="71"/>
      <c r="P326" s="195">
        <f>O326*H326</f>
        <v>0</v>
      </c>
      <c r="Q326" s="195">
        <v>0</v>
      </c>
      <c r="R326" s="195">
        <f>Q326*H326</f>
        <v>0</v>
      </c>
      <c r="S326" s="195">
        <v>0</v>
      </c>
      <c r="T326" s="196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7" t="s">
        <v>164</v>
      </c>
      <c r="AT326" s="197" t="s">
        <v>219</v>
      </c>
      <c r="AU326" s="197" t="s">
        <v>87</v>
      </c>
      <c r="AY326" s="17" t="s">
        <v>143</v>
      </c>
      <c r="BE326" s="198">
        <f>IF(N326="základní",J326,0)</f>
        <v>0</v>
      </c>
      <c r="BF326" s="198">
        <f>IF(N326="snížená",J326,0)</f>
        <v>0</v>
      </c>
      <c r="BG326" s="198">
        <f>IF(N326="zákl. přenesená",J326,0)</f>
        <v>0</v>
      </c>
      <c r="BH326" s="198">
        <f>IF(N326="sníž. přenesená",J326,0)</f>
        <v>0</v>
      </c>
      <c r="BI326" s="198">
        <f>IF(N326="nulová",J326,0)</f>
        <v>0</v>
      </c>
      <c r="BJ326" s="17" t="s">
        <v>85</v>
      </c>
      <c r="BK326" s="198">
        <f>ROUND(I326*H326,2)</f>
        <v>0</v>
      </c>
      <c r="BL326" s="17" t="s">
        <v>150</v>
      </c>
      <c r="BM326" s="197" t="s">
        <v>469</v>
      </c>
    </row>
    <row r="327" spans="1:65" s="13" customFormat="1" ht="10.199999999999999">
      <c r="B327" s="204"/>
      <c r="C327" s="205"/>
      <c r="D327" s="206" t="s">
        <v>175</v>
      </c>
      <c r="E327" s="207" t="s">
        <v>1</v>
      </c>
      <c r="F327" s="208" t="s">
        <v>470</v>
      </c>
      <c r="G327" s="205"/>
      <c r="H327" s="209">
        <v>4</v>
      </c>
      <c r="I327" s="210"/>
      <c r="J327" s="205"/>
      <c r="K327" s="205"/>
      <c r="L327" s="211"/>
      <c r="M327" s="212"/>
      <c r="N327" s="213"/>
      <c r="O327" s="213"/>
      <c r="P327" s="213"/>
      <c r="Q327" s="213"/>
      <c r="R327" s="213"/>
      <c r="S327" s="213"/>
      <c r="T327" s="214"/>
      <c r="AT327" s="215" t="s">
        <v>175</v>
      </c>
      <c r="AU327" s="215" t="s">
        <v>87</v>
      </c>
      <c r="AV327" s="13" t="s">
        <v>87</v>
      </c>
      <c r="AW327" s="13" t="s">
        <v>34</v>
      </c>
      <c r="AX327" s="13" t="s">
        <v>77</v>
      </c>
      <c r="AY327" s="215" t="s">
        <v>143</v>
      </c>
    </row>
    <row r="328" spans="1:65" s="13" customFormat="1" ht="10.199999999999999">
      <c r="B328" s="204"/>
      <c r="C328" s="205"/>
      <c r="D328" s="206" t="s">
        <v>175</v>
      </c>
      <c r="E328" s="207" t="s">
        <v>1</v>
      </c>
      <c r="F328" s="208" t="s">
        <v>471</v>
      </c>
      <c r="G328" s="205"/>
      <c r="H328" s="209">
        <v>11</v>
      </c>
      <c r="I328" s="210"/>
      <c r="J328" s="205"/>
      <c r="K328" s="205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175</v>
      </c>
      <c r="AU328" s="215" t="s">
        <v>87</v>
      </c>
      <c r="AV328" s="13" t="s">
        <v>87</v>
      </c>
      <c r="AW328" s="13" t="s">
        <v>34</v>
      </c>
      <c r="AX328" s="13" t="s">
        <v>77</v>
      </c>
      <c r="AY328" s="215" t="s">
        <v>143</v>
      </c>
    </row>
    <row r="329" spans="1:65" s="14" customFormat="1" ht="10.199999999999999">
      <c r="B329" s="216"/>
      <c r="C329" s="217"/>
      <c r="D329" s="206" t="s">
        <v>175</v>
      </c>
      <c r="E329" s="218" t="s">
        <v>1</v>
      </c>
      <c r="F329" s="219" t="s">
        <v>177</v>
      </c>
      <c r="G329" s="217"/>
      <c r="H329" s="220">
        <v>15</v>
      </c>
      <c r="I329" s="221"/>
      <c r="J329" s="217"/>
      <c r="K329" s="217"/>
      <c r="L329" s="222"/>
      <c r="M329" s="223"/>
      <c r="N329" s="224"/>
      <c r="O329" s="224"/>
      <c r="P329" s="224"/>
      <c r="Q329" s="224"/>
      <c r="R329" s="224"/>
      <c r="S329" s="224"/>
      <c r="T329" s="225"/>
      <c r="AT329" s="226" t="s">
        <v>175</v>
      </c>
      <c r="AU329" s="226" t="s">
        <v>87</v>
      </c>
      <c r="AV329" s="14" t="s">
        <v>150</v>
      </c>
      <c r="AW329" s="14" t="s">
        <v>34</v>
      </c>
      <c r="AX329" s="14" t="s">
        <v>85</v>
      </c>
      <c r="AY329" s="226" t="s">
        <v>143</v>
      </c>
    </row>
    <row r="330" spans="1:65" s="2" customFormat="1" ht="21.75" customHeight="1">
      <c r="A330" s="34"/>
      <c r="B330" s="35"/>
      <c r="C330" s="227" t="s">
        <v>324</v>
      </c>
      <c r="D330" s="227" t="s">
        <v>219</v>
      </c>
      <c r="E330" s="228" t="s">
        <v>472</v>
      </c>
      <c r="F330" s="229" t="s">
        <v>473</v>
      </c>
      <c r="G330" s="230" t="s">
        <v>236</v>
      </c>
      <c r="H330" s="231">
        <v>4</v>
      </c>
      <c r="I330" s="232"/>
      <c r="J330" s="233">
        <f>ROUND(I330*H330,2)</f>
        <v>0</v>
      </c>
      <c r="K330" s="229" t="s">
        <v>149</v>
      </c>
      <c r="L330" s="234"/>
      <c r="M330" s="235" t="s">
        <v>1</v>
      </c>
      <c r="N330" s="236" t="s">
        <v>42</v>
      </c>
      <c r="O330" s="71"/>
      <c r="P330" s="195">
        <f>O330*H330</f>
        <v>0</v>
      </c>
      <c r="Q330" s="195">
        <v>0</v>
      </c>
      <c r="R330" s="195">
        <f>Q330*H330</f>
        <v>0</v>
      </c>
      <c r="S330" s="195">
        <v>0</v>
      </c>
      <c r="T330" s="196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7" t="s">
        <v>164</v>
      </c>
      <c r="AT330" s="197" t="s">
        <v>219</v>
      </c>
      <c r="AU330" s="197" t="s">
        <v>87</v>
      </c>
      <c r="AY330" s="17" t="s">
        <v>143</v>
      </c>
      <c r="BE330" s="198">
        <f>IF(N330="základní",J330,0)</f>
        <v>0</v>
      </c>
      <c r="BF330" s="198">
        <f>IF(N330="snížená",J330,0)</f>
        <v>0</v>
      </c>
      <c r="BG330" s="198">
        <f>IF(N330="zákl. přenesená",J330,0)</f>
        <v>0</v>
      </c>
      <c r="BH330" s="198">
        <f>IF(N330="sníž. přenesená",J330,0)</f>
        <v>0</v>
      </c>
      <c r="BI330" s="198">
        <f>IF(N330="nulová",J330,0)</f>
        <v>0</v>
      </c>
      <c r="BJ330" s="17" t="s">
        <v>85</v>
      </c>
      <c r="BK330" s="198">
        <f>ROUND(I330*H330,2)</f>
        <v>0</v>
      </c>
      <c r="BL330" s="17" t="s">
        <v>150</v>
      </c>
      <c r="BM330" s="197" t="s">
        <v>474</v>
      </c>
    </row>
    <row r="331" spans="1:65" s="2" customFormat="1" ht="49.05" customHeight="1">
      <c r="A331" s="34"/>
      <c r="B331" s="35"/>
      <c r="C331" s="186" t="s">
        <v>475</v>
      </c>
      <c r="D331" s="186" t="s">
        <v>145</v>
      </c>
      <c r="E331" s="187" t="s">
        <v>476</v>
      </c>
      <c r="F331" s="188" t="s">
        <v>477</v>
      </c>
      <c r="G331" s="189" t="s">
        <v>163</v>
      </c>
      <c r="H331" s="190">
        <v>350</v>
      </c>
      <c r="I331" s="191"/>
      <c r="J331" s="192">
        <f>ROUND(I331*H331,2)</f>
        <v>0</v>
      </c>
      <c r="K331" s="188" t="s">
        <v>149</v>
      </c>
      <c r="L331" s="39"/>
      <c r="M331" s="193" t="s">
        <v>1</v>
      </c>
      <c r="N331" s="194" t="s">
        <v>42</v>
      </c>
      <c r="O331" s="71"/>
      <c r="P331" s="195">
        <f>O331*H331</f>
        <v>0</v>
      </c>
      <c r="Q331" s="195">
        <v>0</v>
      </c>
      <c r="R331" s="195">
        <f>Q331*H331</f>
        <v>0</v>
      </c>
      <c r="S331" s="195">
        <v>0</v>
      </c>
      <c r="T331" s="196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7" t="s">
        <v>150</v>
      </c>
      <c r="AT331" s="197" t="s">
        <v>145</v>
      </c>
      <c r="AU331" s="197" t="s">
        <v>87</v>
      </c>
      <c r="AY331" s="17" t="s">
        <v>143</v>
      </c>
      <c r="BE331" s="198">
        <f>IF(N331="základní",J331,0)</f>
        <v>0</v>
      </c>
      <c r="BF331" s="198">
        <f>IF(N331="snížená",J331,0)</f>
        <v>0</v>
      </c>
      <c r="BG331" s="198">
        <f>IF(N331="zákl. přenesená",J331,0)</f>
        <v>0</v>
      </c>
      <c r="BH331" s="198">
        <f>IF(N331="sníž. přenesená",J331,0)</f>
        <v>0</v>
      </c>
      <c r="BI331" s="198">
        <f>IF(N331="nulová",J331,0)</f>
        <v>0</v>
      </c>
      <c r="BJ331" s="17" t="s">
        <v>85</v>
      </c>
      <c r="BK331" s="198">
        <f>ROUND(I331*H331,2)</f>
        <v>0</v>
      </c>
      <c r="BL331" s="17" t="s">
        <v>150</v>
      </c>
      <c r="BM331" s="197" t="s">
        <v>478</v>
      </c>
    </row>
    <row r="332" spans="1:65" s="2" customFormat="1" ht="10.199999999999999">
      <c r="A332" s="34"/>
      <c r="B332" s="35"/>
      <c r="C332" s="36"/>
      <c r="D332" s="199" t="s">
        <v>151</v>
      </c>
      <c r="E332" s="36"/>
      <c r="F332" s="200" t="s">
        <v>479</v>
      </c>
      <c r="G332" s="36"/>
      <c r="H332" s="36"/>
      <c r="I332" s="201"/>
      <c r="J332" s="36"/>
      <c r="K332" s="36"/>
      <c r="L332" s="39"/>
      <c r="M332" s="202"/>
      <c r="N332" s="203"/>
      <c r="O332" s="71"/>
      <c r="P332" s="71"/>
      <c r="Q332" s="71"/>
      <c r="R332" s="71"/>
      <c r="S332" s="71"/>
      <c r="T332" s="72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7" t="s">
        <v>151</v>
      </c>
      <c r="AU332" s="17" t="s">
        <v>87</v>
      </c>
    </row>
    <row r="333" spans="1:65" s="2" customFormat="1" ht="24.15" customHeight="1">
      <c r="A333" s="34"/>
      <c r="B333" s="35"/>
      <c r="C333" s="227" t="s">
        <v>328</v>
      </c>
      <c r="D333" s="227" t="s">
        <v>219</v>
      </c>
      <c r="E333" s="228" t="s">
        <v>480</v>
      </c>
      <c r="F333" s="229" t="s">
        <v>481</v>
      </c>
      <c r="G333" s="230" t="s">
        <v>163</v>
      </c>
      <c r="H333" s="231">
        <v>8</v>
      </c>
      <c r="I333" s="232"/>
      <c r="J333" s="233">
        <f>ROUND(I333*H333,2)</f>
        <v>0</v>
      </c>
      <c r="K333" s="229" t="s">
        <v>149</v>
      </c>
      <c r="L333" s="234"/>
      <c r="M333" s="235" t="s">
        <v>1</v>
      </c>
      <c r="N333" s="236" t="s">
        <v>42</v>
      </c>
      <c r="O333" s="71"/>
      <c r="P333" s="195">
        <f>O333*H333</f>
        <v>0</v>
      </c>
      <c r="Q333" s="195">
        <v>0</v>
      </c>
      <c r="R333" s="195">
        <f>Q333*H333</f>
        <v>0</v>
      </c>
      <c r="S333" s="195">
        <v>0</v>
      </c>
      <c r="T333" s="196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7" t="s">
        <v>164</v>
      </c>
      <c r="AT333" s="197" t="s">
        <v>219</v>
      </c>
      <c r="AU333" s="197" t="s">
        <v>87</v>
      </c>
      <c r="AY333" s="17" t="s">
        <v>143</v>
      </c>
      <c r="BE333" s="198">
        <f>IF(N333="základní",J333,0)</f>
        <v>0</v>
      </c>
      <c r="BF333" s="198">
        <f>IF(N333="snížená",J333,0)</f>
        <v>0</v>
      </c>
      <c r="BG333" s="198">
        <f>IF(N333="zákl. přenesená",J333,0)</f>
        <v>0</v>
      </c>
      <c r="BH333" s="198">
        <f>IF(N333="sníž. přenesená",J333,0)</f>
        <v>0</v>
      </c>
      <c r="BI333" s="198">
        <f>IF(N333="nulová",J333,0)</f>
        <v>0</v>
      </c>
      <c r="BJ333" s="17" t="s">
        <v>85</v>
      </c>
      <c r="BK333" s="198">
        <f>ROUND(I333*H333,2)</f>
        <v>0</v>
      </c>
      <c r="BL333" s="17" t="s">
        <v>150</v>
      </c>
      <c r="BM333" s="197" t="s">
        <v>482</v>
      </c>
    </row>
    <row r="334" spans="1:65" s="13" customFormat="1" ht="10.199999999999999">
      <c r="B334" s="204"/>
      <c r="C334" s="205"/>
      <c r="D334" s="206" t="s">
        <v>175</v>
      </c>
      <c r="E334" s="207" t="s">
        <v>1</v>
      </c>
      <c r="F334" s="208" t="s">
        <v>483</v>
      </c>
      <c r="G334" s="205"/>
      <c r="H334" s="209">
        <v>8</v>
      </c>
      <c r="I334" s="210"/>
      <c r="J334" s="205"/>
      <c r="K334" s="205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175</v>
      </c>
      <c r="AU334" s="215" t="s">
        <v>87</v>
      </c>
      <c r="AV334" s="13" t="s">
        <v>87</v>
      </c>
      <c r="AW334" s="13" t="s">
        <v>34</v>
      </c>
      <c r="AX334" s="13" t="s">
        <v>77</v>
      </c>
      <c r="AY334" s="215" t="s">
        <v>143</v>
      </c>
    </row>
    <row r="335" spans="1:65" s="14" customFormat="1" ht="10.199999999999999">
      <c r="B335" s="216"/>
      <c r="C335" s="217"/>
      <c r="D335" s="206" t="s">
        <v>175</v>
      </c>
      <c r="E335" s="218" t="s">
        <v>1</v>
      </c>
      <c r="F335" s="219" t="s">
        <v>177</v>
      </c>
      <c r="G335" s="217"/>
      <c r="H335" s="220">
        <v>8</v>
      </c>
      <c r="I335" s="221"/>
      <c r="J335" s="217"/>
      <c r="K335" s="217"/>
      <c r="L335" s="222"/>
      <c r="M335" s="223"/>
      <c r="N335" s="224"/>
      <c r="O335" s="224"/>
      <c r="P335" s="224"/>
      <c r="Q335" s="224"/>
      <c r="R335" s="224"/>
      <c r="S335" s="224"/>
      <c r="T335" s="225"/>
      <c r="AT335" s="226" t="s">
        <v>175</v>
      </c>
      <c r="AU335" s="226" t="s">
        <v>87</v>
      </c>
      <c r="AV335" s="14" t="s">
        <v>150</v>
      </c>
      <c r="AW335" s="14" t="s">
        <v>34</v>
      </c>
      <c r="AX335" s="14" t="s">
        <v>85</v>
      </c>
      <c r="AY335" s="226" t="s">
        <v>143</v>
      </c>
    </row>
    <row r="336" spans="1:65" s="2" customFormat="1" ht="16.5" customHeight="1">
      <c r="A336" s="34"/>
      <c r="B336" s="35"/>
      <c r="C336" s="227" t="s">
        <v>484</v>
      </c>
      <c r="D336" s="227" t="s">
        <v>219</v>
      </c>
      <c r="E336" s="228" t="s">
        <v>485</v>
      </c>
      <c r="F336" s="229" t="s">
        <v>486</v>
      </c>
      <c r="G336" s="230" t="s">
        <v>163</v>
      </c>
      <c r="H336" s="231">
        <v>348.84</v>
      </c>
      <c r="I336" s="232"/>
      <c r="J336" s="233">
        <f>ROUND(I336*H336,2)</f>
        <v>0</v>
      </c>
      <c r="K336" s="229" t="s">
        <v>149</v>
      </c>
      <c r="L336" s="234"/>
      <c r="M336" s="235" t="s">
        <v>1</v>
      </c>
      <c r="N336" s="236" t="s">
        <v>42</v>
      </c>
      <c r="O336" s="71"/>
      <c r="P336" s="195">
        <f>O336*H336</f>
        <v>0</v>
      </c>
      <c r="Q336" s="195">
        <v>0</v>
      </c>
      <c r="R336" s="195">
        <f>Q336*H336</f>
        <v>0</v>
      </c>
      <c r="S336" s="195">
        <v>0</v>
      </c>
      <c r="T336" s="196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7" t="s">
        <v>164</v>
      </c>
      <c r="AT336" s="197" t="s">
        <v>219</v>
      </c>
      <c r="AU336" s="197" t="s">
        <v>87</v>
      </c>
      <c r="AY336" s="17" t="s">
        <v>143</v>
      </c>
      <c r="BE336" s="198">
        <f>IF(N336="základní",J336,0)</f>
        <v>0</v>
      </c>
      <c r="BF336" s="198">
        <f>IF(N336="snížená",J336,0)</f>
        <v>0</v>
      </c>
      <c r="BG336" s="198">
        <f>IF(N336="zákl. přenesená",J336,0)</f>
        <v>0</v>
      </c>
      <c r="BH336" s="198">
        <f>IF(N336="sníž. přenesená",J336,0)</f>
        <v>0</v>
      </c>
      <c r="BI336" s="198">
        <f>IF(N336="nulová",J336,0)</f>
        <v>0</v>
      </c>
      <c r="BJ336" s="17" t="s">
        <v>85</v>
      </c>
      <c r="BK336" s="198">
        <f>ROUND(I336*H336,2)</f>
        <v>0</v>
      </c>
      <c r="BL336" s="17" t="s">
        <v>150</v>
      </c>
      <c r="BM336" s="197" t="s">
        <v>487</v>
      </c>
    </row>
    <row r="337" spans="1:65" s="13" customFormat="1" ht="10.199999999999999">
      <c r="B337" s="204"/>
      <c r="C337" s="205"/>
      <c r="D337" s="206" t="s">
        <v>175</v>
      </c>
      <c r="E337" s="207" t="s">
        <v>1</v>
      </c>
      <c r="F337" s="208" t="s">
        <v>488</v>
      </c>
      <c r="G337" s="205"/>
      <c r="H337" s="209">
        <v>348.84</v>
      </c>
      <c r="I337" s="210"/>
      <c r="J337" s="205"/>
      <c r="K337" s="205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175</v>
      </c>
      <c r="AU337" s="215" t="s">
        <v>87</v>
      </c>
      <c r="AV337" s="13" t="s">
        <v>87</v>
      </c>
      <c r="AW337" s="13" t="s">
        <v>34</v>
      </c>
      <c r="AX337" s="13" t="s">
        <v>77</v>
      </c>
      <c r="AY337" s="215" t="s">
        <v>143</v>
      </c>
    </row>
    <row r="338" spans="1:65" s="14" customFormat="1" ht="10.199999999999999">
      <c r="B338" s="216"/>
      <c r="C338" s="217"/>
      <c r="D338" s="206" t="s">
        <v>175</v>
      </c>
      <c r="E338" s="218" t="s">
        <v>1</v>
      </c>
      <c r="F338" s="219" t="s">
        <v>177</v>
      </c>
      <c r="G338" s="217"/>
      <c r="H338" s="220">
        <v>348.84</v>
      </c>
      <c r="I338" s="221"/>
      <c r="J338" s="217"/>
      <c r="K338" s="217"/>
      <c r="L338" s="222"/>
      <c r="M338" s="223"/>
      <c r="N338" s="224"/>
      <c r="O338" s="224"/>
      <c r="P338" s="224"/>
      <c r="Q338" s="224"/>
      <c r="R338" s="224"/>
      <c r="S338" s="224"/>
      <c r="T338" s="225"/>
      <c r="AT338" s="226" t="s">
        <v>175</v>
      </c>
      <c r="AU338" s="226" t="s">
        <v>87</v>
      </c>
      <c r="AV338" s="14" t="s">
        <v>150</v>
      </c>
      <c r="AW338" s="14" t="s">
        <v>34</v>
      </c>
      <c r="AX338" s="14" t="s">
        <v>85</v>
      </c>
      <c r="AY338" s="226" t="s">
        <v>143</v>
      </c>
    </row>
    <row r="339" spans="1:65" s="2" customFormat="1" ht="62.7" customHeight="1">
      <c r="A339" s="34"/>
      <c r="B339" s="35"/>
      <c r="C339" s="186" t="s">
        <v>333</v>
      </c>
      <c r="D339" s="186" t="s">
        <v>145</v>
      </c>
      <c r="E339" s="187" t="s">
        <v>489</v>
      </c>
      <c r="F339" s="188" t="s">
        <v>490</v>
      </c>
      <c r="G339" s="189" t="s">
        <v>163</v>
      </c>
      <c r="H339" s="190">
        <v>13</v>
      </c>
      <c r="I339" s="191"/>
      <c r="J339" s="192">
        <f>ROUND(I339*H339,2)</f>
        <v>0</v>
      </c>
      <c r="K339" s="188" t="s">
        <v>149</v>
      </c>
      <c r="L339" s="39"/>
      <c r="M339" s="193" t="s">
        <v>1</v>
      </c>
      <c r="N339" s="194" t="s">
        <v>42</v>
      </c>
      <c r="O339" s="71"/>
      <c r="P339" s="195">
        <f>O339*H339</f>
        <v>0</v>
      </c>
      <c r="Q339" s="195">
        <v>0</v>
      </c>
      <c r="R339" s="195">
        <f>Q339*H339</f>
        <v>0</v>
      </c>
      <c r="S339" s="195">
        <v>0</v>
      </c>
      <c r="T339" s="196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7" t="s">
        <v>150</v>
      </c>
      <c r="AT339" s="197" t="s">
        <v>145</v>
      </c>
      <c r="AU339" s="197" t="s">
        <v>87</v>
      </c>
      <c r="AY339" s="17" t="s">
        <v>143</v>
      </c>
      <c r="BE339" s="198">
        <f>IF(N339="základní",J339,0)</f>
        <v>0</v>
      </c>
      <c r="BF339" s="198">
        <f>IF(N339="snížená",J339,0)</f>
        <v>0</v>
      </c>
      <c r="BG339" s="198">
        <f>IF(N339="zákl. přenesená",J339,0)</f>
        <v>0</v>
      </c>
      <c r="BH339" s="198">
        <f>IF(N339="sníž. přenesená",J339,0)</f>
        <v>0</v>
      </c>
      <c r="BI339" s="198">
        <f>IF(N339="nulová",J339,0)</f>
        <v>0</v>
      </c>
      <c r="BJ339" s="17" t="s">
        <v>85</v>
      </c>
      <c r="BK339" s="198">
        <f>ROUND(I339*H339,2)</f>
        <v>0</v>
      </c>
      <c r="BL339" s="17" t="s">
        <v>150</v>
      </c>
      <c r="BM339" s="197" t="s">
        <v>491</v>
      </c>
    </row>
    <row r="340" spans="1:65" s="2" customFormat="1" ht="10.199999999999999">
      <c r="A340" s="34"/>
      <c r="B340" s="35"/>
      <c r="C340" s="36"/>
      <c r="D340" s="199" t="s">
        <v>151</v>
      </c>
      <c r="E340" s="36"/>
      <c r="F340" s="200" t="s">
        <v>492</v>
      </c>
      <c r="G340" s="36"/>
      <c r="H340" s="36"/>
      <c r="I340" s="201"/>
      <c r="J340" s="36"/>
      <c r="K340" s="36"/>
      <c r="L340" s="39"/>
      <c r="M340" s="202"/>
      <c r="N340" s="203"/>
      <c r="O340" s="71"/>
      <c r="P340" s="71"/>
      <c r="Q340" s="71"/>
      <c r="R340" s="71"/>
      <c r="S340" s="71"/>
      <c r="T340" s="72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7" t="s">
        <v>151</v>
      </c>
      <c r="AU340" s="17" t="s">
        <v>87</v>
      </c>
    </row>
    <row r="341" spans="1:65" s="2" customFormat="1" ht="24.15" customHeight="1">
      <c r="A341" s="34"/>
      <c r="B341" s="35"/>
      <c r="C341" s="186" t="s">
        <v>493</v>
      </c>
      <c r="D341" s="186" t="s">
        <v>145</v>
      </c>
      <c r="E341" s="187" t="s">
        <v>494</v>
      </c>
      <c r="F341" s="188" t="s">
        <v>495</v>
      </c>
      <c r="G341" s="189" t="s">
        <v>163</v>
      </c>
      <c r="H341" s="190">
        <v>13</v>
      </c>
      <c r="I341" s="191"/>
      <c r="J341" s="192">
        <f>ROUND(I341*H341,2)</f>
        <v>0</v>
      </c>
      <c r="K341" s="188" t="s">
        <v>149</v>
      </c>
      <c r="L341" s="39"/>
      <c r="M341" s="193" t="s">
        <v>1</v>
      </c>
      <c r="N341" s="194" t="s">
        <v>42</v>
      </c>
      <c r="O341" s="71"/>
      <c r="P341" s="195">
        <f>O341*H341</f>
        <v>0</v>
      </c>
      <c r="Q341" s="195">
        <v>0</v>
      </c>
      <c r="R341" s="195">
        <f>Q341*H341</f>
        <v>0</v>
      </c>
      <c r="S341" s="195">
        <v>0</v>
      </c>
      <c r="T341" s="19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7" t="s">
        <v>150</v>
      </c>
      <c r="AT341" s="197" t="s">
        <v>145</v>
      </c>
      <c r="AU341" s="197" t="s">
        <v>87</v>
      </c>
      <c r="AY341" s="17" t="s">
        <v>143</v>
      </c>
      <c r="BE341" s="198">
        <f>IF(N341="základní",J341,0)</f>
        <v>0</v>
      </c>
      <c r="BF341" s="198">
        <f>IF(N341="snížená",J341,0)</f>
        <v>0</v>
      </c>
      <c r="BG341" s="198">
        <f>IF(N341="zákl. přenesená",J341,0)</f>
        <v>0</v>
      </c>
      <c r="BH341" s="198">
        <f>IF(N341="sníž. přenesená",J341,0)</f>
        <v>0</v>
      </c>
      <c r="BI341" s="198">
        <f>IF(N341="nulová",J341,0)</f>
        <v>0</v>
      </c>
      <c r="BJ341" s="17" t="s">
        <v>85</v>
      </c>
      <c r="BK341" s="198">
        <f>ROUND(I341*H341,2)</f>
        <v>0</v>
      </c>
      <c r="BL341" s="17" t="s">
        <v>150</v>
      </c>
      <c r="BM341" s="197" t="s">
        <v>496</v>
      </c>
    </row>
    <row r="342" spans="1:65" s="2" customFormat="1" ht="10.199999999999999">
      <c r="A342" s="34"/>
      <c r="B342" s="35"/>
      <c r="C342" s="36"/>
      <c r="D342" s="199" t="s">
        <v>151</v>
      </c>
      <c r="E342" s="36"/>
      <c r="F342" s="200" t="s">
        <v>497</v>
      </c>
      <c r="G342" s="36"/>
      <c r="H342" s="36"/>
      <c r="I342" s="201"/>
      <c r="J342" s="36"/>
      <c r="K342" s="36"/>
      <c r="L342" s="39"/>
      <c r="M342" s="202"/>
      <c r="N342" s="203"/>
      <c r="O342" s="71"/>
      <c r="P342" s="71"/>
      <c r="Q342" s="71"/>
      <c r="R342" s="71"/>
      <c r="S342" s="71"/>
      <c r="T342" s="72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T342" s="17" t="s">
        <v>151</v>
      </c>
      <c r="AU342" s="17" t="s">
        <v>87</v>
      </c>
    </row>
    <row r="343" spans="1:65" s="2" customFormat="1" ht="24.15" customHeight="1">
      <c r="A343" s="34"/>
      <c r="B343" s="35"/>
      <c r="C343" s="186" t="s">
        <v>337</v>
      </c>
      <c r="D343" s="186" t="s">
        <v>145</v>
      </c>
      <c r="E343" s="187" t="s">
        <v>498</v>
      </c>
      <c r="F343" s="188" t="s">
        <v>499</v>
      </c>
      <c r="G343" s="189" t="s">
        <v>236</v>
      </c>
      <c r="H343" s="190">
        <v>50</v>
      </c>
      <c r="I343" s="191"/>
      <c r="J343" s="192">
        <f>ROUND(I343*H343,2)</f>
        <v>0</v>
      </c>
      <c r="K343" s="188" t="s">
        <v>149</v>
      </c>
      <c r="L343" s="39"/>
      <c r="M343" s="193" t="s">
        <v>1</v>
      </c>
      <c r="N343" s="194" t="s">
        <v>42</v>
      </c>
      <c r="O343" s="71"/>
      <c r="P343" s="195">
        <f>O343*H343</f>
        <v>0</v>
      </c>
      <c r="Q343" s="195">
        <v>0</v>
      </c>
      <c r="R343" s="195">
        <f>Q343*H343</f>
        <v>0</v>
      </c>
      <c r="S343" s="195">
        <v>0</v>
      </c>
      <c r="T343" s="196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7" t="s">
        <v>150</v>
      </c>
      <c r="AT343" s="197" t="s">
        <v>145</v>
      </c>
      <c r="AU343" s="197" t="s">
        <v>87</v>
      </c>
      <c r="AY343" s="17" t="s">
        <v>143</v>
      </c>
      <c r="BE343" s="198">
        <f>IF(N343="základní",J343,0)</f>
        <v>0</v>
      </c>
      <c r="BF343" s="198">
        <f>IF(N343="snížená",J343,0)</f>
        <v>0</v>
      </c>
      <c r="BG343" s="198">
        <f>IF(N343="zákl. přenesená",J343,0)</f>
        <v>0</v>
      </c>
      <c r="BH343" s="198">
        <f>IF(N343="sníž. přenesená",J343,0)</f>
        <v>0</v>
      </c>
      <c r="BI343" s="198">
        <f>IF(N343="nulová",J343,0)</f>
        <v>0</v>
      </c>
      <c r="BJ343" s="17" t="s">
        <v>85</v>
      </c>
      <c r="BK343" s="198">
        <f>ROUND(I343*H343,2)</f>
        <v>0</v>
      </c>
      <c r="BL343" s="17" t="s">
        <v>150</v>
      </c>
      <c r="BM343" s="197" t="s">
        <v>500</v>
      </c>
    </row>
    <row r="344" spans="1:65" s="2" customFormat="1" ht="10.199999999999999">
      <c r="A344" s="34"/>
      <c r="B344" s="35"/>
      <c r="C344" s="36"/>
      <c r="D344" s="199" t="s">
        <v>151</v>
      </c>
      <c r="E344" s="36"/>
      <c r="F344" s="200" t="s">
        <v>501</v>
      </c>
      <c r="G344" s="36"/>
      <c r="H344" s="36"/>
      <c r="I344" s="201"/>
      <c r="J344" s="36"/>
      <c r="K344" s="36"/>
      <c r="L344" s="39"/>
      <c r="M344" s="202"/>
      <c r="N344" s="203"/>
      <c r="O344" s="71"/>
      <c r="P344" s="71"/>
      <c r="Q344" s="71"/>
      <c r="R344" s="71"/>
      <c r="S344" s="71"/>
      <c r="T344" s="72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T344" s="17" t="s">
        <v>151</v>
      </c>
      <c r="AU344" s="17" t="s">
        <v>87</v>
      </c>
    </row>
    <row r="345" spans="1:65" s="13" customFormat="1" ht="10.199999999999999">
      <c r="B345" s="204"/>
      <c r="C345" s="205"/>
      <c r="D345" s="206" t="s">
        <v>175</v>
      </c>
      <c r="E345" s="207" t="s">
        <v>1</v>
      </c>
      <c r="F345" s="208" t="s">
        <v>502</v>
      </c>
      <c r="G345" s="205"/>
      <c r="H345" s="209">
        <v>50</v>
      </c>
      <c r="I345" s="210"/>
      <c r="J345" s="205"/>
      <c r="K345" s="205"/>
      <c r="L345" s="211"/>
      <c r="M345" s="212"/>
      <c r="N345" s="213"/>
      <c r="O345" s="213"/>
      <c r="P345" s="213"/>
      <c r="Q345" s="213"/>
      <c r="R345" s="213"/>
      <c r="S345" s="213"/>
      <c r="T345" s="214"/>
      <c r="AT345" s="215" t="s">
        <v>175</v>
      </c>
      <c r="AU345" s="215" t="s">
        <v>87</v>
      </c>
      <c r="AV345" s="13" t="s">
        <v>87</v>
      </c>
      <c r="AW345" s="13" t="s">
        <v>34</v>
      </c>
      <c r="AX345" s="13" t="s">
        <v>77</v>
      </c>
      <c r="AY345" s="215" t="s">
        <v>143</v>
      </c>
    </row>
    <row r="346" spans="1:65" s="14" customFormat="1" ht="10.199999999999999">
      <c r="B346" s="216"/>
      <c r="C346" s="217"/>
      <c r="D346" s="206" t="s">
        <v>175</v>
      </c>
      <c r="E346" s="218" t="s">
        <v>1</v>
      </c>
      <c r="F346" s="219" t="s">
        <v>177</v>
      </c>
      <c r="G346" s="217"/>
      <c r="H346" s="220">
        <v>50</v>
      </c>
      <c r="I346" s="221"/>
      <c r="J346" s="217"/>
      <c r="K346" s="217"/>
      <c r="L346" s="222"/>
      <c r="M346" s="223"/>
      <c r="N346" s="224"/>
      <c r="O346" s="224"/>
      <c r="P346" s="224"/>
      <c r="Q346" s="224"/>
      <c r="R346" s="224"/>
      <c r="S346" s="224"/>
      <c r="T346" s="225"/>
      <c r="AT346" s="226" t="s">
        <v>175</v>
      </c>
      <c r="AU346" s="226" t="s">
        <v>87</v>
      </c>
      <c r="AV346" s="14" t="s">
        <v>150</v>
      </c>
      <c r="AW346" s="14" t="s">
        <v>34</v>
      </c>
      <c r="AX346" s="14" t="s">
        <v>85</v>
      </c>
      <c r="AY346" s="226" t="s">
        <v>143</v>
      </c>
    </row>
    <row r="347" spans="1:65" s="12" customFormat="1" ht="22.8" customHeight="1">
      <c r="B347" s="170"/>
      <c r="C347" s="171"/>
      <c r="D347" s="172" t="s">
        <v>76</v>
      </c>
      <c r="E347" s="184" t="s">
        <v>503</v>
      </c>
      <c r="F347" s="184" t="s">
        <v>504</v>
      </c>
      <c r="G347" s="171"/>
      <c r="H347" s="171"/>
      <c r="I347" s="174"/>
      <c r="J347" s="185">
        <f>BK347</f>
        <v>0</v>
      </c>
      <c r="K347" s="171"/>
      <c r="L347" s="176"/>
      <c r="M347" s="177"/>
      <c r="N347" s="178"/>
      <c r="O347" s="178"/>
      <c r="P347" s="179">
        <f>SUM(P348:P383)</f>
        <v>0</v>
      </c>
      <c r="Q347" s="178"/>
      <c r="R347" s="179">
        <f>SUM(R348:R383)</f>
        <v>0</v>
      </c>
      <c r="S347" s="178"/>
      <c r="T347" s="180">
        <f>SUM(T348:T383)</f>
        <v>0</v>
      </c>
      <c r="AR347" s="181" t="s">
        <v>85</v>
      </c>
      <c r="AT347" s="182" t="s">
        <v>76</v>
      </c>
      <c r="AU347" s="182" t="s">
        <v>85</v>
      </c>
      <c r="AY347" s="181" t="s">
        <v>143</v>
      </c>
      <c r="BK347" s="183">
        <f>SUM(BK348:BK383)</f>
        <v>0</v>
      </c>
    </row>
    <row r="348" spans="1:65" s="2" customFormat="1" ht="49.05" customHeight="1">
      <c r="A348" s="34"/>
      <c r="B348" s="35"/>
      <c r="C348" s="186" t="s">
        <v>505</v>
      </c>
      <c r="D348" s="186" t="s">
        <v>145</v>
      </c>
      <c r="E348" s="187" t="s">
        <v>506</v>
      </c>
      <c r="F348" s="188" t="s">
        <v>507</v>
      </c>
      <c r="G348" s="189" t="s">
        <v>173</v>
      </c>
      <c r="H348" s="190">
        <v>73.5</v>
      </c>
      <c r="I348" s="191"/>
      <c r="J348" s="192">
        <f>ROUND(I348*H348,2)</f>
        <v>0</v>
      </c>
      <c r="K348" s="188" t="s">
        <v>149</v>
      </c>
      <c r="L348" s="39"/>
      <c r="M348" s="193" t="s">
        <v>1</v>
      </c>
      <c r="N348" s="194" t="s">
        <v>42</v>
      </c>
      <c r="O348" s="71"/>
      <c r="P348" s="195">
        <f>O348*H348</f>
        <v>0</v>
      </c>
      <c r="Q348" s="195">
        <v>0</v>
      </c>
      <c r="R348" s="195">
        <f>Q348*H348</f>
        <v>0</v>
      </c>
      <c r="S348" s="195">
        <v>0</v>
      </c>
      <c r="T348" s="19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7" t="s">
        <v>150</v>
      </c>
      <c r="AT348" s="197" t="s">
        <v>145</v>
      </c>
      <c r="AU348" s="197" t="s">
        <v>87</v>
      </c>
      <c r="AY348" s="17" t="s">
        <v>143</v>
      </c>
      <c r="BE348" s="198">
        <f>IF(N348="základní",J348,0)</f>
        <v>0</v>
      </c>
      <c r="BF348" s="198">
        <f>IF(N348="snížená",J348,0)</f>
        <v>0</v>
      </c>
      <c r="BG348" s="198">
        <f>IF(N348="zákl. přenesená",J348,0)</f>
        <v>0</v>
      </c>
      <c r="BH348" s="198">
        <f>IF(N348="sníž. přenesená",J348,0)</f>
        <v>0</v>
      </c>
      <c r="BI348" s="198">
        <f>IF(N348="nulová",J348,0)</f>
        <v>0</v>
      </c>
      <c r="BJ348" s="17" t="s">
        <v>85</v>
      </c>
      <c r="BK348" s="198">
        <f>ROUND(I348*H348,2)</f>
        <v>0</v>
      </c>
      <c r="BL348" s="17" t="s">
        <v>150</v>
      </c>
      <c r="BM348" s="197" t="s">
        <v>508</v>
      </c>
    </row>
    <row r="349" spans="1:65" s="2" customFormat="1" ht="10.199999999999999">
      <c r="A349" s="34"/>
      <c r="B349" s="35"/>
      <c r="C349" s="36"/>
      <c r="D349" s="199" t="s">
        <v>151</v>
      </c>
      <c r="E349" s="36"/>
      <c r="F349" s="200" t="s">
        <v>509</v>
      </c>
      <c r="G349" s="36"/>
      <c r="H349" s="36"/>
      <c r="I349" s="201"/>
      <c r="J349" s="36"/>
      <c r="K349" s="36"/>
      <c r="L349" s="39"/>
      <c r="M349" s="202"/>
      <c r="N349" s="203"/>
      <c r="O349" s="71"/>
      <c r="P349" s="71"/>
      <c r="Q349" s="71"/>
      <c r="R349" s="71"/>
      <c r="S349" s="71"/>
      <c r="T349" s="72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T349" s="17" t="s">
        <v>151</v>
      </c>
      <c r="AU349" s="17" t="s">
        <v>87</v>
      </c>
    </row>
    <row r="350" spans="1:65" s="13" customFormat="1" ht="10.199999999999999">
      <c r="B350" s="204"/>
      <c r="C350" s="205"/>
      <c r="D350" s="206" t="s">
        <v>175</v>
      </c>
      <c r="E350" s="207" t="s">
        <v>1</v>
      </c>
      <c r="F350" s="208" t="s">
        <v>510</v>
      </c>
      <c r="G350" s="205"/>
      <c r="H350" s="209">
        <v>42</v>
      </c>
      <c r="I350" s="210"/>
      <c r="J350" s="205"/>
      <c r="K350" s="205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175</v>
      </c>
      <c r="AU350" s="215" t="s">
        <v>87</v>
      </c>
      <c r="AV350" s="13" t="s">
        <v>87</v>
      </c>
      <c r="AW350" s="13" t="s">
        <v>34</v>
      </c>
      <c r="AX350" s="13" t="s">
        <v>77</v>
      </c>
      <c r="AY350" s="215" t="s">
        <v>143</v>
      </c>
    </row>
    <row r="351" spans="1:65" s="13" customFormat="1" ht="10.199999999999999">
      <c r="B351" s="204"/>
      <c r="C351" s="205"/>
      <c r="D351" s="206" t="s">
        <v>175</v>
      </c>
      <c r="E351" s="207" t="s">
        <v>1</v>
      </c>
      <c r="F351" s="208" t="s">
        <v>511</v>
      </c>
      <c r="G351" s="205"/>
      <c r="H351" s="209">
        <v>31.5</v>
      </c>
      <c r="I351" s="210"/>
      <c r="J351" s="205"/>
      <c r="K351" s="205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175</v>
      </c>
      <c r="AU351" s="215" t="s">
        <v>87</v>
      </c>
      <c r="AV351" s="13" t="s">
        <v>87</v>
      </c>
      <c r="AW351" s="13" t="s">
        <v>34</v>
      </c>
      <c r="AX351" s="13" t="s">
        <v>77</v>
      </c>
      <c r="AY351" s="215" t="s">
        <v>143</v>
      </c>
    </row>
    <row r="352" spans="1:65" s="14" customFormat="1" ht="10.199999999999999">
      <c r="B352" s="216"/>
      <c r="C352" s="217"/>
      <c r="D352" s="206" t="s">
        <v>175</v>
      </c>
      <c r="E352" s="218" t="s">
        <v>1</v>
      </c>
      <c r="F352" s="219" t="s">
        <v>177</v>
      </c>
      <c r="G352" s="217"/>
      <c r="H352" s="220">
        <v>73.5</v>
      </c>
      <c r="I352" s="221"/>
      <c r="J352" s="217"/>
      <c r="K352" s="217"/>
      <c r="L352" s="222"/>
      <c r="M352" s="223"/>
      <c r="N352" s="224"/>
      <c r="O352" s="224"/>
      <c r="P352" s="224"/>
      <c r="Q352" s="224"/>
      <c r="R352" s="224"/>
      <c r="S352" s="224"/>
      <c r="T352" s="225"/>
      <c r="AT352" s="226" t="s">
        <v>175</v>
      </c>
      <c r="AU352" s="226" t="s">
        <v>87</v>
      </c>
      <c r="AV352" s="14" t="s">
        <v>150</v>
      </c>
      <c r="AW352" s="14" t="s">
        <v>34</v>
      </c>
      <c r="AX352" s="14" t="s">
        <v>85</v>
      </c>
      <c r="AY352" s="226" t="s">
        <v>143</v>
      </c>
    </row>
    <row r="353" spans="1:65" s="2" customFormat="1" ht="62.7" customHeight="1">
      <c r="A353" s="34"/>
      <c r="B353" s="35"/>
      <c r="C353" s="186" t="s">
        <v>342</v>
      </c>
      <c r="D353" s="186" t="s">
        <v>145</v>
      </c>
      <c r="E353" s="187" t="s">
        <v>184</v>
      </c>
      <c r="F353" s="188" t="s">
        <v>185</v>
      </c>
      <c r="G353" s="189" t="s">
        <v>173</v>
      </c>
      <c r="H353" s="190">
        <v>73.5</v>
      </c>
      <c r="I353" s="191"/>
      <c r="J353" s="192">
        <f>ROUND(I353*H353,2)</f>
        <v>0</v>
      </c>
      <c r="K353" s="188" t="s">
        <v>149</v>
      </c>
      <c r="L353" s="39"/>
      <c r="M353" s="193" t="s">
        <v>1</v>
      </c>
      <c r="N353" s="194" t="s">
        <v>42</v>
      </c>
      <c r="O353" s="71"/>
      <c r="P353" s="195">
        <f>O353*H353</f>
        <v>0</v>
      </c>
      <c r="Q353" s="195">
        <v>0</v>
      </c>
      <c r="R353" s="195">
        <f>Q353*H353</f>
        <v>0</v>
      </c>
      <c r="S353" s="195">
        <v>0</v>
      </c>
      <c r="T353" s="196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7" t="s">
        <v>150</v>
      </c>
      <c r="AT353" s="197" t="s">
        <v>145</v>
      </c>
      <c r="AU353" s="197" t="s">
        <v>87</v>
      </c>
      <c r="AY353" s="17" t="s">
        <v>143</v>
      </c>
      <c r="BE353" s="198">
        <f>IF(N353="základní",J353,0)</f>
        <v>0</v>
      </c>
      <c r="BF353" s="198">
        <f>IF(N353="snížená",J353,0)</f>
        <v>0</v>
      </c>
      <c r="BG353" s="198">
        <f>IF(N353="zákl. přenesená",J353,0)</f>
        <v>0</v>
      </c>
      <c r="BH353" s="198">
        <f>IF(N353="sníž. přenesená",J353,0)</f>
        <v>0</v>
      </c>
      <c r="BI353" s="198">
        <f>IF(N353="nulová",J353,0)</f>
        <v>0</v>
      </c>
      <c r="BJ353" s="17" t="s">
        <v>85</v>
      </c>
      <c r="BK353" s="198">
        <f>ROUND(I353*H353,2)</f>
        <v>0</v>
      </c>
      <c r="BL353" s="17" t="s">
        <v>150</v>
      </c>
      <c r="BM353" s="197" t="s">
        <v>512</v>
      </c>
    </row>
    <row r="354" spans="1:65" s="2" customFormat="1" ht="10.199999999999999">
      <c r="A354" s="34"/>
      <c r="B354" s="35"/>
      <c r="C354" s="36"/>
      <c r="D354" s="199" t="s">
        <v>151</v>
      </c>
      <c r="E354" s="36"/>
      <c r="F354" s="200" t="s">
        <v>187</v>
      </c>
      <c r="G354" s="36"/>
      <c r="H354" s="36"/>
      <c r="I354" s="201"/>
      <c r="J354" s="36"/>
      <c r="K354" s="36"/>
      <c r="L354" s="39"/>
      <c r="M354" s="202"/>
      <c r="N354" s="203"/>
      <c r="O354" s="71"/>
      <c r="P354" s="71"/>
      <c r="Q354" s="71"/>
      <c r="R354" s="71"/>
      <c r="S354" s="71"/>
      <c r="T354" s="72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T354" s="17" t="s">
        <v>151</v>
      </c>
      <c r="AU354" s="17" t="s">
        <v>87</v>
      </c>
    </row>
    <row r="355" spans="1:65" s="2" customFormat="1" ht="44.25" customHeight="1">
      <c r="A355" s="34"/>
      <c r="B355" s="35"/>
      <c r="C355" s="186" t="s">
        <v>513</v>
      </c>
      <c r="D355" s="186" t="s">
        <v>145</v>
      </c>
      <c r="E355" s="187" t="s">
        <v>200</v>
      </c>
      <c r="F355" s="188" t="s">
        <v>201</v>
      </c>
      <c r="G355" s="189" t="s">
        <v>202</v>
      </c>
      <c r="H355" s="190">
        <v>147</v>
      </c>
      <c r="I355" s="191"/>
      <c r="J355" s="192">
        <f>ROUND(I355*H355,2)</f>
        <v>0</v>
      </c>
      <c r="K355" s="188" t="s">
        <v>149</v>
      </c>
      <c r="L355" s="39"/>
      <c r="M355" s="193" t="s">
        <v>1</v>
      </c>
      <c r="N355" s="194" t="s">
        <v>42</v>
      </c>
      <c r="O355" s="71"/>
      <c r="P355" s="195">
        <f>O355*H355</f>
        <v>0</v>
      </c>
      <c r="Q355" s="195">
        <v>0</v>
      </c>
      <c r="R355" s="195">
        <f>Q355*H355</f>
        <v>0</v>
      </c>
      <c r="S355" s="195">
        <v>0</v>
      </c>
      <c r="T355" s="196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7" t="s">
        <v>150</v>
      </c>
      <c r="AT355" s="197" t="s">
        <v>145</v>
      </c>
      <c r="AU355" s="197" t="s">
        <v>87</v>
      </c>
      <c r="AY355" s="17" t="s">
        <v>143</v>
      </c>
      <c r="BE355" s="198">
        <f>IF(N355="základní",J355,0)</f>
        <v>0</v>
      </c>
      <c r="BF355" s="198">
        <f>IF(N355="snížená",J355,0)</f>
        <v>0</v>
      </c>
      <c r="BG355" s="198">
        <f>IF(N355="zákl. přenesená",J355,0)</f>
        <v>0</v>
      </c>
      <c r="BH355" s="198">
        <f>IF(N355="sníž. přenesená",J355,0)</f>
        <v>0</v>
      </c>
      <c r="BI355" s="198">
        <f>IF(N355="nulová",J355,0)</f>
        <v>0</v>
      </c>
      <c r="BJ355" s="17" t="s">
        <v>85</v>
      </c>
      <c r="BK355" s="198">
        <f>ROUND(I355*H355,2)</f>
        <v>0</v>
      </c>
      <c r="BL355" s="17" t="s">
        <v>150</v>
      </c>
      <c r="BM355" s="197" t="s">
        <v>514</v>
      </c>
    </row>
    <row r="356" spans="1:65" s="2" customFormat="1" ht="10.199999999999999">
      <c r="A356" s="34"/>
      <c r="B356" s="35"/>
      <c r="C356" s="36"/>
      <c r="D356" s="199" t="s">
        <v>151</v>
      </c>
      <c r="E356" s="36"/>
      <c r="F356" s="200" t="s">
        <v>204</v>
      </c>
      <c r="G356" s="36"/>
      <c r="H356" s="36"/>
      <c r="I356" s="201"/>
      <c r="J356" s="36"/>
      <c r="K356" s="36"/>
      <c r="L356" s="39"/>
      <c r="M356" s="202"/>
      <c r="N356" s="203"/>
      <c r="O356" s="71"/>
      <c r="P356" s="71"/>
      <c r="Q356" s="71"/>
      <c r="R356" s="71"/>
      <c r="S356" s="71"/>
      <c r="T356" s="72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T356" s="17" t="s">
        <v>151</v>
      </c>
      <c r="AU356" s="17" t="s">
        <v>87</v>
      </c>
    </row>
    <row r="357" spans="1:65" s="13" customFormat="1" ht="10.199999999999999">
      <c r="B357" s="204"/>
      <c r="C357" s="205"/>
      <c r="D357" s="206" t="s">
        <v>175</v>
      </c>
      <c r="E357" s="207" t="s">
        <v>1</v>
      </c>
      <c r="F357" s="208" t="s">
        <v>515</v>
      </c>
      <c r="G357" s="205"/>
      <c r="H357" s="209">
        <v>147</v>
      </c>
      <c r="I357" s="210"/>
      <c r="J357" s="205"/>
      <c r="K357" s="205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175</v>
      </c>
      <c r="AU357" s="215" t="s">
        <v>87</v>
      </c>
      <c r="AV357" s="13" t="s">
        <v>87</v>
      </c>
      <c r="AW357" s="13" t="s">
        <v>34</v>
      </c>
      <c r="AX357" s="13" t="s">
        <v>77</v>
      </c>
      <c r="AY357" s="215" t="s">
        <v>143</v>
      </c>
    </row>
    <row r="358" spans="1:65" s="14" customFormat="1" ht="10.199999999999999">
      <c r="B358" s="216"/>
      <c r="C358" s="217"/>
      <c r="D358" s="206" t="s">
        <v>175</v>
      </c>
      <c r="E358" s="218" t="s">
        <v>1</v>
      </c>
      <c r="F358" s="219" t="s">
        <v>177</v>
      </c>
      <c r="G358" s="217"/>
      <c r="H358" s="220">
        <v>147</v>
      </c>
      <c r="I358" s="221"/>
      <c r="J358" s="217"/>
      <c r="K358" s="217"/>
      <c r="L358" s="222"/>
      <c r="M358" s="223"/>
      <c r="N358" s="224"/>
      <c r="O358" s="224"/>
      <c r="P358" s="224"/>
      <c r="Q358" s="224"/>
      <c r="R358" s="224"/>
      <c r="S358" s="224"/>
      <c r="T358" s="225"/>
      <c r="AT358" s="226" t="s">
        <v>175</v>
      </c>
      <c r="AU358" s="226" t="s">
        <v>87</v>
      </c>
      <c r="AV358" s="14" t="s">
        <v>150</v>
      </c>
      <c r="AW358" s="14" t="s">
        <v>34</v>
      </c>
      <c r="AX358" s="14" t="s">
        <v>85</v>
      </c>
      <c r="AY358" s="226" t="s">
        <v>143</v>
      </c>
    </row>
    <row r="359" spans="1:65" s="2" customFormat="1" ht="44.25" customHeight="1">
      <c r="A359" s="34"/>
      <c r="B359" s="35"/>
      <c r="C359" s="186" t="s">
        <v>347</v>
      </c>
      <c r="D359" s="186" t="s">
        <v>145</v>
      </c>
      <c r="E359" s="187" t="s">
        <v>516</v>
      </c>
      <c r="F359" s="188" t="s">
        <v>517</v>
      </c>
      <c r="G359" s="189" t="s">
        <v>173</v>
      </c>
      <c r="H359" s="190">
        <v>36</v>
      </c>
      <c r="I359" s="191"/>
      <c r="J359" s="192">
        <f>ROUND(I359*H359,2)</f>
        <v>0</v>
      </c>
      <c r="K359" s="188" t="s">
        <v>149</v>
      </c>
      <c r="L359" s="39"/>
      <c r="M359" s="193" t="s">
        <v>1</v>
      </c>
      <c r="N359" s="194" t="s">
        <v>42</v>
      </c>
      <c r="O359" s="71"/>
      <c r="P359" s="195">
        <f>O359*H359</f>
        <v>0</v>
      </c>
      <c r="Q359" s="195">
        <v>0</v>
      </c>
      <c r="R359" s="195">
        <f>Q359*H359</f>
        <v>0</v>
      </c>
      <c r="S359" s="195">
        <v>0</v>
      </c>
      <c r="T359" s="196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7" t="s">
        <v>150</v>
      </c>
      <c r="AT359" s="197" t="s">
        <v>145</v>
      </c>
      <c r="AU359" s="197" t="s">
        <v>87</v>
      </c>
      <c r="AY359" s="17" t="s">
        <v>143</v>
      </c>
      <c r="BE359" s="198">
        <f>IF(N359="základní",J359,0)</f>
        <v>0</v>
      </c>
      <c r="BF359" s="198">
        <f>IF(N359="snížená",J359,0)</f>
        <v>0</v>
      </c>
      <c r="BG359" s="198">
        <f>IF(N359="zákl. přenesená",J359,0)</f>
        <v>0</v>
      </c>
      <c r="BH359" s="198">
        <f>IF(N359="sníž. přenesená",J359,0)</f>
        <v>0</v>
      </c>
      <c r="BI359" s="198">
        <f>IF(N359="nulová",J359,0)</f>
        <v>0</v>
      </c>
      <c r="BJ359" s="17" t="s">
        <v>85</v>
      </c>
      <c r="BK359" s="198">
        <f>ROUND(I359*H359,2)</f>
        <v>0</v>
      </c>
      <c r="BL359" s="17" t="s">
        <v>150</v>
      </c>
      <c r="BM359" s="197" t="s">
        <v>518</v>
      </c>
    </row>
    <row r="360" spans="1:65" s="2" customFormat="1" ht="10.199999999999999">
      <c r="A360" s="34"/>
      <c r="B360" s="35"/>
      <c r="C360" s="36"/>
      <c r="D360" s="199" t="s">
        <v>151</v>
      </c>
      <c r="E360" s="36"/>
      <c r="F360" s="200" t="s">
        <v>519</v>
      </c>
      <c r="G360" s="36"/>
      <c r="H360" s="36"/>
      <c r="I360" s="201"/>
      <c r="J360" s="36"/>
      <c r="K360" s="36"/>
      <c r="L360" s="39"/>
      <c r="M360" s="202"/>
      <c r="N360" s="203"/>
      <c r="O360" s="71"/>
      <c r="P360" s="71"/>
      <c r="Q360" s="71"/>
      <c r="R360" s="71"/>
      <c r="S360" s="71"/>
      <c r="T360" s="72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T360" s="17" t="s">
        <v>151</v>
      </c>
      <c r="AU360" s="17" t="s">
        <v>87</v>
      </c>
    </row>
    <row r="361" spans="1:65" s="2" customFormat="1" ht="16.5" customHeight="1">
      <c r="A361" s="34"/>
      <c r="B361" s="35"/>
      <c r="C361" s="227" t="s">
        <v>520</v>
      </c>
      <c r="D361" s="227" t="s">
        <v>219</v>
      </c>
      <c r="E361" s="228" t="s">
        <v>521</v>
      </c>
      <c r="F361" s="229" t="s">
        <v>522</v>
      </c>
      <c r="G361" s="230" t="s">
        <v>202</v>
      </c>
      <c r="H361" s="231">
        <v>72</v>
      </c>
      <c r="I361" s="232"/>
      <c r="J361" s="233">
        <f>ROUND(I361*H361,2)</f>
        <v>0</v>
      </c>
      <c r="K361" s="229" t="s">
        <v>149</v>
      </c>
      <c r="L361" s="234"/>
      <c r="M361" s="235" t="s">
        <v>1</v>
      </c>
      <c r="N361" s="236" t="s">
        <v>42</v>
      </c>
      <c r="O361" s="71"/>
      <c r="P361" s="195">
        <f>O361*H361</f>
        <v>0</v>
      </c>
      <c r="Q361" s="195">
        <v>0</v>
      </c>
      <c r="R361" s="195">
        <f>Q361*H361</f>
        <v>0</v>
      </c>
      <c r="S361" s="195">
        <v>0</v>
      </c>
      <c r="T361" s="196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7" t="s">
        <v>164</v>
      </c>
      <c r="AT361" s="197" t="s">
        <v>219</v>
      </c>
      <c r="AU361" s="197" t="s">
        <v>87</v>
      </c>
      <c r="AY361" s="17" t="s">
        <v>143</v>
      </c>
      <c r="BE361" s="198">
        <f>IF(N361="základní",J361,0)</f>
        <v>0</v>
      </c>
      <c r="BF361" s="198">
        <f>IF(N361="snížená",J361,0)</f>
        <v>0</v>
      </c>
      <c r="BG361" s="198">
        <f>IF(N361="zákl. přenesená",J361,0)</f>
        <v>0</v>
      </c>
      <c r="BH361" s="198">
        <f>IF(N361="sníž. přenesená",J361,0)</f>
        <v>0</v>
      </c>
      <c r="BI361" s="198">
        <f>IF(N361="nulová",J361,0)</f>
        <v>0</v>
      </c>
      <c r="BJ361" s="17" t="s">
        <v>85</v>
      </c>
      <c r="BK361" s="198">
        <f>ROUND(I361*H361,2)</f>
        <v>0</v>
      </c>
      <c r="BL361" s="17" t="s">
        <v>150</v>
      </c>
      <c r="BM361" s="197" t="s">
        <v>523</v>
      </c>
    </row>
    <row r="362" spans="1:65" s="13" customFormat="1" ht="10.199999999999999">
      <c r="B362" s="204"/>
      <c r="C362" s="205"/>
      <c r="D362" s="206" t="s">
        <v>175</v>
      </c>
      <c r="E362" s="207" t="s">
        <v>1</v>
      </c>
      <c r="F362" s="208" t="s">
        <v>524</v>
      </c>
      <c r="G362" s="205"/>
      <c r="H362" s="209">
        <v>72</v>
      </c>
      <c r="I362" s="210"/>
      <c r="J362" s="205"/>
      <c r="K362" s="205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175</v>
      </c>
      <c r="AU362" s="215" t="s">
        <v>87</v>
      </c>
      <c r="AV362" s="13" t="s">
        <v>87</v>
      </c>
      <c r="AW362" s="13" t="s">
        <v>34</v>
      </c>
      <c r="AX362" s="13" t="s">
        <v>77</v>
      </c>
      <c r="AY362" s="215" t="s">
        <v>143</v>
      </c>
    </row>
    <row r="363" spans="1:65" s="14" customFormat="1" ht="10.199999999999999">
      <c r="B363" s="216"/>
      <c r="C363" s="217"/>
      <c r="D363" s="206" t="s">
        <v>175</v>
      </c>
      <c r="E363" s="218" t="s">
        <v>1</v>
      </c>
      <c r="F363" s="219" t="s">
        <v>177</v>
      </c>
      <c r="G363" s="217"/>
      <c r="H363" s="220">
        <v>72</v>
      </c>
      <c r="I363" s="221"/>
      <c r="J363" s="217"/>
      <c r="K363" s="217"/>
      <c r="L363" s="222"/>
      <c r="M363" s="223"/>
      <c r="N363" s="224"/>
      <c r="O363" s="224"/>
      <c r="P363" s="224"/>
      <c r="Q363" s="224"/>
      <c r="R363" s="224"/>
      <c r="S363" s="224"/>
      <c r="T363" s="225"/>
      <c r="AT363" s="226" t="s">
        <v>175</v>
      </c>
      <c r="AU363" s="226" t="s">
        <v>87</v>
      </c>
      <c r="AV363" s="14" t="s">
        <v>150</v>
      </c>
      <c r="AW363" s="14" t="s">
        <v>34</v>
      </c>
      <c r="AX363" s="14" t="s">
        <v>85</v>
      </c>
      <c r="AY363" s="226" t="s">
        <v>143</v>
      </c>
    </row>
    <row r="364" spans="1:65" s="2" customFormat="1" ht="37.799999999999997" customHeight="1">
      <c r="A364" s="34"/>
      <c r="B364" s="35"/>
      <c r="C364" s="186" t="s">
        <v>352</v>
      </c>
      <c r="D364" s="186" t="s">
        <v>145</v>
      </c>
      <c r="E364" s="187" t="s">
        <v>525</v>
      </c>
      <c r="F364" s="188" t="s">
        <v>526</v>
      </c>
      <c r="G364" s="189" t="s">
        <v>173</v>
      </c>
      <c r="H364" s="190">
        <v>1.978</v>
      </c>
      <c r="I364" s="191"/>
      <c r="J364" s="192">
        <f>ROUND(I364*H364,2)</f>
        <v>0</v>
      </c>
      <c r="K364" s="188" t="s">
        <v>149</v>
      </c>
      <c r="L364" s="39"/>
      <c r="M364" s="193" t="s">
        <v>1</v>
      </c>
      <c r="N364" s="194" t="s">
        <v>42</v>
      </c>
      <c r="O364" s="71"/>
      <c r="P364" s="195">
        <f>O364*H364</f>
        <v>0</v>
      </c>
      <c r="Q364" s="195">
        <v>0</v>
      </c>
      <c r="R364" s="195">
        <f>Q364*H364</f>
        <v>0</v>
      </c>
      <c r="S364" s="195">
        <v>0</v>
      </c>
      <c r="T364" s="196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97" t="s">
        <v>150</v>
      </c>
      <c r="AT364" s="197" t="s">
        <v>145</v>
      </c>
      <c r="AU364" s="197" t="s">
        <v>87</v>
      </c>
      <c r="AY364" s="17" t="s">
        <v>143</v>
      </c>
      <c r="BE364" s="198">
        <f>IF(N364="základní",J364,0)</f>
        <v>0</v>
      </c>
      <c r="BF364" s="198">
        <f>IF(N364="snížená",J364,0)</f>
        <v>0</v>
      </c>
      <c r="BG364" s="198">
        <f>IF(N364="zákl. přenesená",J364,0)</f>
        <v>0</v>
      </c>
      <c r="BH364" s="198">
        <f>IF(N364="sníž. přenesená",J364,0)</f>
        <v>0</v>
      </c>
      <c r="BI364" s="198">
        <f>IF(N364="nulová",J364,0)</f>
        <v>0</v>
      </c>
      <c r="BJ364" s="17" t="s">
        <v>85</v>
      </c>
      <c r="BK364" s="198">
        <f>ROUND(I364*H364,2)</f>
        <v>0</v>
      </c>
      <c r="BL364" s="17" t="s">
        <v>150</v>
      </c>
      <c r="BM364" s="197" t="s">
        <v>527</v>
      </c>
    </row>
    <row r="365" spans="1:65" s="2" customFormat="1" ht="10.199999999999999">
      <c r="A365" s="34"/>
      <c r="B365" s="35"/>
      <c r="C365" s="36"/>
      <c r="D365" s="199" t="s">
        <v>151</v>
      </c>
      <c r="E365" s="36"/>
      <c r="F365" s="200" t="s">
        <v>528</v>
      </c>
      <c r="G365" s="36"/>
      <c r="H365" s="36"/>
      <c r="I365" s="201"/>
      <c r="J365" s="36"/>
      <c r="K365" s="36"/>
      <c r="L365" s="39"/>
      <c r="M365" s="202"/>
      <c r="N365" s="203"/>
      <c r="O365" s="71"/>
      <c r="P365" s="71"/>
      <c r="Q365" s="71"/>
      <c r="R365" s="71"/>
      <c r="S365" s="71"/>
      <c r="T365" s="72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T365" s="17" t="s">
        <v>151</v>
      </c>
      <c r="AU365" s="17" t="s">
        <v>87</v>
      </c>
    </row>
    <row r="366" spans="1:65" s="13" customFormat="1" ht="10.199999999999999">
      <c r="B366" s="204"/>
      <c r="C366" s="205"/>
      <c r="D366" s="206" t="s">
        <v>175</v>
      </c>
      <c r="E366" s="207" t="s">
        <v>1</v>
      </c>
      <c r="F366" s="208" t="s">
        <v>529</v>
      </c>
      <c r="G366" s="205"/>
      <c r="H366" s="209">
        <v>1.978</v>
      </c>
      <c r="I366" s="210"/>
      <c r="J366" s="205"/>
      <c r="K366" s="205"/>
      <c r="L366" s="211"/>
      <c r="M366" s="212"/>
      <c r="N366" s="213"/>
      <c r="O366" s="213"/>
      <c r="P366" s="213"/>
      <c r="Q366" s="213"/>
      <c r="R366" s="213"/>
      <c r="S366" s="213"/>
      <c r="T366" s="214"/>
      <c r="AT366" s="215" t="s">
        <v>175</v>
      </c>
      <c r="AU366" s="215" t="s">
        <v>87</v>
      </c>
      <c r="AV366" s="13" t="s">
        <v>87</v>
      </c>
      <c r="AW366" s="13" t="s">
        <v>34</v>
      </c>
      <c r="AX366" s="13" t="s">
        <v>77</v>
      </c>
      <c r="AY366" s="215" t="s">
        <v>143</v>
      </c>
    </row>
    <row r="367" spans="1:65" s="14" customFormat="1" ht="10.199999999999999">
      <c r="B367" s="216"/>
      <c r="C367" s="217"/>
      <c r="D367" s="206" t="s">
        <v>175</v>
      </c>
      <c r="E367" s="218" t="s">
        <v>1</v>
      </c>
      <c r="F367" s="219" t="s">
        <v>177</v>
      </c>
      <c r="G367" s="217"/>
      <c r="H367" s="220">
        <v>1.978</v>
      </c>
      <c r="I367" s="221"/>
      <c r="J367" s="217"/>
      <c r="K367" s="217"/>
      <c r="L367" s="222"/>
      <c r="M367" s="223"/>
      <c r="N367" s="224"/>
      <c r="O367" s="224"/>
      <c r="P367" s="224"/>
      <c r="Q367" s="224"/>
      <c r="R367" s="224"/>
      <c r="S367" s="224"/>
      <c r="T367" s="225"/>
      <c r="AT367" s="226" t="s">
        <v>175</v>
      </c>
      <c r="AU367" s="226" t="s">
        <v>87</v>
      </c>
      <c r="AV367" s="14" t="s">
        <v>150</v>
      </c>
      <c r="AW367" s="14" t="s">
        <v>34</v>
      </c>
      <c r="AX367" s="14" t="s">
        <v>85</v>
      </c>
      <c r="AY367" s="226" t="s">
        <v>143</v>
      </c>
    </row>
    <row r="368" spans="1:65" s="2" customFormat="1" ht="33" customHeight="1">
      <c r="A368" s="34"/>
      <c r="B368" s="35"/>
      <c r="C368" s="186" t="s">
        <v>530</v>
      </c>
      <c r="D368" s="186" t="s">
        <v>145</v>
      </c>
      <c r="E368" s="187" t="s">
        <v>531</v>
      </c>
      <c r="F368" s="188" t="s">
        <v>532</v>
      </c>
      <c r="G368" s="189" t="s">
        <v>173</v>
      </c>
      <c r="H368" s="190">
        <v>2.9670000000000001</v>
      </c>
      <c r="I368" s="191"/>
      <c r="J368" s="192">
        <f>ROUND(I368*H368,2)</f>
        <v>0</v>
      </c>
      <c r="K368" s="188" t="s">
        <v>149</v>
      </c>
      <c r="L368" s="39"/>
      <c r="M368" s="193" t="s">
        <v>1</v>
      </c>
      <c r="N368" s="194" t="s">
        <v>42</v>
      </c>
      <c r="O368" s="71"/>
      <c r="P368" s="195">
        <f>O368*H368</f>
        <v>0</v>
      </c>
      <c r="Q368" s="195">
        <v>0</v>
      </c>
      <c r="R368" s="195">
        <f>Q368*H368</f>
        <v>0</v>
      </c>
      <c r="S368" s="195">
        <v>0</v>
      </c>
      <c r="T368" s="196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7" t="s">
        <v>150</v>
      </c>
      <c r="AT368" s="197" t="s">
        <v>145</v>
      </c>
      <c r="AU368" s="197" t="s">
        <v>87</v>
      </c>
      <c r="AY368" s="17" t="s">
        <v>143</v>
      </c>
      <c r="BE368" s="198">
        <f>IF(N368="základní",J368,0)</f>
        <v>0</v>
      </c>
      <c r="BF368" s="198">
        <f>IF(N368="snížená",J368,0)</f>
        <v>0</v>
      </c>
      <c r="BG368" s="198">
        <f>IF(N368="zákl. přenesená",J368,0)</f>
        <v>0</v>
      </c>
      <c r="BH368" s="198">
        <f>IF(N368="sníž. přenesená",J368,0)</f>
        <v>0</v>
      </c>
      <c r="BI368" s="198">
        <f>IF(N368="nulová",J368,0)</f>
        <v>0</v>
      </c>
      <c r="BJ368" s="17" t="s">
        <v>85</v>
      </c>
      <c r="BK368" s="198">
        <f>ROUND(I368*H368,2)</f>
        <v>0</v>
      </c>
      <c r="BL368" s="17" t="s">
        <v>150</v>
      </c>
      <c r="BM368" s="197" t="s">
        <v>533</v>
      </c>
    </row>
    <row r="369" spans="1:65" s="2" customFormat="1" ht="10.199999999999999">
      <c r="A369" s="34"/>
      <c r="B369" s="35"/>
      <c r="C369" s="36"/>
      <c r="D369" s="199" t="s">
        <v>151</v>
      </c>
      <c r="E369" s="36"/>
      <c r="F369" s="200" t="s">
        <v>534</v>
      </c>
      <c r="G369" s="36"/>
      <c r="H369" s="36"/>
      <c r="I369" s="201"/>
      <c r="J369" s="36"/>
      <c r="K369" s="36"/>
      <c r="L369" s="39"/>
      <c r="M369" s="202"/>
      <c r="N369" s="203"/>
      <c r="O369" s="71"/>
      <c r="P369" s="71"/>
      <c r="Q369" s="71"/>
      <c r="R369" s="71"/>
      <c r="S369" s="71"/>
      <c r="T369" s="72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T369" s="17" t="s">
        <v>151</v>
      </c>
      <c r="AU369" s="17" t="s">
        <v>87</v>
      </c>
    </row>
    <row r="370" spans="1:65" s="13" customFormat="1" ht="10.199999999999999">
      <c r="B370" s="204"/>
      <c r="C370" s="205"/>
      <c r="D370" s="206" t="s">
        <v>175</v>
      </c>
      <c r="E370" s="207" t="s">
        <v>1</v>
      </c>
      <c r="F370" s="208" t="s">
        <v>535</v>
      </c>
      <c r="G370" s="205"/>
      <c r="H370" s="209">
        <v>2.9670000000000001</v>
      </c>
      <c r="I370" s="210"/>
      <c r="J370" s="205"/>
      <c r="K370" s="205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175</v>
      </c>
      <c r="AU370" s="215" t="s">
        <v>87</v>
      </c>
      <c r="AV370" s="13" t="s">
        <v>87</v>
      </c>
      <c r="AW370" s="13" t="s">
        <v>34</v>
      </c>
      <c r="AX370" s="13" t="s">
        <v>77</v>
      </c>
      <c r="AY370" s="215" t="s">
        <v>143</v>
      </c>
    </row>
    <row r="371" spans="1:65" s="14" customFormat="1" ht="10.199999999999999">
      <c r="B371" s="216"/>
      <c r="C371" s="217"/>
      <c r="D371" s="206" t="s">
        <v>175</v>
      </c>
      <c r="E371" s="218" t="s">
        <v>1</v>
      </c>
      <c r="F371" s="219" t="s">
        <v>177</v>
      </c>
      <c r="G371" s="217"/>
      <c r="H371" s="220">
        <v>2.9670000000000001</v>
      </c>
      <c r="I371" s="221"/>
      <c r="J371" s="217"/>
      <c r="K371" s="217"/>
      <c r="L371" s="222"/>
      <c r="M371" s="223"/>
      <c r="N371" s="224"/>
      <c r="O371" s="224"/>
      <c r="P371" s="224"/>
      <c r="Q371" s="224"/>
      <c r="R371" s="224"/>
      <c r="S371" s="224"/>
      <c r="T371" s="225"/>
      <c r="AT371" s="226" t="s">
        <v>175</v>
      </c>
      <c r="AU371" s="226" t="s">
        <v>87</v>
      </c>
      <c r="AV371" s="14" t="s">
        <v>150</v>
      </c>
      <c r="AW371" s="14" t="s">
        <v>34</v>
      </c>
      <c r="AX371" s="14" t="s">
        <v>85</v>
      </c>
      <c r="AY371" s="226" t="s">
        <v>143</v>
      </c>
    </row>
    <row r="372" spans="1:65" s="2" customFormat="1" ht="24.15" customHeight="1">
      <c r="A372" s="34"/>
      <c r="B372" s="35"/>
      <c r="C372" s="186" t="s">
        <v>356</v>
      </c>
      <c r="D372" s="186" t="s">
        <v>145</v>
      </c>
      <c r="E372" s="187" t="s">
        <v>536</v>
      </c>
      <c r="F372" s="188" t="s">
        <v>537</v>
      </c>
      <c r="G372" s="189" t="s">
        <v>148</v>
      </c>
      <c r="H372" s="190">
        <v>19.78</v>
      </c>
      <c r="I372" s="191"/>
      <c r="J372" s="192">
        <f>ROUND(I372*H372,2)</f>
        <v>0</v>
      </c>
      <c r="K372" s="188" t="s">
        <v>149</v>
      </c>
      <c r="L372" s="39"/>
      <c r="M372" s="193" t="s">
        <v>1</v>
      </c>
      <c r="N372" s="194" t="s">
        <v>42</v>
      </c>
      <c r="O372" s="71"/>
      <c r="P372" s="195">
        <f>O372*H372</f>
        <v>0</v>
      </c>
      <c r="Q372" s="195">
        <v>0</v>
      </c>
      <c r="R372" s="195">
        <f>Q372*H372</f>
        <v>0</v>
      </c>
      <c r="S372" s="195">
        <v>0</v>
      </c>
      <c r="T372" s="196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7" t="s">
        <v>150</v>
      </c>
      <c r="AT372" s="197" t="s">
        <v>145</v>
      </c>
      <c r="AU372" s="197" t="s">
        <v>87</v>
      </c>
      <c r="AY372" s="17" t="s">
        <v>143</v>
      </c>
      <c r="BE372" s="198">
        <f>IF(N372="základní",J372,0)</f>
        <v>0</v>
      </c>
      <c r="BF372" s="198">
        <f>IF(N372="snížená",J372,0)</f>
        <v>0</v>
      </c>
      <c r="BG372" s="198">
        <f>IF(N372="zákl. přenesená",J372,0)</f>
        <v>0</v>
      </c>
      <c r="BH372" s="198">
        <f>IF(N372="sníž. přenesená",J372,0)</f>
        <v>0</v>
      </c>
      <c r="BI372" s="198">
        <f>IF(N372="nulová",J372,0)</f>
        <v>0</v>
      </c>
      <c r="BJ372" s="17" t="s">
        <v>85</v>
      </c>
      <c r="BK372" s="198">
        <f>ROUND(I372*H372,2)</f>
        <v>0</v>
      </c>
      <c r="BL372" s="17" t="s">
        <v>150</v>
      </c>
      <c r="BM372" s="197" t="s">
        <v>538</v>
      </c>
    </row>
    <row r="373" spans="1:65" s="2" customFormat="1" ht="10.199999999999999">
      <c r="A373" s="34"/>
      <c r="B373" s="35"/>
      <c r="C373" s="36"/>
      <c r="D373" s="199" t="s">
        <v>151</v>
      </c>
      <c r="E373" s="36"/>
      <c r="F373" s="200" t="s">
        <v>539</v>
      </c>
      <c r="G373" s="36"/>
      <c r="H373" s="36"/>
      <c r="I373" s="201"/>
      <c r="J373" s="36"/>
      <c r="K373" s="36"/>
      <c r="L373" s="39"/>
      <c r="M373" s="202"/>
      <c r="N373" s="203"/>
      <c r="O373" s="71"/>
      <c r="P373" s="71"/>
      <c r="Q373" s="71"/>
      <c r="R373" s="71"/>
      <c r="S373" s="71"/>
      <c r="T373" s="72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T373" s="17" t="s">
        <v>151</v>
      </c>
      <c r="AU373" s="17" t="s">
        <v>87</v>
      </c>
    </row>
    <row r="374" spans="1:65" s="13" customFormat="1" ht="10.199999999999999">
      <c r="B374" s="204"/>
      <c r="C374" s="205"/>
      <c r="D374" s="206" t="s">
        <v>175</v>
      </c>
      <c r="E374" s="207" t="s">
        <v>1</v>
      </c>
      <c r="F374" s="208" t="s">
        <v>540</v>
      </c>
      <c r="G374" s="205"/>
      <c r="H374" s="209">
        <v>19.78</v>
      </c>
      <c r="I374" s="210"/>
      <c r="J374" s="205"/>
      <c r="K374" s="205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175</v>
      </c>
      <c r="AU374" s="215" t="s">
        <v>87</v>
      </c>
      <c r="AV374" s="13" t="s">
        <v>87</v>
      </c>
      <c r="AW374" s="13" t="s">
        <v>34</v>
      </c>
      <c r="AX374" s="13" t="s">
        <v>77</v>
      </c>
      <c r="AY374" s="215" t="s">
        <v>143</v>
      </c>
    </row>
    <row r="375" spans="1:65" s="14" customFormat="1" ht="10.199999999999999">
      <c r="B375" s="216"/>
      <c r="C375" s="217"/>
      <c r="D375" s="206" t="s">
        <v>175</v>
      </c>
      <c r="E375" s="218" t="s">
        <v>1</v>
      </c>
      <c r="F375" s="219" t="s">
        <v>177</v>
      </c>
      <c r="G375" s="217"/>
      <c r="H375" s="220">
        <v>19.78</v>
      </c>
      <c r="I375" s="221"/>
      <c r="J375" s="217"/>
      <c r="K375" s="217"/>
      <c r="L375" s="222"/>
      <c r="M375" s="223"/>
      <c r="N375" s="224"/>
      <c r="O375" s="224"/>
      <c r="P375" s="224"/>
      <c r="Q375" s="224"/>
      <c r="R375" s="224"/>
      <c r="S375" s="224"/>
      <c r="T375" s="225"/>
      <c r="AT375" s="226" t="s">
        <v>175</v>
      </c>
      <c r="AU375" s="226" t="s">
        <v>87</v>
      </c>
      <c r="AV375" s="14" t="s">
        <v>150</v>
      </c>
      <c r="AW375" s="14" t="s">
        <v>34</v>
      </c>
      <c r="AX375" s="14" t="s">
        <v>85</v>
      </c>
      <c r="AY375" s="226" t="s">
        <v>143</v>
      </c>
    </row>
    <row r="376" spans="1:65" s="2" customFormat="1" ht="24.15" customHeight="1">
      <c r="A376" s="34"/>
      <c r="B376" s="35"/>
      <c r="C376" s="186" t="s">
        <v>541</v>
      </c>
      <c r="D376" s="186" t="s">
        <v>145</v>
      </c>
      <c r="E376" s="187" t="s">
        <v>542</v>
      </c>
      <c r="F376" s="188" t="s">
        <v>543</v>
      </c>
      <c r="G376" s="189" t="s">
        <v>173</v>
      </c>
      <c r="H376" s="190">
        <v>2.12</v>
      </c>
      <c r="I376" s="191"/>
      <c r="J376" s="192">
        <f>ROUND(I376*H376,2)</f>
        <v>0</v>
      </c>
      <c r="K376" s="188" t="s">
        <v>149</v>
      </c>
      <c r="L376" s="39"/>
      <c r="M376" s="193" t="s">
        <v>1</v>
      </c>
      <c r="N376" s="194" t="s">
        <v>42</v>
      </c>
      <c r="O376" s="71"/>
      <c r="P376" s="195">
        <f>O376*H376</f>
        <v>0</v>
      </c>
      <c r="Q376" s="195">
        <v>0</v>
      </c>
      <c r="R376" s="195">
        <f>Q376*H376</f>
        <v>0</v>
      </c>
      <c r="S376" s="195">
        <v>0</v>
      </c>
      <c r="T376" s="196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7" t="s">
        <v>150</v>
      </c>
      <c r="AT376" s="197" t="s">
        <v>145</v>
      </c>
      <c r="AU376" s="197" t="s">
        <v>87</v>
      </c>
      <c r="AY376" s="17" t="s">
        <v>143</v>
      </c>
      <c r="BE376" s="198">
        <f>IF(N376="základní",J376,0)</f>
        <v>0</v>
      </c>
      <c r="BF376" s="198">
        <f>IF(N376="snížená",J376,0)</f>
        <v>0</v>
      </c>
      <c r="BG376" s="198">
        <f>IF(N376="zákl. přenesená",J376,0)</f>
        <v>0</v>
      </c>
      <c r="BH376" s="198">
        <f>IF(N376="sníž. přenesená",J376,0)</f>
        <v>0</v>
      </c>
      <c r="BI376" s="198">
        <f>IF(N376="nulová",J376,0)</f>
        <v>0</v>
      </c>
      <c r="BJ376" s="17" t="s">
        <v>85</v>
      </c>
      <c r="BK376" s="198">
        <f>ROUND(I376*H376,2)</f>
        <v>0</v>
      </c>
      <c r="BL376" s="17" t="s">
        <v>150</v>
      </c>
      <c r="BM376" s="197" t="s">
        <v>544</v>
      </c>
    </row>
    <row r="377" spans="1:65" s="2" customFormat="1" ht="10.199999999999999">
      <c r="A377" s="34"/>
      <c r="B377" s="35"/>
      <c r="C377" s="36"/>
      <c r="D377" s="199" t="s">
        <v>151</v>
      </c>
      <c r="E377" s="36"/>
      <c r="F377" s="200" t="s">
        <v>545</v>
      </c>
      <c r="G377" s="36"/>
      <c r="H377" s="36"/>
      <c r="I377" s="201"/>
      <c r="J377" s="36"/>
      <c r="K377" s="36"/>
      <c r="L377" s="39"/>
      <c r="M377" s="202"/>
      <c r="N377" s="203"/>
      <c r="O377" s="71"/>
      <c r="P377" s="71"/>
      <c r="Q377" s="71"/>
      <c r="R377" s="71"/>
      <c r="S377" s="71"/>
      <c r="T377" s="72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T377" s="17" t="s">
        <v>151</v>
      </c>
      <c r="AU377" s="17" t="s">
        <v>87</v>
      </c>
    </row>
    <row r="378" spans="1:65" s="15" customFormat="1" ht="10.199999999999999">
      <c r="B378" s="238"/>
      <c r="C378" s="239"/>
      <c r="D378" s="206" t="s">
        <v>175</v>
      </c>
      <c r="E378" s="240" t="s">
        <v>1</v>
      </c>
      <c r="F378" s="241" t="s">
        <v>546</v>
      </c>
      <c r="G378" s="239"/>
      <c r="H378" s="240" t="s">
        <v>1</v>
      </c>
      <c r="I378" s="242"/>
      <c r="J378" s="239"/>
      <c r="K378" s="239"/>
      <c r="L378" s="243"/>
      <c r="M378" s="244"/>
      <c r="N378" s="245"/>
      <c r="O378" s="245"/>
      <c r="P378" s="245"/>
      <c r="Q378" s="245"/>
      <c r="R378" s="245"/>
      <c r="S378" s="245"/>
      <c r="T378" s="246"/>
      <c r="AT378" s="247" t="s">
        <v>175</v>
      </c>
      <c r="AU378" s="247" t="s">
        <v>87</v>
      </c>
      <c r="AV378" s="15" t="s">
        <v>85</v>
      </c>
      <c r="AW378" s="15" t="s">
        <v>34</v>
      </c>
      <c r="AX378" s="15" t="s">
        <v>77</v>
      </c>
      <c r="AY378" s="247" t="s">
        <v>143</v>
      </c>
    </row>
    <row r="379" spans="1:65" s="13" customFormat="1" ht="10.199999999999999">
      <c r="B379" s="204"/>
      <c r="C379" s="205"/>
      <c r="D379" s="206" t="s">
        <v>175</v>
      </c>
      <c r="E379" s="207" t="s">
        <v>1</v>
      </c>
      <c r="F379" s="208" t="s">
        <v>547</v>
      </c>
      <c r="G379" s="205"/>
      <c r="H379" s="209">
        <v>1.254</v>
      </c>
      <c r="I379" s="210"/>
      <c r="J379" s="205"/>
      <c r="K379" s="205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175</v>
      </c>
      <c r="AU379" s="215" t="s">
        <v>87</v>
      </c>
      <c r="AV379" s="13" t="s">
        <v>87</v>
      </c>
      <c r="AW379" s="13" t="s">
        <v>34</v>
      </c>
      <c r="AX379" s="13" t="s">
        <v>77</v>
      </c>
      <c r="AY379" s="215" t="s">
        <v>143</v>
      </c>
    </row>
    <row r="380" spans="1:65" s="13" customFormat="1" ht="10.199999999999999">
      <c r="B380" s="204"/>
      <c r="C380" s="205"/>
      <c r="D380" s="206" t="s">
        <v>175</v>
      </c>
      <c r="E380" s="207" t="s">
        <v>1</v>
      </c>
      <c r="F380" s="208" t="s">
        <v>548</v>
      </c>
      <c r="G380" s="205"/>
      <c r="H380" s="209">
        <v>0.86599999999999999</v>
      </c>
      <c r="I380" s="210"/>
      <c r="J380" s="205"/>
      <c r="K380" s="205"/>
      <c r="L380" s="211"/>
      <c r="M380" s="212"/>
      <c r="N380" s="213"/>
      <c r="O380" s="213"/>
      <c r="P380" s="213"/>
      <c r="Q380" s="213"/>
      <c r="R380" s="213"/>
      <c r="S380" s="213"/>
      <c r="T380" s="214"/>
      <c r="AT380" s="215" t="s">
        <v>175</v>
      </c>
      <c r="AU380" s="215" t="s">
        <v>87</v>
      </c>
      <c r="AV380" s="13" t="s">
        <v>87</v>
      </c>
      <c r="AW380" s="13" t="s">
        <v>34</v>
      </c>
      <c r="AX380" s="13" t="s">
        <v>77</v>
      </c>
      <c r="AY380" s="215" t="s">
        <v>143</v>
      </c>
    </row>
    <row r="381" spans="1:65" s="14" customFormat="1" ht="10.199999999999999">
      <c r="B381" s="216"/>
      <c r="C381" s="217"/>
      <c r="D381" s="206" t="s">
        <v>175</v>
      </c>
      <c r="E381" s="218" t="s">
        <v>1</v>
      </c>
      <c r="F381" s="219" t="s">
        <v>177</v>
      </c>
      <c r="G381" s="217"/>
      <c r="H381" s="220">
        <v>2.12</v>
      </c>
      <c r="I381" s="221"/>
      <c r="J381" s="217"/>
      <c r="K381" s="217"/>
      <c r="L381" s="222"/>
      <c r="M381" s="223"/>
      <c r="N381" s="224"/>
      <c r="O381" s="224"/>
      <c r="P381" s="224"/>
      <c r="Q381" s="224"/>
      <c r="R381" s="224"/>
      <c r="S381" s="224"/>
      <c r="T381" s="225"/>
      <c r="AT381" s="226" t="s">
        <v>175</v>
      </c>
      <c r="AU381" s="226" t="s">
        <v>87</v>
      </c>
      <c r="AV381" s="14" t="s">
        <v>150</v>
      </c>
      <c r="AW381" s="14" t="s">
        <v>34</v>
      </c>
      <c r="AX381" s="14" t="s">
        <v>85</v>
      </c>
      <c r="AY381" s="226" t="s">
        <v>143</v>
      </c>
    </row>
    <row r="382" spans="1:65" s="2" customFormat="1" ht="33" customHeight="1">
      <c r="A382" s="34"/>
      <c r="B382" s="35"/>
      <c r="C382" s="186" t="s">
        <v>362</v>
      </c>
      <c r="D382" s="186" t="s">
        <v>145</v>
      </c>
      <c r="E382" s="187" t="s">
        <v>549</v>
      </c>
      <c r="F382" s="188" t="s">
        <v>550</v>
      </c>
      <c r="G382" s="189" t="s">
        <v>236</v>
      </c>
      <c r="H382" s="190">
        <v>2</v>
      </c>
      <c r="I382" s="191"/>
      <c r="J382" s="192">
        <f>ROUND(I382*H382,2)</f>
        <v>0</v>
      </c>
      <c r="K382" s="188" t="s">
        <v>1</v>
      </c>
      <c r="L382" s="39"/>
      <c r="M382" s="193" t="s">
        <v>1</v>
      </c>
      <c r="N382" s="194" t="s">
        <v>42</v>
      </c>
      <c r="O382" s="71"/>
      <c r="P382" s="195">
        <f>O382*H382</f>
        <v>0</v>
      </c>
      <c r="Q382" s="195">
        <v>0</v>
      </c>
      <c r="R382" s="195">
        <f>Q382*H382</f>
        <v>0</v>
      </c>
      <c r="S382" s="195">
        <v>0</v>
      </c>
      <c r="T382" s="196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7" t="s">
        <v>150</v>
      </c>
      <c r="AT382" s="197" t="s">
        <v>145</v>
      </c>
      <c r="AU382" s="197" t="s">
        <v>87</v>
      </c>
      <c r="AY382" s="17" t="s">
        <v>143</v>
      </c>
      <c r="BE382" s="198">
        <f>IF(N382="základní",J382,0)</f>
        <v>0</v>
      </c>
      <c r="BF382" s="198">
        <f>IF(N382="snížená",J382,0)</f>
        <v>0</v>
      </c>
      <c r="BG382" s="198">
        <f>IF(N382="zákl. přenesená",J382,0)</f>
        <v>0</v>
      </c>
      <c r="BH382" s="198">
        <f>IF(N382="sníž. přenesená",J382,0)</f>
        <v>0</v>
      </c>
      <c r="BI382" s="198">
        <f>IF(N382="nulová",J382,0)</f>
        <v>0</v>
      </c>
      <c r="BJ382" s="17" t="s">
        <v>85</v>
      </c>
      <c r="BK382" s="198">
        <f>ROUND(I382*H382,2)</f>
        <v>0</v>
      </c>
      <c r="BL382" s="17" t="s">
        <v>150</v>
      </c>
      <c r="BM382" s="197" t="s">
        <v>551</v>
      </c>
    </row>
    <row r="383" spans="1:65" s="2" customFormat="1" ht="33" customHeight="1">
      <c r="A383" s="34"/>
      <c r="B383" s="35"/>
      <c r="C383" s="186" t="s">
        <v>552</v>
      </c>
      <c r="D383" s="186" t="s">
        <v>145</v>
      </c>
      <c r="E383" s="187" t="s">
        <v>553</v>
      </c>
      <c r="F383" s="188" t="s">
        <v>554</v>
      </c>
      <c r="G383" s="189" t="s">
        <v>236</v>
      </c>
      <c r="H383" s="190">
        <v>2</v>
      </c>
      <c r="I383" s="191"/>
      <c r="J383" s="192">
        <f>ROUND(I383*H383,2)</f>
        <v>0</v>
      </c>
      <c r="K383" s="188" t="s">
        <v>1</v>
      </c>
      <c r="L383" s="39"/>
      <c r="M383" s="193" t="s">
        <v>1</v>
      </c>
      <c r="N383" s="194" t="s">
        <v>42</v>
      </c>
      <c r="O383" s="71"/>
      <c r="P383" s="195">
        <f>O383*H383</f>
        <v>0</v>
      </c>
      <c r="Q383" s="195">
        <v>0</v>
      </c>
      <c r="R383" s="195">
        <f>Q383*H383</f>
        <v>0</v>
      </c>
      <c r="S383" s="195">
        <v>0</v>
      </c>
      <c r="T383" s="196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7" t="s">
        <v>150</v>
      </c>
      <c r="AT383" s="197" t="s">
        <v>145</v>
      </c>
      <c r="AU383" s="197" t="s">
        <v>87</v>
      </c>
      <c r="AY383" s="17" t="s">
        <v>143</v>
      </c>
      <c r="BE383" s="198">
        <f>IF(N383="základní",J383,0)</f>
        <v>0</v>
      </c>
      <c r="BF383" s="198">
        <f>IF(N383="snížená",J383,0)</f>
        <v>0</v>
      </c>
      <c r="BG383" s="198">
        <f>IF(N383="zákl. přenesená",J383,0)</f>
        <v>0</v>
      </c>
      <c r="BH383" s="198">
        <f>IF(N383="sníž. přenesená",J383,0)</f>
        <v>0</v>
      </c>
      <c r="BI383" s="198">
        <f>IF(N383="nulová",J383,0)</f>
        <v>0</v>
      </c>
      <c r="BJ383" s="17" t="s">
        <v>85</v>
      </c>
      <c r="BK383" s="198">
        <f>ROUND(I383*H383,2)</f>
        <v>0</v>
      </c>
      <c r="BL383" s="17" t="s">
        <v>150</v>
      </c>
      <c r="BM383" s="197" t="s">
        <v>555</v>
      </c>
    </row>
    <row r="384" spans="1:65" s="12" customFormat="1" ht="22.8" customHeight="1">
      <c r="B384" s="170"/>
      <c r="C384" s="171"/>
      <c r="D384" s="172" t="s">
        <v>76</v>
      </c>
      <c r="E384" s="184" t="s">
        <v>556</v>
      </c>
      <c r="F384" s="184" t="s">
        <v>557</v>
      </c>
      <c r="G384" s="171"/>
      <c r="H384" s="171"/>
      <c r="I384" s="174"/>
      <c r="J384" s="185">
        <f>BK384</f>
        <v>0</v>
      </c>
      <c r="K384" s="171"/>
      <c r="L384" s="176"/>
      <c r="M384" s="177"/>
      <c r="N384" s="178"/>
      <c r="O384" s="178"/>
      <c r="P384" s="179">
        <f>SUM(P385:P388)</f>
        <v>0</v>
      </c>
      <c r="Q384" s="178"/>
      <c r="R384" s="179">
        <f>SUM(R385:R388)</f>
        <v>0</v>
      </c>
      <c r="S384" s="178"/>
      <c r="T384" s="180">
        <f>SUM(T385:T388)</f>
        <v>0</v>
      </c>
      <c r="AR384" s="181" t="s">
        <v>156</v>
      </c>
      <c r="AT384" s="182" t="s">
        <v>76</v>
      </c>
      <c r="AU384" s="182" t="s">
        <v>85</v>
      </c>
      <c r="AY384" s="181" t="s">
        <v>143</v>
      </c>
      <c r="BK384" s="183">
        <f>SUM(BK385:BK388)</f>
        <v>0</v>
      </c>
    </row>
    <row r="385" spans="1:65" s="2" customFormat="1" ht="33" customHeight="1">
      <c r="A385" s="34"/>
      <c r="B385" s="35"/>
      <c r="C385" s="186" t="s">
        <v>366</v>
      </c>
      <c r="D385" s="186" t="s">
        <v>145</v>
      </c>
      <c r="E385" s="187" t="s">
        <v>558</v>
      </c>
      <c r="F385" s="188" t="s">
        <v>559</v>
      </c>
      <c r="G385" s="189" t="s">
        <v>236</v>
      </c>
      <c r="H385" s="190">
        <v>20</v>
      </c>
      <c r="I385" s="191"/>
      <c r="J385" s="192">
        <f>ROUND(I385*H385,2)</f>
        <v>0</v>
      </c>
      <c r="K385" s="188" t="s">
        <v>149</v>
      </c>
      <c r="L385" s="39"/>
      <c r="M385" s="193" t="s">
        <v>1</v>
      </c>
      <c r="N385" s="194" t="s">
        <v>42</v>
      </c>
      <c r="O385" s="71"/>
      <c r="P385" s="195">
        <f>O385*H385</f>
        <v>0</v>
      </c>
      <c r="Q385" s="195">
        <v>0</v>
      </c>
      <c r="R385" s="195">
        <f>Q385*H385</f>
        <v>0</v>
      </c>
      <c r="S385" s="195">
        <v>0</v>
      </c>
      <c r="T385" s="196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7" t="s">
        <v>319</v>
      </c>
      <c r="AT385" s="197" t="s">
        <v>145</v>
      </c>
      <c r="AU385" s="197" t="s">
        <v>87</v>
      </c>
      <c r="AY385" s="17" t="s">
        <v>143</v>
      </c>
      <c r="BE385" s="198">
        <f>IF(N385="základní",J385,0)</f>
        <v>0</v>
      </c>
      <c r="BF385" s="198">
        <f>IF(N385="snížená",J385,0)</f>
        <v>0</v>
      </c>
      <c r="BG385" s="198">
        <f>IF(N385="zákl. přenesená",J385,0)</f>
        <v>0</v>
      </c>
      <c r="BH385" s="198">
        <f>IF(N385="sníž. přenesená",J385,0)</f>
        <v>0</v>
      </c>
      <c r="BI385" s="198">
        <f>IF(N385="nulová",J385,0)</f>
        <v>0</v>
      </c>
      <c r="BJ385" s="17" t="s">
        <v>85</v>
      </c>
      <c r="BK385" s="198">
        <f>ROUND(I385*H385,2)</f>
        <v>0</v>
      </c>
      <c r="BL385" s="17" t="s">
        <v>319</v>
      </c>
      <c r="BM385" s="197" t="s">
        <v>560</v>
      </c>
    </row>
    <row r="386" spans="1:65" s="2" customFormat="1" ht="10.199999999999999">
      <c r="A386" s="34"/>
      <c r="B386" s="35"/>
      <c r="C386" s="36"/>
      <c r="D386" s="199" t="s">
        <v>151</v>
      </c>
      <c r="E386" s="36"/>
      <c r="F386" s="200" t="s">
        <v>561</v>
      </c>
      <c r="G386" s="36"/>
      <c r="H386" s="36"/>
      <c r="I386" s="201"/>
      <c r="J386" s="36"/>
      <c r="K386" s="36"/>
      <c r="L386" s="39"/>
      <c r="M386" s="202"/>
      <c r="N386" s="203"/>
      <c r="O386" s="71"/>
      <c r="P386" s="71"/>
      <c r="Q386" s="71"/>
      <c r="R386" s="71"/>
      <c r="S386" s="71"/>
      <c r="T386" s="72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T386" s="17" t="s">
        <v>151</v>
      </c>
      <c r="AU386" s="17" t="s">
        <v>87</v>
      </c>
    </row>
    <row r="387" spans="1:65" s="13" customFormat="1" ht="10.199999999999999">
      <c r="B387" s="204"/>
      <c r="C387" s="205"/>
      <c r="D387" s="206" t="s">
        <v>175</v>
      </c>
      <c r="E387" s="207" t="s">
        <v>1</v>
      </c>
      <c r="F387" s="208" t="s">
        <v>562</v>
      </c>
      <c r="G387" s="205"/>
      <c r="H387" s="209">
        <v>20</v>
      </c>
      <c r="I387" s="210"/>
      <c r="J387" s="205"/>
      <c r="K387" s="205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175</v>
      </c>
      <c r="AU387" s="215" t="s">
        <v>87</v>
      </c>
      <c r="AV387" s="13" t="s">
        <v>87</v>
      </c>
      <c r="AW387" s="13" t="s">
        <v>34</v>
      </c>
      <c r="AX387" s="13" t="s">
        <v>77</v>
      </c>
      <c r="AY387" s="215" t="s">
        <v>143</v>
      </c>
    </row>
    <row r="388" spans="1:65" s="14" customFormat="1" ht="10.199999999999999">
      <c r="B388" s="216"/>
      <c r="C388" s="217"/>
      <c r="D388" s="206" t="s">
        <v>175</v>
      </c>
      <c r="E388" s="218" t="s">
        <v>1</v>
      </c>
      <c r="F388" s="219" t="s">
        <v>177</v>
      </c>
      <c r="G388" s="217"/>
      <c r="H388" s="220">
        <v>20</v>
      </c>
      <c r="I388" s="221"/>
      <c r="J388" s="217"/>
      <c r="K388" s="217"/>
      <c r="L388" s="222"/>
      <c r="M388" s="223"/>
      <c r="N388" s="224"/>
      <c r="O388" s="224"/>
      <c r="P388" s="224"/>
      <c r="Q388" s="224"/>
      <c r="R388" s="224"/>
      <c r="S388" s="224"/>
      <c r="T388" s="225"/>
      <c r="AT388" s="226" t="s">
        <v>175</v>
      </c>
      <c r="AU388" s="226" t="s">
        <v>87</v>
      </c>
      <c r="AV388" s="14" t="s">
        <v>150</v>
      </c>
      <c r="AW388" s="14" t="s">
        <v>34</v>
      </c>
      <c r="AX388" s="14" t="s">
        <v>85</v>
      </c>
      <c r="AY388" s="226" t="s">
        <v>143</v>
      </c>
    </row>
    <row r="389" spans="1:65" s="12" customFormat="1" ht="22.8" customHeight="1">
      <c r="B389" s="170"/>
      <c r="C389" s="171"/>
      <c r="D389" s="172" t="s">
        <v>76</v>
      </c>
      <c r="E389" s="184" t="s">
        <v>563</v>
      </c>
      <c r="F389" s="184" t="s">
        <v>564</v>
      </c>
      <c r="G389" s="171"/>
      <c r="H389" s="171"/>
      <c r="I389" s="174"/>
      <c r="J389" s="185">
        <f>BK389</f>
        <v>0</v>
      </c>
      <c r="K389" s="171"/>
      <c r="L389" s="176"/>
      <c r="M389" s="177"/>
      <c r="N389" s="178"/>
      <c r="O389" s="178"/>
      <c r="P389" s="179">
        <f>SUM(P390:P403)</f>
        <v>0</v>
      </c>
      <c r="Q389" s="178"/>
      <c r="R389" s="179">
        <f>SUM(R390:R403)</f>
        <v>0</v>
      </c>
      <c r="S389" s="178"/>
      <c r="T389" s="180">
        <f>SUM(T390:T403)</f>
        <v>0</v>
      </c>
      <c r="AR389" s="181" t="s">
        <v>85</v>
      </c>
      <c r="AT389" s="182" t="s">
        <v>76</v>
      </c>
      <c r="AU389" s="182" t="s">
        <v>85</v>
      </c>
      <c r="AY389" s="181" t="s">
        <v>143</v>
      </c>
      <c r="BK389" s="183">
        <f>SUM(BK390:BK403)</f>
        <v>0</v>
      </c>
    </row>
    <row r="390" spans="1:65" s="2" customFormat="1" ht="37.799999999999997" customHeight="1">
      <c r="A390" s="34"/>
      <c r="B390" s="35"/>
      <c r="C390" s="186" t="s">
        <v>565</v>
      </c>
      <c r="D390" s="186" t="s">
        <v>145</v>
      </c>
      <c r="E390" s="187" t="s">
        <v>566</v>
      </c>
      <c r="F390" s="188" t="s">
        <v>567</v>
      </c>
      <c r="G390" s="189" t="s">
        <v>202</v>
      </c>
      <c r="H390" s="190">
        <v>1244.405</v>
      </c>
      <c r="I390" s="191"/>
      <c r="J390" s="192">
        <f>ROUND(I390*H390,2)</f>
        <v>0</v>
      </c>
      <c r="K390" s="188" t="s">
        <v>149</v>
      </c>
      <c r="L390" s="39"/>
      <c r="M390" s="193" t="s">
        <v>1</v>
      </c>
      <c r="N390" s="194" t="s">
        <v>42</v>
      </c>
      <c r="O390" s="71"/>
      <c r="P390" s="195">
        <f>O390*H390</f>
        <v>0</v>
      </c>
      <c r="Q390" s="195">
        <v>0</v>
      </c>
      <c r="R390" s="195">
        <f>Q390*H390</f>
        <v>0</v>
      </c>
      <c r="S390" s="195">
        <v>0</v>
      </c>
      <c r="T390" s="196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7" t="s">
        <v>150</v>
      </c>
      <c r="AT390" s="197" t="s">
        <v>145</v>
      </c>
      <c r="AU390" s="197" t="s">
        <v>87</v>
      </c>
      <c r="AY390" s="17" t="s">
        <v>143</v>
      </c>
      <c r="BE390" s="198">
        <f>IF(N390="základní",J390,0)</f>
        <v>0</v>
      </c>
      <c r="BF390" s="198">
        <f>IF(N390="snížená",J390,0)</f>
        <v>0</v>
      </c>
      <c r="BG390" s="198">
        <f>IF(N390="zákl. přenesená",J390,0)</f>
        <v>0</v>
      </c>
      <c r="BH390" s="198">
        <f>IF(N390="sníž. přenesená",J390,0)</f>
        <v>0</v>
      </c>
      <c r="BI390" s="198">
        <f>IF(N390="nulová",J390,0)</f>
        <v>0</v>
      </c>
      <c r="BJ390" s="17" t="s">
        <v>85</v>
      </c>
      <c r="BK390" s="198">
        <f>ROUND(I390*H390,2)</f>
        <v>0</v>
      </c>
      <c r="BL390" s="17" t="s">
        <v>150</v>
      </c>
      <c r="BM390" s="197" t="s">
        <v>568</v>
      </c>
    </row>
    <row r="391" spans="1:65" s="2" customFormat="1" ht="10.199999999999999">
      <c r="A391" s="34"/>
      <c r="B391" s="35"/>
      <c r="C391" s="36"/>
      <c r="D391" s="199" t="s">
        <v>151</v>
      </c>
      <c r="E391" s="36"/>
      <c r="F391" s="200" t="s">
        <v>569</v>
      </c>
      <c r="G391" s="36"/>
      <c r="H391" s="36"/>
      <c r="I391" s="201"/>
      <c r="J391" s="36"/>
      <c r="K391" s="36"/>
      <c r="L391" s="39"/>
      <c r="M391" s="202"/>
      <c r="N391" s="203"/>
      <c r="O391" s="71"/>
      <c r="P391" s="71"/>
      <c r="Q391" s="71"/>
      <c r="R391" s="71"/>
      <c r="S391" s="71"/>
      <c r="T391" s="72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T391" s="17" t="s">
        <v>151</v>
      </c>
      <c r="AU391" s="17" t="s">
        <v>87</v>
      </c>
    </row>
    <row r="392" spans="1:65" s="2" customFormat="1" ht="49.05" customHeight="1">
      <c r="A392" s="34"/>
      <c r="B392" s="35"/>
      <c r="C392" s="186" t="s">
        <v>371</v>
      </c>
      <c r="D392" s="186" t="s">
        <v>145</v>
      </c>
      <c r="E392" s="187" t="s">
        <v>570</v>
      </c>
      <c r="F392" s="188" t="s">
        <v>571</v>
      </c>
      <c r="G392" s="189" t="s">
        <v>202</v>
      </c>
      <c r="H392" s="190">
        <v>11199.645</v>
      </c>
      <c r="I392" s="191"/>
      <c r="J392" s="192">
        <f>ROUND(I392*H392,2)</f>
        <v>0</v>
      </c>
      <c r="K392" s="188" t="s">
        <v>149</v>
      </c>
      <c r="L392" s="39"/>
      <c r="M392" s="193" t="s">
        <v>1</v>
      </c>
      <c r="N392" s="194" t="s">
        <v>42</v>
      </c>
      <c r="O392" s="71"/>
      <c r="P392" s="195">
        <f>O392*H392</f>
        <v>0</v>
      </c>
      <c r="Q392" s="195">
        <v>0</v>
      </c>
      <c r="R392" s="195">
        <f>Q392*H392</f>
        <v>0</v>
      </c>
      <c r="S392" s="195">
        <v>0</v>
      </c>
      <c r="T392" s="196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97" t="s">
        <v>150</v>
      </c>
      <c r="AT392" s="197" t="s">
        <v>145</v>
      </c>
      <c r="AU392" s="197" t="s">
        <v>87</v>
      </c>
      <c r="AY392" s="17" t="s">
        <v>143</v>
      </c>
      <c r="BE392" s="198">
        <f>IF(N392="základní",J392,0)</f>
        <v>0</v>
      </c>
      <c r="BF392" s="198">
        <f>IF(N392="snížená",J392,0)</f>
        <v>0</v>
      </c>
      <c r="BG392" s="198">
        <f>IF(N392="zákl. přenesená",J392,0)</f>
        <v>0</v>
      </c>
      <c r="BH392" s="198">
        <f>IF(N392="sníž. přenesená",J392,0)</f>
        <v>0</v>
      </c>
      <c r="BI392" s="198">
        <f>IF(N392="nulová",J392,0)</f>
        <v>0</v>
      </c>
      <c r="BJ392" s="17" t="s">
        <v>85</v>
      </c>
      <c r="BK392" s="198">
        <f>ROUND(I392*H392,2)</f>
        <v>0</v>
      </c>
      <c r="BL392" s="17" t="s">
        <v>150</v>
      </c>
      <c r="BM392" s="197" t="s">
        <v>572</v>
      </c>
    </row>
    <row r="393" spans="1:65" s="2" customFormat="1" ht="10.199999999999999">
      <c r="A393" s="34"/>
      <c r="B393" s="35"/>
      <c r="C393" s="36"/>
      <c r="D393" s="199" t="s">
        <v>151</v>
      </c>
      <c r="E393" s="36"/>
      <c r="F393" s="200" t="s">
        <v>573</v>
      </c>
      <c r="G393" s="36"/>
      <c r="H393" s="36"/>
      <c r="I393" s="201"/>
      <c r="J393" s="36"/>
      <c r="K393" s="36"/>
      <c r="L393" s="39"/>
      <c r="M393" s="202"/>
      <c r="N393" s="203"/>
      <c r="O393" s="71"/>
      <c r="P393" s="71"/>
      <c r="Q393" s="71"/>
      <c r="R393" s="71"/>
      <c r="S393" s="71"/>
      <c r="T393" s="72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T393" s="17" t="s">
        <v>151</v>
      </c>
      <c r="AU393" s="17" t="s">
        <v>87</v>
      </c>
    </row>
    <row r="394" spans="1:65" s="13" customFormat="1" ht="10.199999999999999">
      <c r="B394" s="204"/>
      <c r="C394" s="205"/>
      <c r="D394" s="206" t="s">
        <v>175</v>
      </c>
      <c r="E394" s="207" t="s">
        <v>1</v>
      </c>
      <c r="F394" s="208" t="s">
        <v>574</v>
      </c>
      <c r="G394" s="205"/>
      <c r="H394" s="209">
        <v>11199.645</v>
      </c>
      <c r="I394" s="210"/>
      <c r="J394" s="205"/>
      <c r="K394" s="205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175</v>
      </c>
      <c r="AU394" s="215" t="s">
        <v>87</v>
      </c>
      <c r="AV394" s="13" t="s">
        <v>87</v>
      </c>
      <c r="AW394" s="13" t="s">
        <v>34</v>
      </c>
      <c r="AX394" s="13" t="s">
        <v>77</v>
      </c>
      <c r="AY394" s="215" t="s">
        <v>143</v>
      </c>
    </row>
    <row r="395" spans="1:65" s="14" customFormat="1" ht="10.199999999999999">
      <c r="B395" s="216"/>
      <c r="C395" s="217"/>
      <c r="D395" s="206" t="s">
        <v>175</v>
      </c>
      <c r="E395" s="218" t="s">
        <v>1</v>
      </c>
      <c r="F395" s="219" t="s">
        <v>177</v>
      </c>
      <c r="G395" s="217"/>
      <c r="H395" s="220">
        <v>11199.645</v>
      </c>
      <c r="I395" s="221"/>
      <c r="J395" s="217"/>
      <c r="K395" s="217"/>
      <c r="L395" s="222"/>
      <c r="M395" s="223"/>
      <c r="N395" s="224"/>
      <c r="O395" s="224"/>
      <c r="P395" s="224"/>
      <c r="Q395" s="224"/>
      <c r="R395" s="224"/>
      <c r="S395" s="224"/>
      <c r="T395" s="225"/>
      <c r="AT395" s="226" t="s">
        <v>175</v>
      </c>
      <c r="AU395" s="226" t="s">
        <v>87</v>
      </c>
      <c r="AV395" s="14" t="s">
        <v>150</v>
      </c>
      <c r="AW395" s="14" t="s">
        <v>34</v>
      </c>
      <c r="AX395" s="14" t="s">
        <v>85</v>
      </c>
      <c r="AY395" s="226" t="s">
        <v>143</v>
      </c>
    </row>
    <row r="396" spans="1:65" s="2" customFormat="1" ht="44.25" customHeight="1">
      <c r="A396" s="34"/>
      <c r="B396" s="35"/>
      <c r="C396" s="186" t="s">
        <v>575</v>
      </c>
      <c r="D396" s="186" t="s">
        <v>145</v>
      </c>
      <c r="E396" s="187" t="s">
        <v>576</v>
      </c>
      <c r="F396" s="188" t="s">
        <v>577</v>
      </c>
      <c r="G396" s="189" t="s">
        <v>202</v>
      </c>
      <c r="H396" s="190">
        <v>58.015000000000001</v>
      </c>
      <c r="I396" s="191"/>
      <c r="J396" s="192">
        <f>ROUND(I396*H396,2)</f>
        <v>0</v>
      </c>
      <c r="K396" s="188" t="s">
        <v>149</v>
      </c>
      <c r="L396" s="39"/>
      <c r="M396" s="193" t="s">
        <v>1</v>
      </c>
      <c r="N396" s="194" t="s">
        <v>42</v>
      </c>
      <c r="O396" s="71"/>
      <c r="P396" s="195">
        <f>O396*H396</f>
        <v>0</v>
      </c>
      <c r="Q396" s="195">
        <v>0</v>
      </c>
      <c r="R396" s="195">
        <f>Q396*H396</f>
        <v>0</v>
      </c>
      <c r="S396" s="195">
        <v>0</v>
      </c>
      <c r="T396" s="196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97" t="s">
        <v>150</v>
      </c>
      <c r="AT396" s="197" t="s">
        <v>145</v>
      </c>
      <c r="AU396" s="197" t="s">
        <v>87</v>
      </c>
      <c r="AY396" s="17" t="s">
        <v>143</v>
      </c>
      <c r="BE396" s="198">
        <f>IF(N396="základní",J396,0)</f>
        <v>0</v>
      </c>
      <c r="BF396" s="198">
        <f>IF(N396="snížená",J396,0)</f>
        <v>0</v>
      </c>
      <c r="BG396" s="198">
        <f>IF(N396="zákl. přenesená",J396,0)</f>
        <v>0</v>
      </c>
      <c r="BH396" s="198">
        <f>IF(N396="sníž. přenesená",J396,0)</f>
        <v>0</v>
      </c>
      <c r="BI396" s="198">
        <f>IF(N396="nulová",J396,0)</f>
        <v>0</v>
      </c>
      <c r="BJ396" s="17" t="s">
        <v>85</v>
      </c>
      <c r="BK396" s="198">
        <f>ROUND(I396*H396,2)</f>
        <v>0</v>
      </c>
      <c r="BL396" s="17" t="s">
        <v>150</v>
      </c>
      <c r="BM396" s="197" t="s">
        <v>578</v>
      </c>
    </row>
    <row r="397" spans="1:65" s="2" customFormat="1" ht="10.199999999999999">
      <c r="A397" s="34"/>
      <c r="B397" s="35"/>
      <c r="C397" s="36"/>
      <c r="D397" s="199" t="s">
        <v>151</v>
      </c>
      <c r="E397" s="36"/>
      <c r="F397" s="200" t="s">
        <v>579</v>
      </c>
      <c r="G397" s="36"/>
      <c r="H397" s="36"/>
      <c r="I397" s="201"/>
      <c r="J397" s="36"/>
      <c r="K397" s="36"/>
      <c r="L397" s="39"/>
      <c r="M397" s="202"/>
      <c r="N397" s="203"/>
      <c r="O397" s="71"/>
      <c r="P397" s="71"/>
      <c r="Q397" s="71"/>
      <c r="R397" s="71"/>
      <c r="S397" s="71"/>
      <c r="T397" s="72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T397" s="17" t="s">
        <v>151</v>
      </c>
      <c r="AU397" s="17" t="s">
        <v>87</v>
      </c>
    </row>
    <row r="398" spans="1:65" s="2" customFormat="1" ht="44.25" customHeight="1">
      <c r="A398" s="34"/>
      <c r="B398" s="35"/>
      <c r="C398" s="186" t="s">
        <v>377</v>
      </c>
      <c r="D398" s="186" t="s">
        <v>145</v>
      </c>
      <c r="E398" s="187" t="s">
        <v>580</v>
      </c>
      <c r="F398" s="188" t="s">
        <v>581</v>
      </c>
      <c r="G398" s="189" t="s">
        <v>202</v>
      </c>
      <c r="H398" s="190">
        <v>24</v>
      </c>
      <c r="I398" s="191"/>
      <c r="J398" s="192">
        <f>ROUND(I398*H398,2)</f>
        <v>0</v>
      </c>
      <c r="K398" s="188" t="s">
        <v>582</v>
      </c>
      <c r="L398" s="39"/>
      <c r="M398" s="193" t="s">
        <v>1</v>
      </c>
      <c r="N398" s="194" t="s">
        <v>42</v>
      </c>
      <c r="O398" s="71"/>
      <c r="P398" s="195">
        <f>O398*H398</f>
        <v>0</v>
      </c>
      <c r="Q398" s="195">
        <v>0</v>
      </c>
      <c r="R398" s="195">
        <f>Q398*H398</f>
        <v>0</v>
      </c>
      <c r="S398" s="195">
        <v>0</v>
      </c>
      <c r="T398" s="196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7" t="s">
        <v>150</v>
      </c>
      <c r="AT398" s="197" t="s">
        <v>145</v>
      </c>
      <c r="AU398" s="197" t="s">
        <v>87</v>
      </c>
      <c r="AY398" s="17" t="s">
        <v>143</v>
      </c>
      <c r="BE398" s="198">
        <f>IF(N398="základní",J398,0)</f>
        <v>0</v>
      </c>
      <c r="BF398" s="198">
        <f>IF(N398="snížená",J398,0)</f>
        <v>0</v>
      </c>
      <c r="BG398" s="198">
        <f>IF(N398="zákl. přenesená",J398,0)</f>
        <v>0</v>
      </c>
      <c r="BH398" s="198">
        <f>IF(N398="sníž. přenesená",J398,0)</f>
        <v>0</v>
      </c>
      <c r="BI398" s="198">
        <f>IF(N398="nulová",J398,0)</f>
        <v>0</v>
      </c>
      <c r="BJ398" s="17" t="s">
        <v>85</v>
      </c>
      <c r="BK398" s="198">
        <f>ROUND(I398*H398,2)</f>
        <v>0</v>
      </c>
      <c r="BL398" s="17" t="s">
        <v>150</v>
      </c>
      <c r="BM398" s="197" t="s">
        <v>583</v>
      </c>
    </row>
    <row r="399" spans="1:65" s="2" customFormat="1" ht="10.199999999999999">
      <c r="A399" s="34"/>
      <c r="B399" s="35"/>
      <c r="C399" s="36"/>
      <c r="D399" s="199" t="s">
        <v>151</v>
      </c>
      <c r="E399" s="36"/>
      <c r="F399" s="200" t="s">
        <v>584</v>
      </c>
      <c r="G399" s="36"/>
      <c r="H399" s="36"/>
      <c r="I399" s="201"/>
      <c r="J399" s="36"/>
      <c r="K399" s="36"/>
      <c r="L399" s="39"/>
      <c r="M399" s="202"/>
      <c r="N399" s="203"/>
      <c r="O399" s="71"/>
      <c r="P399" s="71"/>
      <c r="Q399" s="71"/>
      <c r="R399" s="71"/>
      <c r="S399" s="71"/>
      <c r="T399" s="72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T399" s="17" t="s">
        <v>151</v>
      </c>
      <c r="AU399" s="17" t="s">
        <v>87</v>
      </c>
    </row>
    <row r="400" spans="1:65" s="2" customFormat="1" ht="44.25" customHeight="1">
      <c r="A400" s="34"/>
      <c r="B400" s="35"/>
      <c r="C400" s="186" t="s">
        <v>585</v>
      </c>
      <c r="D400" s="186" t="s">
        <v>145</v>
      </c>
      <c r="E400" s="187" t="s">
        <v>586</v>
      </c>
      <c r="F400" s="188" t="s">
        <v>201</v>
      </c>
      <c r="G400" s="189" t="s">
        <v>202</v>
      </c>
      <c r="H400" s="190">
        <v>751.1</v>
      </c>
      <c r="I400" s="191"/>
      <c r="J400" s="192">
        <f>ROUND(I400*H400,2)</f>
        <v>0</v>
      </c>
      <c r="K400" s="188" t="s">
        <v>149</v>
      </c>
      <c r="L400" s="39"/>
      <c r="M400" s="193" t="s">
        <v>1</v>
      </c>
      <c r="N400" s="194" t="s">
        <v>42</v>
      </c>
      <c r="O400" s="71"/>
      <c r="P400" s="195">
        <f>O400*H400</f>
        <v>0</v>
      </c>
      <c r="Q400" s="195">
        <v>0</v>
      </c>
      <c r="R400" s="195">
        <f>Q400*H400</f>
        <v>0</v>
      </c>
      <c r="S400" s="195">
        <v>0</v>
      </c>
      <c r="T400" s="196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7" t="s">
        <v>150</v>
      </c>
      <c r="AT400" s="197" t="s">
        <v>145</v>
      </c>
      <c r="AU400" s="197" t="s">
        <v>87</v>
      </c>
      <c r="AY400" s="17" t="s">
        <v>143</v>
      </c>
      <c r="BE400" s="198">
        <f>IF(N400="základní",J400,0)</f>
        <v>0</v>
      </c>
      <c r="BF400" s="198">
        <f>IF(N400="snížená",J400,0)</f>
        <v>0</v>
      </c>
      <c r="BG400" s="198">
        <f>IF(N400="zákl. přenesená",J400,0)</f>
        <v>0</v>
      </c>
      <c r="BH400" s="198">
        <f>IF(N400="sníž. přenesená",J400,0)</f>
        <v>0</v>
      </c>
      <c r="BI400" s="198">
        <f>IF(N400="nulová",J400,0)</f>
        <v>0</v>
      </c>
      <c r="BJ400" s="17" t="s">
        <v>85</v>
      </c>
      <c r="BK400" s="198">
        <f>ROUND(I400*H400,2)</f>
        <v>0</v>
      </c>
      <c r="BL400" s="17" t="s">
        <v>150</v>
      </c>
      <c r="BM400" s="197" t="s">
        <v>587</v>
      </c>
    </row>
    <row r="401" spans="1:65" s="2" customFormat="1" ht="10.199999999999999">
      <c r="A401" s="34"/>
      <c r="B401" s="35"/>
      <c r="C401" s="36"/>
      <c r="D401" s="199" t="s">
        <v>151</v>
      </c>
      <c r="E401" s="36"/>
      <c r="F401" s="200" t="s">
        <v>588</v>
      </c>
      <c r="G401" s="36"/>
      <c r="H401" s="36"/>
      <c r="I401" s="201"/>
      <c r="J401" s="36"/>
      <c r="K401" s="36"/>
      <c r="L401" s="39"/>
      <c r="M401" s="202"/>
      <c r="N401" s="203"/>
      <c r="O401" s="71"/>
      <c r="P401" s="71"/>
      <c r="Q401" s="71"/>
      <c r="R401" s="71"/>
      <c r="S401" s="71"/>
      <c r="T401" s="72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T401" s="17" t="s">
        <v>151</v>
      </c>
      <c r="AU401" s="17" t="s">
        <v>87</v>
      </c>
    </row>
    <row r="402" spans="1:65" s="2" customFormat="1" ht="44.25" customHeight="1">
      <c r="A402" s="34"/>
      <c r="B402" s="35"/>
      <c r="C402" s="186" t="s">
        <v>384</v>
      </c>
      <c r="D402" s="186" t="s">
        <v>145</v>
      </c>
      <c r="E402" s="187" t="s">
        <v>589</v>
      </c>
      <c r="F402" s="188" t="s">
        <v>590</v>
      </c>
      <c r="G402" s="189" t="s">
        <v>202</v>
      </c>
      <c r="H402" s="190">
        <v>409.22</v>
      </c>
      <c r="I402" s="191"/>
      <c r="J402" s="192">
        <f>ROUND(I402*H402,2)</f>
        <v>0</v>
      </c>
      <c r="K402" s="188" t="s">
        <v>149</v>
      </c>
      <c r="L402" s="39"/>
      <c r="M402" s="193" t="s">
        <v>1</v>
      </c>
      <c r="N402" s="194" t="s">
        <v>42</v>
      </c>
      <c r="O402" s="71"/>
      <c r="P402" s="195">
        <f>O402*H402</f>
        <v>0</v>
      </c>
      <c r="Q402" s="195">
        <v>0</v>
      </c>
      <c r="R402" s="195">
        <f>Q402*H402</f>
        <v>0</v>
      </c>
      <c r="S402" s="195">
        <v>0</v>
      </c>
      <c r="T402" s="196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7" t="s">
        <v>150</v>
      </c>
      <c r="AT402" s="197" t="s">
        <v>145</v>
      </c>
      <c r="AU402" s="197" t="s">
        <v>87</v>
      </c>
      <c r="AY402" s="17" t="s">
        <v>143</v>
      </c>
      <c r="BE402" s="198">
        <f>IF(N402="základní",J402,0)</f>
        <v>0</v>
      </c>
      <c r="BF402" s="198">
        <f>IF(N402="snížená",J402,0)</f>
        <v>0</v>
      </c>
      <c r="BG402" s="198">
        <f>IF(N402="zákl. přenesená",J402,0)</f>
        <v>0</v>
      </c>
      <c r="BH402" s="198">
        <f>IF(N402="sníž. přenesená",J402,0)</f>
        <v>0</v>
      </c>
      <c r="BI402" s="198">
        <f>IF(N402="nulová",J402,0)</f>
        <v>0</v>
      </c>
      <c r="BJ402" s="17" t="s">
        <v>85</v>
      </c>
      <c r="BK402" s="198">
        <f>ROUND(I402*H402,2)</f>
        <v>0</v>
      </c>
      <c r="BL402" s="17" t="s">
        <v>150</v>
      </c>
      <c r="BM402" s="197" t="s">
        <v>591</v>
      </c>
    </row>
    <row r="403" spans="1:65" s="2" customFormat="1" ht="10.199999999999999">
      <c r="A403" s="34"/>
      <c r="B403" s="35"/>
      <c r="C403" s="36"/>
      <c r="D403" s="199" t="s">
        <v>151</v>
      </c>
      <c r="E403" s="36"/>
      <c r="F403" s="200" t="s">
        <v>592</v>
      </c>
      <c r="G403" s="36"/>
      <c r="H403" s="36"/>
      <c r="I403" s="201"/>
      <c r="J403" s="36"/>
      <c r="K403" s="36"/>
      <c r="L403" s="39"/>
      <c r="M403" s="202"/>
      <c r="N403" s="203"/>
      <c r="O403" s="71"/>
      <c r="P403" s="71"/>
      <c r="Q403" s="71"/>
      <c r="R403" s="71"/>
      <c r="S403" s="71"/>
      <c r="T403" s="72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T403" s="17" t="s">
        <v>151</v>
      </c>
      <c r="AU403" s="17" t="s">
        <v>87</v>
      </c>
    </row>
    <row r="404" spans="1:65" s="12" customFormat="1" ht="22.8" customHeight="1">
      <c r="B404" s="170"/>
      <c r="C404" s="171"/>
      <c r="D404" s="172" t="s">
        <v>76</v>
      </c>
      <c r="E404" s="184" t="s">
        <v>593</v>
      </c>
      <c r="F404" s="184" t="s">
        <v>594</v>
      </c>
      <c r="G404" s="171"/>
      <c r="H404" s="171"/>
      <c r="I404" s="174"/>
      <c r="J404" s="185">
        <f>BK404</f>
        <v>0</v>
      </c>
      <c r="K404" s="171"/>
      <c r="L404" s="176"/>
      <c r="M404" s="177"/>
      <c r="N404" s="178"/>
      <c r="O404" s="178"/>
      <c r="P404" s="179">
        <f>SUM(P405:P406)</f>
        <v>0</v>
      </c>
      <c r="Q404" s="178"/>
      <c r="R404" s="179">
        <f>SUM(R405:R406)</f>
        <v>0</v>
      </c>
      <c r="S404" s="178"/>
      <c r="T404" s="180">
        <f>SUM(T405:T406)</f>
        <v>0</v>
      </c>
      <c r="AR404" s="181" t="s">
        <v>85</v>
      </c>
      <c r="AT404" s="182" t="s">
        <v>76</v>
      </c>
      <c r="AU404" s="182" t="s">
        <v>85</v>
      </c>
      <c r="AY404" s="181" t="s">
        <v>143</v>
      </c>
      <c r="BK404" s="183">
        <f>SUM(BK405:BK406)</f>
        <v>0</v>
      </c>
    </row>
    <row r="405" spans="1:65" s="2" customFormat="1" ht="44.25" customHeight="1">
      <c r="A405" s="34"/>
      <c r="B405" s="35"/>
      <c r="C405" s="186" t="s">
        <v>595</v>
      </c>
      <c r="D405" s="186" t="s">
        <v>145</v>
      </c>
      <c r="E405" s="187" t="s">
        <v>596</v>
      </c>
      <c r="F405" s="188" t="s">
        <v>597</v>
      </c>
      <c r="G405" s="189" t="s">
        <v>202</v>
      </c>
      <c r="H405" s="190">
        <v>484.08199999999999</v>
      </c>
      <c r="I405" s="191"/>
      <c r="J405" s="192">
        <f>ROUND(I405*H405,2)</f>
        <v>0</v>
      </c>
      <c r="K405" s="188" t="s">
        <v>149</v>
      </c>
      <c r="L405" s="39"/>
      <c r="M405" s="193" t="s">
        <v>1</v>
      </c>
      <c r="N405" s="194" t="s">
        <v>42</v>
      </c>
      <c r="O405" s="71"/>
      <c r="P405" s="195">
        <f>O405*H405</f>
        <v>0</v>
      </c>
      <c r="Q405" s="195">
        <v>0</v>
      </c>
      <c r="R405" s="195">
        <f>Q405*H405</f>
        <v>0</v>
      </c>
      <c r="S405" s="195">
        <v>0</v>
      </c>
      <c r="T405" s="196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7" t="s">
        <v>150</v>
      </c>
      <c r="AT405" s="197" t="s">
        <v>145</v>
      </c>
      <c r="AU405" s="197" t="s">
        <v>87</v>
      </c>
      <c r="AY405" s="17" t="s">
        <v>143</v>
      </c>
      <c r="BE405" s="198">
        <f>IF(N405="základní",J405,0)</f>
        <v>0</v>
      </c>
      <c r="BF405" s="198">
        <f>IF(N405="snížená",J405,0)</f>
        <v>0</v>
      </c>
      <c r="BG405" s="198">
        <f>IF(N405="zákl. přenesená",J405,0)</f>
        <v>0</v>
      </c>
      <c r="BH405" s="198">
        <f>IF(N405="sníž. přenesená",J405,0)</f>
        <v>0</v>
      </c>
      <c r="BI405" s="198">
        <f>IF(N405="nulová",J405,0)</f>
        <v>0</v>
      </c>
      <c r="BJ405" s="17" t="s">
        <v>85</v>
      </c>
      <c r="BK405" s="198">
        <f>ROUND(I405*H405,2)</f>
        <v>0</v>
      </c>
      <c r="BL405" s="17" t="s">
        <v>150</v>
      </c>
      <c r="BM405" s="197" t="s">
        <v>598</v>
      </c>
    </row>
    <row r="406" spans="1:65" s="2" customFormat="1" ht="10.199999999999999">
      <c r="A406" s="34"/>
      <c r="B406" s="35"/>
      <c r="C406" s="36"/>
      <c r="D406" s="199" t="s">
        <v>151</v>
      </c>
      <c r="E406" s="36"/>
      <c r="F406" s="200" t="s">
        <v>599</v>
      </c>
      <c r="G406" s="36"/>
      <c r="H406" s="36"/>
      <c r="I406" s="201"/>
      <c r="J406" s="36"/>
      <c r="K406" s="36"/>
      <c r="L406" s="39"/>
      <c r="M406" s="202"/>
      <c r="N406" s="203"/>
      <c r="O406" s="71"/>
      <c r="P406" s="71"/>
      <c r="Q406" s="71"/>
      <c r="R406" s="71"/>
      <c r="S406" s="71"/>
      <c r="T406" s="72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T406" s="17" t="s">
        <v>151</v>
      </c>
      <c r="AU406" s="17" t="s">
        <v>87</v>
      </c>
    </row>
    <row r="407" spans="1:65" s="12" customFormat="1" ht="25.95" customHeight="1">
      <c r="B407" s="170"/>
      <c r="C407" s="171"/>
      <c r="D407" s="172" t="s">
        <v>76</v>
      </c>
      <c r="E407" s="173" t="s">
        <v>219</v>
      </c>
      <c r="F407" s="173" t="s">
        <v>600</v>
      </c>
      <c r="G407" s="171"/>
      <c r="H407" s="171"/>
      <c r="I407" s="174"/>
      <c r="J407" s="175">
        <f>BK407</f>
        <v>0</v>
      </c>
      <c r="K407" s="171"/>
      <c r="L407" s="176"/>
      <c r="M407" s="177"/>
      <c r="N407" s="178"/>
      <c r="O407" s="178"/>
      <c r="P407" s="179">
        <f>P408</f>
        <v>0</v>
      </c>
      <c r="Q407" s="178"/>
      <c r="R407" s="179">
        <f>R408</f>
        <v>0</v>
      </c>
      <c r="S407" s="178"/>
      <c r="T407" s="180">
        <f>T408</f>
        <v>0</v>
      </c>
      <c r="AR407" s="181" t="s">
        <v>156</v>
      </c>
      <c r="AT407" s="182" t="s">
        <v>76</v>
      </c>
      <c r="AU407" s="182" t="s">
        <v>77</v>
      </c>
      <c r="AY407" s="181" t="s">
        <v>143</v>
      </c>
      <c r="BK407" s="183">
        <f>BK408</f>
        <v>0</v>
      </c>
    </row>
    <row r="408" spans="1:65" s="12" customFormat="1" ht="22.8" customHeight="1">
      <c r="B408" s="170"/>
      <c r="C408" s="171"/>
      <c r="D408" s="172" t="s">
        <v>76</v>
      </c>
      <c r="E408" s="184" t="s">
        <v>601</v>
      </c>
      <c r="F408" s="184" t="s">
        <v>602</v>
      </c>
      <c r="G408" s="171"/>
      <c r="H408" s="171"/>
      <c r="I408" s="174"/>
      <c r="J408" s="185">
        <f>BK408</f>
        <v>0</v>
      </c>
      <c r="K408" s="171"/>
      <c r="L408" s="176"/>
      <c r="M408" s="177"/>
      <c r="N408" s="178"/>
      <c r="O408" s="178"/>
      <c r="P408" s="179">
        <f>SUM(P409:P414)</f>
        <v>0</v>
      </c>
      <c r="Q408" s="178"/>
      <c r="R408" s="179">
        <f>SUM(R409:R414)</f>
        <v>0</v>
      </c>
      <c r="S408" s="178"/>
      <c r="T408" s="180">
        <f>SUM(T409:T414)</f>
        <v>0</v>
      </c>
      <c r="AR408" s="181" t="s">
        <v>156</v>
      </c>
      <c r="AT408" s="182" t="s">
        <v>76</v>
      </c>
      <c r="AU408" s="182" t="s">
        <v>85</v>
      </c>
      <c r="AY408" s="181" t="s">
        <v>143</v>
      </c>
      <c r="BK408" s="183">
        <f>SUM(BK409:BK414)</f>
        <v>0</v>
      </c>
    </row>
    <row r="409" spans="1:65" s="2" customFormat="1" ht="37.799999999999997" customHeight="1">
      <c r="A409" s="34"/>
      <c r="B409" s="35"/>
      <c r="C409" s="186" t="s">
        <v>388</v>
      </c>
      <c r="D409" s="186" t="s">
        <v>145</v>
      </c>
      <c r="E409" s="187" t="s">
        <v>603</v>
      </c>
      <c r="F409" s="188" t="s">
        <v>604</v>
      </c>
      <c r="G409" s="189" t="s">
        <v>163</v>
      </c>
      <c r="H409" s="190">
        <v>15</v>
      </c>
      <c r="I409" s="191"/>
      <c r="J409" s="192">
        <f>ROUND(I409*H409,2)</f>
        <v>0</v>
      </c>
      <c r="K409" s="188" t="s">
        <v>149</v>
      </c>
      <c r="L409" s="39"/>
      <c r="M409" s="193" t="s">
        <v>1</v>
      </c>
      <c r="N409" s="194" t="s">
        <v>42</v>
      </c>
      <c r="O409" s="71"/>
      <c r="P409" s="195">
        <f>O409*H409</f>
        <v>0</v>
      </c>
      <c r="Q409" s="195">
        <v>0</v>
      </c>
      <c r="R409" s="195">
        <f>Q409*H409</f>
        <v>0</v>
      </c>
      <c r="S409" s="195">
        <v>0</v>
      </c>
      <c r="T409" s="196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7" t="s">
        <v>319</v>
      </c>
      <c r="AT409" s="197" t="s">
        <v>145</v>
      </c>
      <c r="AU409" s="197" t="s">
        <v>87</v>
      </c>
      <c r="AY409" s="17" t="s">
        <v>143</v>
      </c>
      <c r="BE409" s="198">
        <f>IF(N409="základní",J409,0)</f>
        <v>0</v>
      </c>
      <c r="BF409" s="198">
        <f>IF(N409="snížená",J409,0)</f>
        <v>0</v>
      </c>
      <c r="BG409" s="198">
        <f>IF(N409="zákl. přenesená",J409,0)</f>
        <v>0</v>
      </c>
      <c r="BH409" s="198">
        <f>IF(N409="sníž. přenesená",J409,0)</f>
        <v>0</v>
      </c>
      <c r="BI409" s="198">
        <f>IF(N409="nulová",J409,0)</f>
        <v>0</v>
      </c>
      <c r="BJ409" s="17" t="s">
        <v>85</v>
      </c>
      <c r="BK409" s="198">
        <f>ROUND(I409*H409,2)</f>
        <v>0</v>
      </c>
      <c r="BL409" s="17" t="s">
        <v>319</v>
      </c>
      <c r="BM409" s="197" t="s">
        <v>605</v>
      </c>
    </row>
    <row r="410" spans="1:65" s="2" customFormat="1" ht="10.199999999999999">
      <c r="A410" s="34"/>
      <c r="B410" s="35"/>
      <c r="C410" s="36"/>
      <c r="D410" s="199" t="s">
        <v>151</v>
      </c>
      <c r="E410" s="36"/>
      <c r="F410" s="200" t="s">
        <v>606</v>
      </c>
      <c r="G410" s="36"/>
      <c r="H410" s="36"/>
      <c r="I410" s="201"/>
      <c r="J410" s="36"/>
      <c r="K410" s="36"/>
      <c r="L410" s="39"/>
      <c r="M410" s="202"/>
      <c r="N410" s="203"/>
      <c r="O410" s="71"/>
      <c r="P410" s="71"/>
      <c r="Q410" s="71"/>
      <c r="R410" s="71"/>
      <c r="S410" s="71"/>
      <c r="T410" s="72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T410" s="17" t="s">
        <v>151</v>
      </c>
      <c r="AU410" s="17" t="s">
        <v>87</v>
      </c>
    </row>
    <row r="411" spans="1:65" s="2" customFormat="1" ht="24.15" customHeight="1">
      <c r="A411" s="34"/>
      <c r="B411" s="35"/>
      <c r="C411" s="227" t="s">
        <v>607</v>
      </c>
      <c r="D411" s="227" t="s">
        <v>219</v>
      </c>
      <c r="E411" s="228" t="s">
        <v>608</v>
      </c>
      <c r="F411" s="229" t="s">
        <v>609</v>
      </c>
      <c r="G411" s="230" t="s">
        <v>163</v>
      </c>
      <c r="H411" s="231">
        <v>15.75</v>
      </c>
      <c r="I411" s="232"/>
      <c r="J411" s="233">
        <f>ROUND(I411*H411,2)</f>
        <v>0</v>
      </c>
      <c r="K411" s="229" t="s">
        <v>149</v>
      </c>
      <c r="L411" s="234"/>
      <c r="M411" s="235" t="s">
        <v>1</v>
      </c>
      <c r="N411" s="236" t="s">
        <v>42</v>
      </c>
      <c r="O411" s="71"/>
      <c r="P411" s="195">
        <f>O411*H411</f>
        <v>0</v>
      </c>
      <c r="Q411" s="195">
        <v>0</v>
      </c>
      <c r="R411" s="195">
        <f>Q411*H411</f>
        <v>0</v>
      </c>
      <c r="S411" s="195">
        <v>0</v>
      </c>
      <c r="T411" s="196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7" t="s">
        <v>610</v>
      </c>
      <c r="AT411" s="197" t="s">
        <v>219</v>
      </c>
      <c r="AU411" s="197" t="s">
        <v>87</v>
      </c>
      <c r="AY411" s="17" t="s">
        <v>143</v>
      </c>
      <c r="BE411" s="198">
        <f>IF(N411="základní",J411,0)</f>
        <v>0</v>
      </c>
      <c r="BF411" s="198">
        <f>IF(N411="snížená",J411,0)</f>
        <v>0</v>
      </c>
      <c r="BG411" s="198">
        <f>IF(N411="zákl. přenesená",J411,0)</f>
        <v>0</v>
      </c>
      <c r="BH411" s="198">
        <f>IF(N411="sníž. přenesená",J411,0)</f>
        <v>0</v>
      </c>
      <c r="BI411" s="198">
        <f>IF(N411="nulová",J411,0)</f>
        <v>0</v>
      </c>
      <c r="BJ411" s="17" t="s">
        <v>85</v>
      </c>
      <c r="BK411" s="198">
        <f>ROUND(I411*H411,2)</f>
        <v>0</v>
      </c>
      <c r="BL411" s="17" t="s">
        <v>319</v>
      </c>
      <c r="BM411" s="197" t="s">
        <v>611</v>
      </c>
    </row>
    <row r="412" spans="1:65" s="15" customFormat="1" ht="10.199999999999999">
      <c r="B412" s="238"/>
      <c r="C412" s="239"/>
      <c r="D412" s="206" t="s">
        <v>175</v>
      </c>
      <c r="E412" s="240" t="s">
        <v>1</v>
      </c>
      <c r="F412" s="241" t="s">
        <v>612</v>
      </c>
      <c r="G412" s="239"/>
      <c r="H412" s="240" t="s">
        <v>1</v>
      </c>
      <c r="I412" s="242"/>
      <c r="J412" s="239"/>
      <c r="K412" s="239"/>
      <c r="L412" s="243"/>
      <c r="M412" s="244"/>
      <c r="N412" s="245"/>
      <c r="O412" s="245"/>
      <c r="P412" s="245"/>
      <c r="Q412" s="245"/>
      <c r="R412" s="245"/>
      <c r="S412" s="245"/>
      <c r="T412" s="246"/>
      <c r="AT412" s="247" t="s">
        <v>175</v>
      </c>
      <c r="AU412" s="247" t="s">
        <v>87</v>
      </c>
      <c r="AV412" s="15" t="s">
        <v>85</v>
      </c>
      <c r="AW412" s="15" t="s">
        <v>34</v>
      </c>
      <c r="AX412" s="15" t="s">
        <v>77</v>
      </c>
      <c r="AY412" s="247" t="s">
        <v>143</v>
      </c>
    </row>
    <row r="413" spans="1:65" s="13" customFormat="1" ht="10.199999999999999">
      <c r="B413" s="204"/>
      <c r="C413" s="205"/>
      <c r="D413" s="206" t="s">
        <v>175</v>
      </c>
      <c r="E413" s="207" t="s">
        <v>1</v>
      </c>
      <c r="F413" s="208" t="s">
        <v>613</v>
      </c>
      <c r="G413" s="205"/>
      <c r="H413" s="209">
        <v>15.75</v>
      </c>
      <c r="I413" s="210"/>
      <c r="J413" s="205"/>
      <c r="K413" s="205"/>
      <c r="L413" s="211"/>
      <c r="M413" s="212"/>
      <c r="N413" s="213"/>
      <c r="O413" s="213"/>
      <c r="P413" s="213"/>
      <c r="Q413" s="213"/>
      <c r="R413" s="213"/>
      <c r="S413" s="213"/>
      <c r="T413" s="214"/>
      <c r="AT413" s="215" t="s">
        <v>175</v>
      </c>
      <c r="AU413" s="215" t="s">
        <v>87</v>
      </c>
      <c r="AV413" s="13" t="s">
        <v>87</v>
      </c>
      <c r="AW413" s="13" t="s">
        <v>34</v>
      </c>
      <c r="AX413" s="13" t="s">
        <v>77</v>
      </c>
      <c r="AY413" s="215" t="s">
        <v>143</v>
      </c>
    </row>
    <row r="414" spans="1:65" s="14" customFormat="1" ht="10.199999999999999">
      <c r="B414" s="216"/>
      <c r="C414" s="217"/>
      <c r="D414" s="206" t="s">
        <v>175</v>
      </c>
      <c r="E414" s="218" t="s">
        <v>1</v>
      </c>
      <c r="F414" s="219" t="s">
        <v>177</v>
      </c>
      <c r="G414" s="217"/>
      <c r="H414" s="220">
        <v>15.75</v>
      </c>
      <c r="I414" s="221"/>
      <c r="J414" s="217"/>
      <c r="K414" s="217"/>
      <c r="L414" s="222"/>
      <c r="M414" s="248"/>
      <c r="N414" s="249"/>
      <c r="O414" s="249"/>
      <c r="P414" s="249"/>
      <c r="Q414" s="249"/>
      <c r="R414" s="249"/>
      <c r="S414" s="249"/>
      <c r="T414" s="250"/>
      <c r="AT414" s="226" t="s">
        <v>175</v>
      </c>
      <c r="AU414" s="226" t="s">
        <v>87</v>
      </c>
      <c r="AV414" s="14" t="s">
        <v>150</v>
      </c>
      <c r="AW414" s="14" t="s">
        <v>34</v>
      </c>
      <c r="AX414" s="14" t="s">
        <v>85</v>
      </c>
      <c r="AY414" s="226" t="s">
        <v>143</v>
      </c>
    </row>
    <row r="415" spans="1:65" s="2" customFormat="1" ht="6.9" customHeight="1">
      <c r="A415" s="34"/>
      <c r="B415" s="54"/>
      <c r="C415" s="55"/>
      <c r="D415" s="55"/>
      <c r="E415" s="55"/>
      <c r="F415" s="55"/>
      <c r="G415" s="55"/>
      <c r="H415" s="55"/>
      <c r="I415" s="55"/>
      <c r="J415" s="55"/>
      <c r="K415" s="55"/>
      <c r="L415" s="39"/>
      <c r="M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</row>
  </sheetData>
  <sheetProtection algorithmName="SHA-512" hashValue="/08M+2G670hv8wAiSvMZy7rnOsT8rtSlRY8m0amQwQl3flxOk7W9zXJFbddShS2yJJvYsUiIYG1VxT9EZsO1GA==" saltValue="zpuZoyZi5GxkDOmeZyXADypzO2MxoJS1nZ4+GOPM4NIhgIAQ8UcraEZOIpLax6OA2Nvs7nE2nEomIkOteWeYyQ==" spinCount="100000" sheet="1" objects="1" scenarios="1" formatColumns="0" formatRows="0" autoFilter="0"/>
  <autoFilter ref="C131:K414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hyperlinks>
    <hyperlink ref="F136" r:id="rId1" xr:uid="{00000000-0004-0000-0100-000000000000}"/>
    <hyperlink ref="F138" r:id="rId2" xr:uid="{00000000-0004-0000-0100-000001000000}"/>
    <hyperlink ref="F140" r:id="rId3" xr:uid="{00000000-0004-0000-0100-000002000000}"/>
    <hyperlink ref="F142" r:id="rId4" xr:uid="{00000000-0004-0000-0100-000003000000}"/>
    <hyperlink ref="F144" r:id="rId5" xr:uid="{00000000-0004-0000-0100-000004000000}"/>
    <hyperlink ref="F146" r:id="rId6" xr:uid="{00000000-0004-0000-0100-000005000000}"/>
    <hyperlink ref="F150" r:id="rId7" xr:uid="{00000000-0004-0000-0100-000006000000}"/>
    <hyperlink ref="F154" r:id="rId8" xr:uid="{00000000-0004-0000-0100-000007000000}"/>
    <hyperlink ref="F162" r:id="rId9" xr:uid="{00000000-0004-0000-0100-000008000000}"/>
    <hyperlink ref="F167" r:id="rId10" xr:uid="{00000000-0004-0000-0100-000009000000}"/>
    <hyperlink ref="F171" r:id="rId11" xr:uid="{00000000-0004-0000-0100-00000A000000}"/>
    <hyperlink ref="F177" r:id="rId12" xr:uid="{00000000-0004-0000-0100-00000B000000}"/>
    <hyperlink ref="F182" r:id="rId13" xr:uid="{00000000-0004-0000-0100-00000C000000}"/>
    <hyperlink ref="F187" r:id="rId14" xr:uid="{00000000-0004-0000-0100-00000D000000}"/>
    <hyperlink ref="F192" r:id="rId15" xr:uid="{00000000-0004-0000-0100-00000E000000}"/>
    <hyperlink ref="F195" r:id="rId16" xr:uid="{00000000-0004-0000-0100-00000F000000}"/>
    <hyperlink ref="F201" r:id="rId17" xr:uid="{00000000-0004-0000-0100-000010000000}"/>
    <hyperlink ref="F206" r:id="rId18" xr:uid="{00000000-0004-0000-0100-000011000000}"/>
    <hyperlink ref="F212" r:id="rId19" xr:uid="{00000000-0004-0000-0100-000012000000}"/>
    <hyperlink ref="F218" r:id="rId20" xr:uid="{00000000-0004-0000-0100-000013000000}"/>
    <hyperlink ref="F220" r:id="rId21" xr:uid="{00000000-0004-0000-0100-000014000000}"/>
    <hyperlink ref="F224" r:id="rId22" xr:uid="{00000000-0004-0000-0100-000015000000}"/>
    <hyperlink ref="F232" r:id="rId23" xr:uid="{00000000-0004-0000-0100-000016000000}"/>
    <hyperlink ref="F239" r:id="rId24" xr:uid="{00000000-0004-0000-0100-000017000000}"/>
    <hyperlink ref="F246" r:id="rId25" xr:uid="{00000000-0004-0000-0100-000018000000}"/>
    <hyperlink ref="F251" r:id="rId26" xr:uid="{00000000-0004-0000-0100-000019000000}"/>
    <hyperlink ref="F253" r:id="rId27" xr:uid="{00000000-0004-0000-0100-00001A000000}"/>
    <hyperlink ref="F255" r:id="rId28" xr:uid="{00000000-0004-0000-0100-00001B000000}"/>
    <hyperlink ref="F257" r:id="rId29" xr:uid="{00000000-0004-0000-0100-00001C000000}"/>
    <hyperlink ref="F259" r:id="rId30" xr:uid="{00000000-0004-0000-0100-00001D000000}"/>
    <hyperlink ref="F262" r:id="rId31" xr:uid="{00000000-0004-0000-0100-00001E000000}"/>
    <hyperlink ref="F267" r:id="rId32" xr:uid="{00000000-0004-0000-0100-00001F000000}"/>
    <hyperlink ref="F269" r:id="rId33" xr:uid="{00000000-0004-0000-0100-000020000000}"/>
    <hyperlink ref="F275" r:id="rId34" xr:uid="{00000000-0004-0000-0100-000021000000}"/>
    <hyperlink ref="F280" r:id="rId35" xr:uid="{00000000-0004-0000-0100-000022000000}"/>
    <hyperlink ref="F283" r:id="rId36" xr:uid="{00000000-0004-0000-0100-000023000000}"/>
    <hyperlink ref="F288" r:id="rId37" xr:uid="{00000000-0004-0000-0100-000024000000}"/>
    <hyperlink ref="F298" r:id="rId38" xr:uid="{00000000-0004-0000-0100-000025000000}"/>
    <hyperlink ref="F301" r:id="rId39" xr:uid="{00000000-0004-0000-0100-000026000000}"/>
    <hyperlink ref="F305" r:id="rId40" xr:uid="{00000000-0004-0000-0100-000027000000}"/>
    <hyperlink ref="F311" r:id="rId41" xr:uid="{00000000-0004-0000-0100-000028000000}"/>
    <hyperlink ref="F315" r:id="rId42" xr:uid="{00000000-0004-0000-0100-000029000000}"/>
    <hyperlink ref="F317" r:id="rId43" xr:uid="{00000000-0004-0000-0100-00002A000000}"/>
    <hyperlink ref="F319" r:id="rId44" xr:uid="{00000000-0004-0000-0100-00002B000000}"/>
    <hyperlink ref="F332" r:id="rId45" xr:uid="{00000000-0004-0000-0100-00002C000000}"/>
    <hyperlink ref="F340" r:id="rId46" xr:uid="{00000000-0004-0000-0100-00002D000000}"/>
    <hyperlink ref="F342" r:id="rId47" xr:uid="{00000000-0004-0000-0100-00002E000000}"/>
    <hyperlink ref="F344" r:id="rId48" xr:uid="{00000000-0004-0000-0100-00002F000000}"/>
    <hyperlink ref="F349" r:id="rId49" xr:uid="{00000000-0004-0000-0100-000030000000}"/>
    <hyperlink ref="F354" r:id="rId50" xr:uid="{00000000-0004-0000-0100-000031000000}"/>
    <hyperlink ref="F356" r:id="rId51" xr:uid="{00000000-0004-0000-0100-000032000000}"/>
    <hyperlink ref="F360" r:id="rId52" xr:uid="{00000000-0004-0000-0100-000033000000}"/>
    <hyperlink ref="F365" r:id="rId53" xr:uid="{00000000-0004-0000-0100-000034000000}"/>
    <hyperlink ref="F369" r:id="rId54" xr:uid="{00000000-0004-0000-0100-000035000000}"/>
    <hyperlink ref="F373" r:id="rId55" xr:uid="{00000000-0004-0000-0100-000036000000}"/>
    <hyperlink ref="F377" r:id="rId56" xr:uid="{00000000-0004-0000-0100-000037000000}"/>
    <hyperlink ref="F386" r:id="rId57" xr:uid="{00000000-0004-0000-0100-000038000000}"/>
    <hyperlink ref="F391" r:id="rId58" xr:uid="{00000000-0004-0000-0100-000039000000}"/>
    <hyperlink ref="F393" r:id="rId59" xr:uid="{00000000-0004-0000-0100-00003A000000}"/>
    <hyperlink ref="F397" r:id="rId60" xr:uid="{00000000-0004-0000-0100-00003B000000}"/>
    <hyperlink ref="F399" r:id="rId61" xr:uid="{00000000-0004-0000-0100-00003C000000}"/>
    <hyperlink ref="F401" r:id="rId62" xr:uid="{00000000-0004-0000-0100-00003D000000}"/>
    <hyperlink ref="F403" r:id="rId63" xr:uid="{00000000-0004-0000-0100-00003E000000}"/>
    <hyperlink ref="F406" r:id="rId64" xr:uid="{00000000-0004-0000-0100-00003F000000}"/>
    <hyperlink ref="F410" r:id="rId65" xr:uid="{00000000-0004-0000-0100-00004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17"/>
  <sheetViews>
    <sheetView showGridLines="0" topLeftCell="A122" workbookViewId="0">
      <selection activeCell="I132" sqref="I132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90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" customHeight="1">
      <c r="B4" s="20"/>
      <c r="D4" s="110" t="s">
        <v>104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6" t="str">
        <f>'Rekapitulace stavby'!K6</f>
        <v>Ostrov - parkoviště v ul. U Nemocnice vč. mobiliáře veřejného prostranství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105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614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33</v>
      </c>
      <c r="G12" s="34"/>
      <c r="H12" s="34"/>
      <c r="I12" s="112" t="s">
        <v>22</v>
      </c>
      <c r="J12" s="114" t="str">
        <f>'Rekapitulace stavby'!AN8</f>
        <v>11. 2. 2026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>00254843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>Město Ostrov</v>
      </c>
      <c r="F15" s="34"/>
      <c r="G15" s="34"/>
      <c r="H15" s="34"/>
      <c r="I15" s="112" t="s">
        <v>28</v>
      </c>
      <c r="J15" s="113" t="str">
        <f>IF('Rekapitulace stavby'!AN11="","",'Rekapitulace stavby'!AN11)</f>
        <v>CZ00254843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28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28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2" t="s">
        <v>1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ROUND(J119,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41</v>
      </c>
      <c r="E33" s="112" t="s">
        <v>42</v>
      </c>
      <c r="F33" s="123">
        <f>ROUND((SUM(BE119:BE216)),  2)</f>
        <v>0</v>
      </c>
      <c r="G33" s="34"/>
      <c r="H33" s="34"/>
      <c r="I33" s="124">
        <v>0.21</v>
      </c>
      <c r="J33" s="123">
        <f>ROUND(((SUM(BE119:BE216))*I33),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43</v>
      </c>
      <c r="F34" s="123">
        <f>ROUND((SUM(BF119:BF216)),  2)</f>
        <v>0</v>
      </c>
      <c r="G34" s="34"/>
      <c r="H34" s="34"/>
      <c r="I34" s="124">
        <v>0.12</v>
      </c>
      <c r="J34" s="123">
        <f>ROUND(((SUM(BF119:BF216))*I34),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44</v>
      </c>
      <c r="F35" s="123">
        <f>ROUND((SUM(BG119:BG216)),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45</v>
      </c>
      <c r="F36" s="123">
        <f>ROUND((SUM(BH119:BH216)),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46</v>
      </c>
      <c r="F37" s="123">
        <f>ROUND((SUM(BI119:BI216)),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107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03" t="str">
        <f>E7</f>
        <v>Ostrov - parkoviště v ul. U Nemocnice vč. mobiliáře veřejného prostranství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5" t="str">
        <f>E9</f>
        <v>SO 401 - Veřejné osvětlení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11. 2. 2026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>Město Ostrov</v>
      </c>
      <c r="G91" s="36"/>
      <c r="H91" s="36"/>
      <c r="I91" s="29" t="s">
        <v>32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108</v>
      </c>
      <c r="D94" s="144"/>
      <c r="E94" s="144"/>
      <c r="F94" s="144"/>
      <c r="G94" s="144"/>
      <c r="H94" s="144"/>
      <c r="I94" s="144"/>
      <c r="J94" s="145" t="s">
        <v>109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110</v>
      </c>
      <c r="D96" s="36"/>
      <c r="E96" s="36"/>
      <c r="F96" s="36"/>
      <c r="G96" s="36"/>
      <c r="H96" s="36"/>
      <c r="I96" s="36"/>
      <c r="J96" s="84">
        <f>J119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111</v>
      </c>
    </row>
    <row r="97" spans="1:31" s="9" customFormat="1" ht="24.9" customHeight="1">
      <c r="B97" s="147"/>
      <c r="C97" s="148"/>
      <c r="D97" s="149" t="s">
        <v>126</v>
      </c>
      <c r="E97" s="150"/>
      <c r="F97" s="150"/>
      <c r="G97" s="150"/>
      <c r="H97" s="150"/>
      <c r="I97" s="150"/>
      <c r="J97" s="151">
        <f>J120</f>
        <v>0</v>
      </c>
      <c r="K97" s="148"/>
      <c r="L97" s="152"/>
    </row>
    <row r="98" spans="1:31" s="10" customFormat="1" ht="19.95" customHeight="1">
      <c r="B98" s="153"/>
      <c r="C98" s="154"/>
      <c r="D98" s="155" t="s">
        <v>615</v>
      </c>
      <c r="E98" s="156"/>
      <c r="F98" s="156"/>
      <c r="G98" s="156"/>
      <c r="H98" s="156"/>
      <c r="I98" s="156"/>
      <c r="J98" s="157">
        <f>J121</f>
        <v>0</v>
      </c>
      <c r="K98" s="154"/>
      <c r="L98" s="158"/>
    </row>
    <row r="99" spans="1:31" s="10" customFormat="1" ht="19.95" customHeight="1">
      <c r="B99" s="153"/>
      <c r="C99" s="154"/>
      <c r="D99" s="155" t="s">
        <v>127</v>
      </c>
      <c r="E99" s="156"/>
      <c r="F99" s="156"/>
      <c r="G99" s="156"/>
      <c r="H99" s="156"/>
      <c r="I99" s="156"/>
      <c r="J99" s="157">
        <f>J198</f>
        <v>0</v>
      </c>
      <c r="K99" s="154"/>
      <c r="L99" s="158"/>
    </row>
    <row r="100" spans="1:31" s="2" customFormat="1" ht="21.75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pans="1:31" s="2" customFormat="1" ht="6.9" customHeight="1">
      <c r="A101" s="3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pans="1:31" s="2" customFormat="1" ht="6.9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24.9" customHeight="1">
      <c r="A106" s="34"/>
      <c r="B106" s="35"/>
      <c r="C106" s="23" t="s">
        <v>128</v>
      </c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2" customHeight="1">
      <c r="A108" s="34"/>
      <c r="B108" s="35"/>
      <c r="C108" s="29" t="s">
        <v>16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6.25" customHeight="1">
      <c r="A109" s="34"/>
      <c r="B109" s="35"/>
      <c r="C109" s="36"/>
      <c r="D109" s="36"/>
      <c r="E109" s="303" t="str">
        <f>E7</f>
        <v>Ostrov - parkoviště v ul. U Nemocnice vč. mobiliáře veřejného prostranství</v>
      </c>
      <c r="F109" s="304"/>
      <c r="G109" s="304"/>
      <c r="H109" s="304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105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255" t="str">
        <f>E9</f>
        <v>SO 401 - Veřejné osvětlení</v>
      </c>
      <c r="F111" s="305"/>
      <c r="G111" s="305"/>
      <c r="H111" s="305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20</v>
      </c>
      <c r="D113" s="36"/>
      <c r="E113" s="36"/>
      <c r="F113" s="27" t="str">
        <f>F12</f>
        <v xml:space="preserve"> </v>
      </c>
      <c r="G113" s="36"/>
      <c r="H113" s="36"/>
      <c r="I113" s="29" t="s">
        <v>22</v>
      </c>
      <c r="J113" s="66" t="str">
        <f>IF(J12="","",J12)</f>
        <v>11. 2. 2026</v>
      </c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15" customHeight="1">
      <c r="A115" s="34"/>
      <c r="B115" s="35"/>
      <c r="C115" s="29" t="s">
        <v>24</v>
      </c>
      <c r="D115" s="36"/>
      <c r="E115" s="36"/>
      <c r="F115" s="27" t="str">
        <f>E15</f>
        <v>Město Ostrov</v>
      </c>
      <c r="G115" s="36"/>
      <c r="H115" s="36"/>
      <c r="I115" s="29" t="s">
        <v>32</v>
      </c>
      <c r="J115" s="32" t="str">
        <f>E21</f>
        <v xml:space="preserve"> 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15" customHeight="1">
      <c r="A116" s="34"/>
      <c r="B116" s="35"/>
      <c r="C116" s="29" t="s">
        <v>30</v>
      </c>
      <c r="D116" s="36"/>
      <c r="E116" s="36"/>
      <c r="F116" s="27" t="str">
        <f>IF(E18="","",E18)</f>
        <v>Vyplň údaj</v>
      </c>
      <c r="G116" s="36"/>
      <c r="H116" s="36"/>
      <c r="I116" s="29" t="s">
        <v>35</v>
      </c>
      <c r="J116" s="32" t="str">
        <f>E24</f>
        <v xml:space="preserve"> 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0.3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1" customFormat="1" ht="29.25" customHeight="1">
      <c r="A118" s="159"/>
      <c r="B118" s="160"/>
      <c r="C118" s="161" t="s">
        <v>129</v>
      </c>
      <c r="D118" s="162" t="s">
        <v>62</v>
      </c>
      <c r="E118" s="162" t="s">
        <v>58</v>
      </c>
      <c r="F118" s="162" t="s">
        <v>59</v>
      </c>
      <c r="G118" s="162" t="s">
        <v>130</v>
      </c>
      <c r="H118" s="162" t="s">
        <v>131</v>
      </c>
      <c r="I118" s="162" t="s">
        <v>132</v>
      </c>
      <c r="J118" s="162" t="s">
        <v>109</v>
      </c>
      <c r="K118" s="163" t="s">
        <v>133</v>
      </c>
      <c r="L118" s="164"/>
      <c r="M118" s="75" t="s">
        <v>1</v>
      </c>
      <c r="N118" s="76" t="s">
        <v>41</v>
      </c>
      <c r="O118" s="76" t="s">
        <v>134</v>
      </c>
      <c r="P118" s="76" t="s">
        <v>135</v>
      </c>
      <c r="Q118" s="76" t="s">
        <v>136</v>
      </c>
      <c r="R118" s="76" t="s">
        <v>137</v>
      </c>
      <c r="S118" s="76" t="s">
        <v>138</v>
      </c>
      <c r="T118" s="77" t="s">
        <v>139</v>
      </c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</row>
    <row r="119" spans="1:65" s="2" customFormat="1" ht="22.8" customHeight="1">
      <c r="A119" s="34"/>
      <c r="B119" s="35"/>
      <c r="C119" s="82" t="s">
        <v>140</v>
      </c>
      <c r="D119" s="36"/>
      <c r="E119" s="36"/>
      <c r="F119" s="36"/>
      <c r="G119" s="36"/>
      <c r="H119" s="36"/>
      <c r="I119" s="36"/>
      <c r="J119" s="165">
        <f>BK119</f>
        <v>0</v>
      </c>
      <c r="K119" s="36"/>
      <c r="L119" s="39"/>
      <c r="M119" s="78"/>
      <c r="N119" s="166"/>
      <c r="O119" s="79"/>
      <c r="P119" s="167">
        <f>P120</f>
        <v>0</v>
      </c>
      <c r="Q119" s="79"/>
      <c r="R119" s="167">
        <f>R120</f>
        <v>0</v>
      </c>
      <c r="S119" s="79"/>
      <c r="T119" s="168">
        <f>T120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76</v>
      </c>
      <c r="AU119" s="17" t="s">
        <v>111</v>
      </c>
      <c r="BK119" s="169">
        <f>BK120</f>
        <v>0</v>
      </c>
    </row>
    <row r="120" spans="1:65" s="12" customFormat="1" ht="25.95" customHeight="1">
      <c r="B120" s="170"/>
      <c r="C120" s="171"/>
      <c r="D120" s="172" t="s">
        <v>76</v>
      </c>
      <c r="E120" s="173" t="s">
        <v>219</v>
      </c>
      <c r="F120" s="173" t="s">
        <v>600</v>
      </c>
      <c r="G120" s="171"/>
      <c r="H120" s="171"/>
      <c r="I120" s="174"/>
      <c r="J120" s="175">
        <f>BK120</f>
        <v>0</v>
      </c>
      <c r="K120" s="171"/>
      <c r="L120" s="176"/>
      <c r="M120" s="177"/>
      <c r="N120" s="178"/>
      <c r="O120" s="178"/>
      <c r="P120" s="179">
        <f>P121+P198</f>
        <v>0</v>
      </c>
      <c r="Q120" s="178"/>
      <c r="R120" s="179">
        <f>R121+R198</f>
        <v>0</v>
      </c>
      <c r="S120" s="178"/>
      <c r="T120" s="180">
        <f>T121+T198</f>
        <v>0</v>
      </c>
      <c r="AR120" s="181" t="s">
        <v>156</v>
      </c>
      <c r="AT120" s="182" t="s">
        <v>76</v>
      </c>
      <c r="AU120" s="182" t="s">
        <v>77</v>
      </c>
      <c r="AY120" s="181" t="s">
        <v>143</v>
      </c>
      <c r="BK120" s="183">
        <f>BK121+BK198</f>
        <v>0</v>
      </c>
    </row>
    <row r="121" spans="1:65" s="12" customFormat="1" ht="22.8" customHeight="1">
      <c r="B121" s="170"/>
      <c r="C121" s="171"/>
      <c r="D121" s="172" t="s">
        <v>76</v>
      </c>
      <c r="E121" s="184" t="s">
        <v>616</v>
      </c>
      <c r="F121" s="184" t="s">
        <v>617</v>
      </c>
      <c r="G121" s="171"/>
      <c r="H121" s="171"/>
      <c r="I121" s="174"/>
      <c r="J121" s="185">
        <f>BK121</f>
        <v>0</v>
      </c>
      <c r="K121" s="171"/>
      <c r="L121" s="176"/>
      <c r="M121" s="177"/>
      <c r="N121" s="178"/>
      <c r="O121" s="178"/>
      <c r="P121" s="179">
        <f>SUM(P122:P197)</f>
        <v>0</v>
      </c>
      <c r="Q121" s="178"/>
      <c r="R121" s="179">
        <f>SUM(R122:R197)</f>
        <v>0</v>
      </c>
      <c r="S121" s="178"/>
      <c r="T121" s="180">
        <f>SUM(T122:T197)</f>
        <v>0</v>
      </c>
      <c r="AR121" s="181" t="s">
        <v>156</v>
      </c>
      <c r="AT121" s="182" t="s">
        <v>76</v>
      </c>
      <c r="AU121" s="182" t="s">
        <v>85</v>
      </c>
      <c r="AY121" s="181" t="s">
        <v>143</v>
      </c>
      <c r="BK121" s="183">
        <f>SUM(BK122:BK197)</f>
        <v>0</v>
      </c>
    </row>
    <row r="122" spans="1:65" s="2" customFormat="1" ht="33" customHeight="1">
      <c r="A122" s="34"/>
      <c r="B122" s="35"/>
      <c r="C122" s="186" t="s">
        <v>85</v>
      </c>
      <c r="D122" s="186" t="s">
        <v>145</v>
      </c>
      <c r="E122" s="187" t="s">
        <v>618</v>
      </c>
      <c r="F122" s="188" t="s">
        <v>619</v>
      </c>
      <c r="G122" s="189" t="s">
        <v>236</v>
      </c>
      <c r="H122" s="190">
        <v>8</v>
      </c>
      <c r="I122" s="191"/>
      <c r="J122" s="192">
        <f>ROUND(I122*H122,2)</f>
        <v>0</v>
      </c>
      <c r="K122" s="188" t="s">
        <v>582</v>
      </c>
      <c r="L122" s="39"/>
      <c r="M122" s="193" t="s">
        <v>1</v>
      </c>
      <c r="N122" s="194" t="s">
        <v>42</v>
      </c>
      <c r="O122" s="71"/>
      <c r="P122" s="195">
        <f>O122*H122</f>
        <v>0</v>
      </c>
      <c r="Q122" s="195">
        <v>0</v>
      </c>
      <c r="R122" s="195">
        <f>Q122*H122</f>
        <v>0</v>
      </c>
      <c r="S122" s="195">
        <v>0</v>
      </c>
      <c r="T122" s="19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7" t="s">
        <v>319</v>
      </c>
      <c r="AT122" s="197" t="s">
        <v>145</v>
      </c>
      <c r="AU122" s="197" t="s">
        <v>87</v>
      </c>
      <c r="AY122" s="17" t="s">
        <v>143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17" t="s">
        <v>85</v>
      </c>
      <c r="BK122" s="198">
        <f>ROUND(I122*H122,2)</f>
        <v>0</v>
      </c>
      <c r="BL122" s="17" t="s">
        <v>319</v>
      </c>
      <c r="BM122" s="197" t="s">
        <v>87</v>
      </c>
    </row>
    <row r="123" spans="1:65" s="2" customFormat="1" ht="10.199999999999999">
      <c r="A123" s="34"/>
      <c r="B123" s="35"/>
      <c r="C123" s="36"/>
      <c r="D123" s="199" t="s">
        <v>151</v>
      </c>
      <c r="E123" s="36"/>
      <c r="F123" s="200" t="s">
        <v>620</v>
      </c>
      <c r="G123" s="36"/>
      <c r="H123" s="36"/>
      <c r="I123" s="201"/>
      <c r="J123" s="36"/>
      <c r="K123" s="36"/>
      <c r="L123" s="39"/>
      <c r="M123" s="202"/>
      <c r="N123" s="203"/>
      <c r="O123" s="71"/>
      <c r="P123" s="71"/>
      <c r="Q123" s="71"/>
      <c r="R123" s="71"/>
      <c r="S123" s="71"/>
      <c r="T123" s="72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151</v>
      </c>
      <c r="AU123" s="17" t="s">
        <v>87</v>
      </c>
    </row>
    <row r="124" spans="1:65" s="2" customFormat="1" ht="37.799999999999997" customHeight="1">
      <c r="A124" s="34"/>
      <c r="B124" s="35"/>
      <c r="C124" s="186" t="s">
        <v>87</v>
      </c>
      <c r="D124" s="186" t="s">
        <v>145</v>
      </c>
      <c r="E124" s="187" t="s">
        <v>621</v>
      </c>
      <c r="F124" s="188" t="s">
        <v>622</v>
      </c>
      <c r="G124" s="189" t="s">
        <v>236</v>
      </c>
      <c r="H124" s="190">
        <v>12</v>
      </c>
      <c r="I124" s="191"/>
      <c r="J124" s="192">
        <f>ROUND(I124*H124,2)</f>
        <v>0</v>
      </c>
      <c r="K124" s="188" t="s">
        <v>582</v>
      </c>
      <c r="L124" s="39"/>
      <c r="M124" s="193" t="s">
        <v>1</v>
      </c>
      <c r="N124" s="194" t="s">
        <v>42</v>
      </c>
      <c r="O124" s="71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319</v>
      </c>
      <c r="AT124" s="197" t="s">
        <v>145</v>
      </c>
      <c r="AU124" s="197" t="s">
        <v>87</v>
      </c>
      <c r="AY124" s="17" t="s">
        <v>143</v>
      </c>
      <c r="BE124" s="198">
        <f>IF(N124="základní",J124,0)</f>
        <v>0</v>
      </c>
      <c r="BF124" s="198">
        <f>IF(N124="snížená",J124,0)</f>
        <v>0</v>
      </c>
      <c r="BG124" s="198">
        <f>IF(N124="zákl. přenesená",J124,0)</f>
        <v>0</v>
      </c>
      <c r="BH124" s="198">
        <f>IF(N124="sníž. přenesená",J124,0)</f>
        <v>0</v>
      </c>
      <c r="BI124" s="198">
        <f>IF(N124="nulová",J124,0)</f>
        <v>0</v>
      </c>
      <c r="BJ124" s="17" t="s">
        <v>85</v>
      </c>
      <c r="BK124" s="198">
        <f>ROUND(I124*H124,2)</f>
        <v>0</v>
      </c>
      <c r="BL124" s="17" t="s">
        <v>319</v>
      </c>
      <c r="BM124" s="197" t="s">
        <v>150</v>
      </c>
    </row>
    <row r="125" spans="1:65" s="2" customFormat="1" ht="10.199999999999999">
      <c r="A125" s="34"/>
      <c r="B125" s="35"/>
      <c r="C125" s="36"/>
      <c r="D125" s="199" t="s">
        <v>151</v>
      </c>
      <c r="E125" s="36"/>
      <c r="F125" s="200" t="s">
        <v>623</v>
      </c>
      <c r="G125" s="36"/>
      <c r="H125" s="36"/>
      <c r="I125" s="201"/>
      <c r="J125" s="36"/>
      <c r="K125" s="36"/>
      <c r="L125" s="39"/>
      <c r="M125" s="202"/>
      <c r="N125" s="203"/>
      <c r="O125" s="71"/>
      <c r="P125" s="71"/>
      <c r="Q125" s="71"/>
      <c r="R125" s="71"/>
      <c r="S125" s="71"/>
      <c r="T125" s="72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151</v>
      </c>
      <c r="AU125" s="17" t="s">
        <v>87</v>
      </c>
    </row>
    <row r="126" spans="1:65" s="13" customFormat="1" ht="10.199999999999999">
      <c r="B126" s="204"/>
      <c r="C126" s="205"/>
      <c r="D126" s="206" t="s">
        <v>175</v>
      </c>
      <c r="E126" s="207" t="s">
        <v>1</v>
      </c>
      <c r="F126" s="208" t="s">
        <v>624</v>
      </c>
      <c r="G126" s="205"/>
      <c r="H126" s="209">
        <v>12</v>
      </c>
      <c r="I126" s="210"/>
      <c r="J126" s="205"/>
      <c r="K126" s="205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175</v>
      </c>
      <c r="AU126" s="215" t="s">
        <v>87</v>
      </c>
      <c r="AV126" s="13" t="s">
        <v>87</v>
      </c>
      <c r="AW126" s="13" t="s">
        <v>34</v>
      </c>
      <c r="AX126" s="13" t="s">
        <v>77</v>
      </c>
      <c r="AY126" s="215" t="s">
        <v>143</v>
      </c>
    </row>
    <row r="127" spans="1:65" s="14" customFormat="1" ht="10.199999999999999">
      <c r="B127" s="216"/>
      <c r="C127" s="217"/>
      <c r="D127" s="206" t="s">
        <v>175</v>
      </c>
      <c r="E127" s="218" t="s">
        <v>1</v>
      </c>
      <c r="F127" s="219" t="s">
        <v>177</v>
      </c>
      <c r="G127" s="217"/>
      <c r="H127" s="220">
        <v>12</v>
      </c>
      <c r="I127" s="221"/>
      <c r="J127" s="217"/>
      <c r="K127" s="217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175</v>
      </c>
      <c r="AU127" s="226" t="s">
        <v>87</v>
      </c>
      <c r="AV127" s="14" t="s">
        <v>150</v>
      </c>
      <c r="AW127" s="14" t="s">
        <v>34</v>
      </c>
      <c r="AX127" s="14" t="s">
        <v>85</v>
      </c>
      <c r="AY127" s="226" t="s">
        <v>143</v>
      </c>
    </row>
    <row r="128" spans="1:65" s="2" customFormat="1" ht="37.799999999999997" customHeight="1">
      <c r="A128" s="34"/>
      <c r="B128" s="35"/>
      <c r="C128" s="186" t="s">
        <v>156</v>
      </c>
      <c r="D128" s="186" t="s">
        <v>145</v>
      </c>
      <c r="E128" s="187" t="s">
        <v>625</v>
      </c>
      <c r="F128" s="188" t="s">
        <v>626</v>
      </c>
      <c r="G128" s="189" t="s">
        <v>236</v>
      </c>
      <c r="H128" s="190">
        <v>24</v>
      </c>
      <c r="I128" s="191"/>
      <c r="J128" s="192">
        <f>ROUND(I128*H128,2)</f>
        <v>0</v>
      </c>
      <c r="K128" s="188" t="s">
        <v>582</v>
      </c>
      <c r="L128" s="39"/>
      <c r="M128" s="193" t="s">
        <v>1</v>
      </c>
      <c r="N128" s="194" t="s">
        <v>42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319</v>
      </c>
      <c r="AT128" s="197" t="s">
        <v>145</v>
      </c>
      <c r="AU128" s="197" t="s">
        <v>87</v>
      </c>
      <c r="AY128" s="17" t="s">
        <v>143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85</v>
      </c>
      <c r="BK128" s="198">
        <f>ROUND(I128*H128,2)</f>
        <v>0</v>
      </c>
      <c r="BL128" s="17" t="s">
        <v>319</v>
      </c>
      <c r="BM128" s="197" t="s">
        <v>159</v>
      </c>
    </row>
    <row r="129" spans="1:65" s="2" customFormat="1" ht="10.199999999999999">
      <c r="A129" s="34"/>
      <c r="B129" s="35"/>
      <c r="C129" s="36"/>
      <c r="D129" s="199" t="s">
        <v>151</v>
      </c>
      <c r="E129" s="36"/>
      <c r="F129" s="200" t="s">
        <v>627</v>
      </c>
      <c r="G129" s="36"/>
      <c r="H129" s="36"/>
      <c r="I129" s="201"/>
      <c r="J129" s="36"/>
      <c r="K129" s="36"/>
      <c r="L129" s="39"/>
      <c r="M129" s="202"/>
      <c r="N129" s="203"/>
      <c r="O129" s="71"/>
      <c r="P129" s="71"/>
      <c r="Q129" s="71"/>
      <c r="R129" s="71"/>
      <c r="S129" s="71"/>
      <c r="T129" s="72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151</v>
      </c>
      <c r="AU129" s="17" t="s">
        <v>87</v>
      </c>
    </row>
    <row r="130" spans="1:65" s="13" customFormat="1" ht="10.199999999999999">
      <c r="B130" s="204"/>
      <c r="C130" s="205"/>
      <c r="D130" s="206" t="s">
        <v>175</v>
      </c>
      <c r="E130" s="207" t="s">
        <v>1</v>
      </c>
      <c r="F130" s="208" t="s">
        <v>628</v>
      </c>
      <c r="G130" s="205"/>
      <c r="H130" s="209">
        <v>24</v>
      </c>
      <c r="I130" s="210"/>
      <c r="J130" s="205"/>
      <c r="K130" s="205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175</v>
      </c>
      <c r="AU130" s="215" t="s">
        <v>87</v>
      </c>
      <c r="AV130" s="13" t="s">
        <v>87</v>
      </c>
      <c r="AW130" s="13" t="s">
        <v>34</v>
      </c>
      <c r="AX130" s="13" t="s">
        <v>77</v>
      </c>
      <c r="AY130" s="215" t="s">
        <v>143</v>
      </c>
    </row>
    <row r="131" spans="1:65" s="14" customFormat="1" ht="10.199999999999999">
      <c r="B131" s="216"/>
      <c r="C131" s="217"/>
      <c r="D131" s="206" t="s">
        <v>175</v>
      </c>
      <c r="E131" s="218" t="s">
        <v>1</v>
      </c>
      <c r="F131" s="219" t="s">
        <v>177</v>
      </c>
      <c r="G131" s="217"/>
      <c r="H131" s="220">
        <v>24</v>
      </c>
      <c r="I131" s="221"/>
      <c r="J131" s="217"/>
      <c r="K131" s="217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175</v>
      </c>
      <c r="AU131" s="226" t="s">
        <v>87</v>
      </c>
      <c r="AV131" s="14" t="s">
        <v>150</v>
      </c>
      <c r="AW131" s="14" t="s">
        <v>34</v>
      </c>
      <c r="AX131" s="14" t="s">
        <v>85</v>
      </c>
      <c r="AY131" s="226" t="s">
        <v>143</v>
      </c>
    </row>
    <row r="132" spans="1:65" s="2" customFormat="1" ht="33" customHeight="1">
      <c r="A132" s="34"/>
      <c r="B132" s="35"/>
      <c r="C132" s="186" t="s">
        <v>150</v>
      </c>
      <c r="D132" s="186" t="s">
        <v>145</v>
      </c>
      <c r="E132" s="187" t="s">
        <v>629</v>
      </c>
      <c r="F132" s="188" t="s">
        <v>630</v>
      </c>
      <c r="G132" s="189" t="s">
        <v>236</v>
      </c>
      <c r="H132" s="190">
        <v>4</v>
      </c>
      <c r="I132" s="191"/>
      <c r="J132" s="192">
        <f>ROUND(I132*H132,2)</f>
        <v>0</v>
      </c>
      <c r="K132" s="188" t="s">
        <v>582</v>
      </c>
      <c r="L132" s="39"/>
      <c r="M132" s="193" t="s">
        <v>1</v>
      </c>
      <c r="N132" s="194" t="s">
        <v>42</v>
      </c>
      <c r="O132" s="71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319</v>
      </c>
      <c r="AT132" s="197" t="s">
        <v>145</v>
      </c>
      <c r="AU132" s="197" t="s">
        <v>87</v>
      </c>
      <c r="AY132" s="17" t="s">
        <v>143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7" t="s">
        <v>85</v>
      </c>
      <c r="BK132" s="198">
        <f>ROUND(I132*H132,2)</f>
        <v>0</v>
      </c>
      <c r="BL132" s="17" t="s">
        <v>319</v>
      </c>
      <c r="BM132" s="197" t="s">
        <v>164</v>
      </c>
    </row>
    <row r="133" spans="1:65" s="2" customFormat="1" ht="10.199999999999999">
      <c r="A133" s="34"/>
      <c r="B133" s="35"/>
      <c r="C133" s="36"/>
      <c r="D133" s="199" t="s">
        <v>151</v>
      </c>
      <c r="E133" s="36"/>
      <c r="F133" s="200" t="s">
        <v>631</v>
      </c>
      <c r="G133" s="36"/>
      <c r="H133" s="36"/>
      <c r="I133" s="201"/>
      <c r="J133" s="36"/>
      <c r="K133" s="36"/>
      <c r="L133" s="39"/>
      <c r="M133" s="202"/>
      <c r="N133" s="203"/>
      <c r="O133" s="71"/>
      <c r="P133" s="71"/>
      <c r="Q133" s="71"/>
      <c r="R133" s="71"/>
      <c r="S133" s="71"/>
      <c r="T133" s="72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151</v>
      </c>
      <c r="AU133" s="17" t="s">
        <v>87</v>
      </c>
    </row>
    <row r="134" spans="1:65" s="2" customFormat="1" ht="24.15" customHeight="1">
      <c r="A134" s="34"/>
      <c r="B134" s="35"/>
      <c r="C134" s="227" t="s">
        <v>166</v>
      </c>
      <c r="D134" s="227" t="s">
        <v>219</v>
      </c>
      <c r="E134" s="228" t="s">
        <v>632</v>
      </c>
      <c r="F134" s="229" t="s">
        <v>633</v>
      </c>
      <c r="G134" s="230" t="s">
        <v>236</v>
      </c>
      <c r="H134" s="231">
        <v>4</v>
      </c>
      <c r="I134" s="232"/>
      <c r="J134" s="233">
        <f>ROUND(I134*H134,2)</f>
        <v>0</v>
      </c>
      <c r="K134" s="229" t="s">
        <v>582</v>
      </c>
      <c r="L134" s="234"/>
      <c r="M134" s="235" t="s">
        <v>1</v>
      </c>
      <c r="N134" s="236" t="s">
        <v>42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610</v>
      </c>
      <c r="AT134" s="197" t="s">
        <v>219</v>
      </c>
      <c r="AU134" s="197" t="s">
        <v>87</v>
      </c>
      <c r="AY134" s="17" t="s">
        <v>143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85</v>
      </c>
      <c r="BK134" s="198">
        <f>ROUND(I134*H134,2)</f>
        <v>0</v>
      </c>
      <c r="BL134" s="17" t="s">
        <v>319</v>
      </c>
      <c r="BM134" s="197" t="s">
        <v>169</v>
      </c>
    </row>
    <row r="135" spans="1:65" s="2" customFormat="1" ht="16.5" customHeight="1">
      <c r="A135" s="34"/>
      <c r="B135" s="35"/>
      <c r="C135" s="186" t="s">
        <v>159</v>
      </c>
      <c r="D135" s="186" t="s">
        <v>145</v>
      </c>
      <c r="E135" s="187" t="s">
        <v>634</v>
      </c>
      <c r="F135" s="188" t="s">
        <v>635</v>
      </c>
      <c r="G135" s="189" t="s">
        <v>236</v>
      </c>
      <c r="H135" s="190">
        <v>4</v>
      </c>
      <c r="I135" s="191"/>
      <c r="J135" s="192">
        <f>ROUND(I135*H135,2)</f>
        <v>0</v>
      </c>
      <c r="K135" s="188" t="s">
        <v>582</v>
      </c>
      <c r="L135" s="39"/>
      <c r="M135" s="193" t="s">
        <v>1</v>
      </c>
      <c r="N135" s="194" t="s">
        <v>42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319</v>
      </c>
      <c r="AT135" s="197" t="s">
        <v>145</v>
      </c>
      <c r="AU135" s="197" t="s">
        <v>87</v>
      </c>
      <c r="AY135" s="17" t="s">
        <v>143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85</v>
      </c>
      <c r="BK135" s="198">
        <f>ROUND(I135*H135,2)</f>
        <v>0</v>
      </c>
      <c r="BL135" s="17" t="s">
        <v>319</v>
      </c>
      <c r="BM135" s="197" t="s">
        <v>8</v>
      </c>
    </row>
    <row r="136" spans="1:65" s="2" customFormat="1" ht="10.199999999999999">
      <c r="A136" s="34"/>
      <c r="B136" s="35"/>
      <c r="C136" s="36"/>
      <c r="D136" s="199" t="s">
        <v>151</v>
      </c>
      <c r="E136" s="36"/>
      <c r="F136" s="200" t="s">
        <v>636</v>
      </c>
      <c r="G136" s="36"/>
      <c r="H136" s="36"/>
      <c r="I136" s="201"/>
      <c r="J136" s="36"/>
      <c r="K136" s="36"/>
      <c r="L136" s="39"/>
      <c r="M136" s="202"/>
      <c r="N136" s="203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151</v>
      </c>
      <c r="AU136" s="17" t="s">
        <v>87</v>
      </c>
    </row>
    <row r="137" spans="1:65" s="13" customFormat="1" ht="10.199999999999999">
      <c r="B137" s="204"/>
      <c r="C137" s="205"/>
      <c r="D137" s="206" t="s">
        <v>175</v>
      </c>
      <c r="E137" s="207" t="s">
        <v>1</v>
      </c>
      <c r="F137" s="208" t="s">
        <v>637</v>
      </c>
      <c r="G137" s="205"/>
      <c r="H137" s="209">
        <v>4</v>
      </c>
      <c r="I137" s="210"/>
      <c r="J137" s="205"/>
      <c r="K137" s="205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175</v>
      </c>
      <c r="AU137" s="215" t="s">
        <v>87</v>
      </c>
      <c r="AV137" s="13" t="s">
        <v>87</v>
      </c>
      <c r="AW137" s="13" t="s">
        <v>34</v>
      </c>
      <c r="AX137" s="13" t="s">
        <v>77</v>
      </c>
      <c r="AY137" s="215" t="s">
        <v>143</v>
      </c>
    </row>
    <row r="138" spans="1:65" s="14" customFormat="1" ht="10.199999999999999">
      <c r="B138" s="216"/>
      <c r="C138" s="217"/>
      <c r="D138" s="206" t="s">
        <v>175</v>
      </c>
      <c r="E138" s="218" t="s">
        <v>1</v>
      </c>
      <c r="F138" s="219" t="s">
        <v>177</v>
      </c>
      <c r="G138" s="217"/>
      <c r="H138" s="220">
        <v>4</v>
      </c>
      <c r="I138" s="221"/>
      <c r="J138" s="217"/>
      <c r="K138" s="217"/>
      <c r="L138" s="222"/>
      <c r="M138" s="223"/>
      <c r="N138" s="224"/>
      <c r="O138" s="224"/>
      <c r="P138" s="224"/>
      <c r="Q138" s="224"/>
      <c r="R138" s="224"/>
      <c r="S138" s="224"/>
      <c r="T138" s="225"/>
      <c r="AT138" s="226" t="s">
        <v>175</v>
      </c>
      <c r="AU138" s="226" t="s">
        <v>87</v>
      </c>
      <c r="AV138" s="14" t="s">
        <v>150</v>
      </c>
      <c r="AW138" s="14" t="s">
        <v>34</v>
      </c>
      <c r="AX138" s="14" t="s">
        <v>85</v>
      </c>
      <c r="AY138" s="226" t="s">
        <v>143</v>
      </c>
    </row>
    <row r="139" spans="1:65" s="2" customFormat="1" ht="16.5" customHeight="1">
      <c r="A139" s="34"/>
      <c r="B139" s="35"/>
      <c r="C139" s="227" t="s">
        <v>178</v>
      </c>
      <c r="D139" s="227" t="s">
        <v>219</v>
      </c>
      <c r="E139" s="228" t="s">
        <v>638</v>
      </c>
      <c r="F139" s="229" t="s">
        <v>639</v>
      </c>
      <c r="G139" s="230" t="s">
        <v>236</v>
      </c>
      <c r="H139" s="231">
        <v>4</v>
      </c>
      <c r="I139" s="232"/>
      <c r="J139" s="233">
        <f>ROUND(I139*H139,2)</f>
        <v>0</v>
      </c>
      <c r="K139" s="229" t="s">
        <v>582</v>
      </c>
      <c r="L139" s="234"/>
      <c r="M139" s="235" t="s">
        <v>1</v>
      </c>
      <c r="N139" s="236" t="s">
        <v>42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610</v>
      </c>
      <c r="AT139" s="197" t="s">
        <v>219</v>
      </c>
      <c r="AU139" s="197" t="s">
        <v>87</v>
      </c>
      <c r="AY139" s="17" t="s">
        <v>143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85</v>
      </c>
      <c r="BK139" s="198">
        <f>ROUND(I139*H139,2)</f>
        <v>0</v>
      </c>
      <c r="BL139" s="17" t="s">
        <v>319</v>
      </c>
      <c r="BM139" s="197" t="s">
        <v>181</v>
      </c>
    </row>
    <row r="140" spans="1:65" s="13" customFormat="1" ht="20.399999999999999">
      <c r="B140" s="204"/>
      <c r="C140" s="205"/>
      <c r="D140" s="206" t="s">
        <v>175</v>
      </c>
      <c r="E140" s="207" t="s">
        <v>1</v>
      </c>
      <c r="F140" s="208" t="s">
        <v>640</v>
      </c>
      <c r="G140" s="205"/>
      <c r="H140" s="209">
        <v>4</v>
      </c>
      <c r="I140" s="210"/>
      <c r="J140" s="205"/>
      <c r="K140" s="205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175</v>
      </c>
      <c r="AU140" s="215" t="s">
        <v>87</v>
      </c>
      <c r="AV140" s="13" t="s">
        <v>87</v>
      </c>
      <c r="AW140" s="13" t="s">
        <v>34</v>
      </c>
      <c r="AX140" s="13" t="s">
        <v>77</v>
      </c>
      <c r="AY140" s="215" t="s">
        <v>143</v>
      </c>
    </row>
    <row r="141" spans="1:65" s="14" customFormat="1" ht="10.199999999999999">
      <c r="B141" s="216"/>
      <c r="C141" s="217"/>
      <c r="D141" s="206" t="s">
        <v>175</v>
      </c>
      <c r="E141" s="218" t="s">
        <v>1</v>
      </c>
      <c r="F141" s="219" t="s">
        <v>177</v>
      </c>
      <c r="G141" s="217"/>
      <c r="H141" s="220">
        <v>4</v>
      </c>
      <c r="I141" s="221"/>
      <c r="J141" s="217"/>
      <c r="K141" s="217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175</v>
      </c>
      <c r="AU141" s="226" t="s">
        <v>87</v>
      </c>
      <c r="AV141" s="14" t="s">
        <v>150</v>
      </c>
      <c r="AW141" s="14" t="s">
        <v>34</v>
      </c>
      <c r="AX141" s="14" t="s">
        <v>85</v>
      </c>
      <c r="AY141" s="226" t="s">
        <v>143</v>
      </c>
    </row>
    <row r="142" spans="1:65" s="2" customFormat="1" ht="16.5" customHeight="1">
      <c r="A142" s="34"/>
      <c r="B142" s="35"/>
      <c r="C142" s="227" t="s">
        <v>164</v>
      </c>
      <c r="D142" s="227" t="s">
        <v>219</v>
      </c>
      <c r="E142" s="228" t="s">
        <v>641</v>
      </c>
      <c r="F142" s="229" t="s">
        <v>642</v>
      </c>
      <c r="G142" s="230" t="s">
        <v>236</v>
      </c>
      <c r="H142" s="231">
        <v>4</v>
      </c>
      <c r="I142" s="232"/>
      <c r="J142" s="233">
        <f>ROUND(I142*H142,2)</f>
        <v>0</v>
      </c>
      <c r="K142" s="229" t="s">
        <v>1</v>
      </c>
      <c r="L142" s="234"/>
      <c r="M142" s="235" t="s">
        <v>1</v>
      </c>
      <c r="N142" s="236" t="s">
        <v>42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610</v>
      </c>
      <c r="AT142" s="197" t="s">
        <v>219</v>
      </c>
      <c r="AU142" s="197" t="s">
        <v>87</v>
      </c>
      <c r="AY142" s="17" t="s">
        <v>143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85</v>
      </c>
      <c r="BK142" s="198">
        <f>ROUND(I142*H142,2)</f>
        <v>0</v>
      </c>
      <c r="BL142" s="17" t="s">
        <v>319</v>
      </c>
      <c r="BM142" s="197" t="s">
        <v>186</v>
      </c>
    </row>
    <row r="143" spans="1:65" s="2" customFormat="1" ht="16.5" customHeight="1">
      <c r="A143" s="34"/>
      <c r="B143" s="35"/>
      <c r="C143" s="227" t="s">
        <v>193</v>
      </c>
      <c r="D143" s="227" t="s">
        <v>219</v>
      </c>
      <c r="E143" s="228" t="s">
        <v>643</v>
      </c>
      <c r="F143" s="229" t="s">
        <v>644</v>
      </c>
      <c r="G143" s="230" t="s">
        <v>231</v>
      </c>
      <c r="H143" s="231">
        <v>400</v>
      </c>
      <c r="I143" s="232"/>
      <c r="J143" s="233">
        <f>ROUND(I143*H143,2)</f>
        <v>0</v>
      </c>
      <c r="K143" s="229" t="s">
        <v>582</v>
      </c>
      <c r="L143" s="234"/>
      <c r="M143" s="235" t="s">
        <v>1</v>
      </c>
      <c r="N143" s="236" t="s">
        <v>42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610</v>
      </c>
      <c r="AT143" s="197" t="s">
        <v>219</v>
      </c>
      <c r="AU143" s="197" t="s">
        <v>87</v>
      </c>
      <c r="AY143" s="17" t="s">
        <v>143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85</v>
      </c>
      <c r="BK143" s="198">
        <f>ROUND(I143*H143,2)</f>
        <v>0</v>
      </c>
      <c r="BL143" s="17" t="s">
        <v>319</v>
      </c>
      <c r="BM143" s="197" t="s">
        <v>196</v>
      </c>
    </row>
    <row r="144" spans="1:65" s="15" customFormat="1" ht="10.199999999999999">
      <c r="B144" s="238"/>
      <c r="C144" s="239"/>
      <c r="D144" s="206" t="s">
        <v>175</v>
      </c>
      <c r="E144" s="240" t="s">
        <v>1</v>
      </c>
      <c r="F144" s="241" t="s">
        <v>645</v>
      </c>
      <c r="G144" s="239"/>
      <c r="H144" s="240" t="s">
        <v>1</v>
      </c>
      <c r="I144" s="242"/>
      <c r="J144" s="239"/>
      <c r="K144" s="239"/>
      <c r="L144" s="243"/>
      <c r="M144" s="244"/>
      <c r="N144" s="245"/>
      <c r="O144" s="245"/>
      <c r="P144" s="245"/>
      <c r="Q144" s="245"/>
      <c r="R144" s="245"/>
      <c r="S144" s="245"/>
      <c r="T144" s="246"/>
      <c r="AT144" s="247" t="s">
        <v>175</v>
      </c>
      <c r="AU144" s="247" t="s">
        <v>87</v>
      </c>
      <c r="AV144" s="15" t="s">
        <v>85</v>
      </c>
      <c r="AW144" s="15" t="s">
        <v>34</v>
      </c>
      <c r="AX144" s="15" t="s">
        <v>77</v>
      </c>
      <c r="AY144" s="247" t="s">
        <v>143</v>
      </c>
    </row>
    <row r="145" spans="1:65" s="13" customFormat="1" ht="10.199999999999999">
      <c r="B145" s="204"/>
      <c r="C145" s="205"/>
      <c r="D145" s="206" t="s">
        <v>175</v>
      </c>
      <c r="E145" s="207" t="s">
        <v>1</v>
      </c>
      <c r="F145" s="208" t="s">
        <v>646</v>
      </c>
      <c r="G145" s="205"/>
      <c r="H145" s="209">
        <v>400</v>
      </c>
      <c r="I145" s="210"/>
      <c r="J145" s="205"/>
      <c r="K145" s="205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175</v>
      </c>
      <c r="AU145" s="215" t="s">
        <v>87</v>
      </c>
      <c r="AV145" s="13" t="s">
        <v>87</v>
      </c>
      <c r="AW145" s="13" t="s">
        <v>34</v>
      </c>
      <c r="AX145" s="13" t="s">
        <v>77</v>
      </c>
      <c r="AY145" s="215" t="s">
        <v>143</v>
      </c>
    </row>
    <row r="146" spans="1:65" s="14" customFormat="1" ht="10.199999999999999">
      <c r="B146" s="216"/>
      <c r="C146" s="217"/>
      <c r="D146" s="206" t="s">
        <v>175</v>
      </c>
      <c r="E146" s="218" t="s">
        <v>1</v>
      </c>
      <c r="F146" s="219" t="s">
        <v>177</v>
      </c>
      <c r="G146" s="217"/>
      <c r="H146" s="220">
        <v>400</v>
      </c>
      <c r="I146" s="221"/>
      <c r="J146" s="217"/>
      <c r="K146" s="217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175</v>
      </c>
      <c r="AU146" s="226" t="s">
        <v>87</v>
      </c>
      <c r="AV146" s="14" t="s">
        <v>150</v>
      </c>
      <c r="AW146" s="14" t="s">
        <v>34</v>
      </c>
      <c r="AX146" s="14" t="s">
        <v>85</v>
      </c>
      <c r="AY146" s="226" t="s">
        <v>143</v>
      </c>
    </row>
    <row r="147" spans="1:65" s="2" customFormat="1" ht="24.15" customHeight="1">
      <c r="A147" s="34"/>
      <c r="B147" s="35"/>
      <c r="C147" s="186" t="s">
        <v>169</v>
      </c>
      <c r="D147" s="186" t="s">
        <v>145</v>
      </c>
      <c r="E147" s="187" t="s">
        <v>647</v>
      </c>
      <c r="F147" s="188" t="s">
        <v>648</v>
      </c>
      <c r="G147" s="189" t="s">
        <v>236</v>
      </c>
      <c r="H147" s="190">
        <v>4</v>
      </c>
      <c r="I147" s="191"/>
      <c r="J147" s="192">
        <f>ROUND(I147*H147,2)</f>
        <v>0</v>
      </c>
      <c r="K147" s="188" t="s">
        <v>582</v>
      </c>
      <c r="L147" s="39"/>
      <c r="M147" s="193" t="s">
        <v>1</v>
      </c>
      <c r="N147" s="194" t="s">
        <v>42</v>
      </c>
      <c r="O147" s="71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319</v>
      </c>
      <c r="AT147" s="197" t="s">
        <v>145</v>
      </c>
      <c r="AU147" s="197" t="s">
        <v>87</v>
      </c>
      <c r="AY147" s="17" t="s">
        <v>143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7" t="s">
        <v>85</v>
      </c>
      <c r="BK147" s="198">
        <f>ROUND(I147*H147,2)</f>
        <v>0</v>
      </c>
      <c r="BL147" s="17" t="s">
        <v>319</v>
      </c>
      <c r="BM147" s="197" t="s">
        <v>203</v>
      </c>
    </row>
    <row r="148" spans="1:65" s="2" customFormat="1" ht="10.199999999999999">
      <c r="A148" s="34"/>
      <c r="B148" s="35"/>
      <c r="C148" s="36"/>
      <c r="D148" s="199" t="s">
        <v>151</v>
      </c>
      <c r="E148" s="36"/>
      <c r="F148" s="200" t="s">
        <v>649</v>
      </c>
      <c r="G148" s="36"/>
      <c r="H148" s="36"/>
      <c r="I148" s="201"/>
      <c r="J148" s="36"/>
      <c r="K148" s="36"/>
      <c r="L148" s="39"/>
      <c r="M148" s="202"/>
      <c r="N148" s="203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151</v>
      </c>
      <c r="AU148" s="17" t="s">
        <v>87</v>
      </c>
    </row>
    <row r="149" spans="1:65" s="2" customFormat="1" ht="24.15" customHeight="1">
      <c r="A149" s="34"/>
      <c r="B149" s="35"/>
      <c r="C149" s="227" t="s">
        <v>206</v>
      </c>
      <c r="D149" s="227" t="s">
        <v>219</v>
      </c>
      <c r="E149" s="228" t="s">
        <v>650</v>
      </c>
      <c r="F149" s="229" t="s">
        <v>651</v>
      </c>
      <c r="G149" s="230" t="s">
        <v>236</v>
      </c>
      <c r="H149" s="231">
        <v>4</v>
      </c>
      <c r="I149" s="232"/>
      <c r="J149" s="233">
        <f>ROUND(I149*H149,2)</f>
        <v>0</v>
      </c>
      <c r="K149" s="229" t="s">
        <v>582</v>
      </c>
      <c r="L149" s="234"/>
      <c r="M149" s="235" t="s">
        <v>1</v>
      </c>
      <c r="N149" s="236" t="s">
        <v>42</v>
      </c>
      <c r="O149" s="71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610</v>
      </c>
      <c r="AT149" s="197" t="s">
        <v>219</v>
      </c>
      <c r="AU149" s="197" t="s">
        <v>87</v>
      </c>
      <c r="AY149" s="17" t="s">
        <v>143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7" t="s">
        <v>85</v>
      </c>
      <c r="BK149" s="198">
        <f>ROUND(I149*H149,2)</f>
        <v>0</v>
      </c>
      <c r="BL149" s="17" t="s">
        <v>319</v>
      </c>
      <c r="BM149" s="197" t="s">
        <v>209</v>
      </c>
    </row>
    <row r="150" spans="1:65" s="2" customFormat="1" ht="16.5" customHeight="1">
      <c r="A150" s="34"/>
      <c r="B150" s="35"/>
      <c r="C150" s="186" t="s">
        <v>8</v>
      </c>
      <c r="D150" s="186" t="s">
        <v>145</v>
      </c>
      <c r="E150" s="187" t="s">
        <v>652</v>
      </c>
      <c r="F150" s="188" t="s">
        <v>653</v>
      </c>
      <c r="G150" s="189" t="s">
        <v>236</v>
      </c>
      <c r="H150" s="190">
        <v>4</v>
      </c>
      <c r="I150" s="191"/>
      <c r="J150" s="192">
        <f>ROUND(I150*H150,2)</f>
        <v>0</v>
      </c>
      <c r="K150" s="188" t="s">
        <v>582</v>
      </c>
      <c r="L150" s="39"/>
      <c r="M150" s="193" t="s">
        <v>1</v>
      </c>
      <c r="N150" s="194" t="s">
        <v>42</v>
      </c>
      <c r="O150" s="71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319</v>
      </c>
      <c r="AT150" s="197" t="s">
        <v>145</v>
      </c>
      <c r="AU150" s="197" t="s">
        <v>87</v>
      </c>
      <c r="AY150" s="17" t="s">
        <v>143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7" t="s">
        <v>85</v>
      </c>
      <c r="BK150" s="198">
        <f>ROUND(I150*H150,2)</f>
        <v>0</v>
      </c>
      <c r="BL150" s="17" t="s">
        <v>319</v>
      </c>
      <c r="BM150" s="197" t="s">
        <v>216</v>
      </c>
    </row>
    <row r="151" spans="1:65" s="2" customFormat="1" ht="10.199999999999999">
      <c r="A151" s="34"/>
      <c r="B151" s="35"/>
      <c r="C151" s="36"/>
      <c r="D151" s="199" t="s">
        <v>151</v>
      </c>
      <c r="E151" s="36"/>
      <c r="F151" s="200" t="s">
        <v>654</v>
      </c>
      <c r="G151" s="36"/>
      <c r="H151" s="36"/>
      <c r="I151" s="201"/>
      <c r="J151" s="36"/>
      <c r="K151" s="36"/>
      <c r="L151" s="39"/>
      <c r="M151" s="202"/>
      <c r="N151" s="203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151</v>
      </c>
      <c r="AU151" s="17" t="s">
        <v>87</v>
      </c>
    </row>
    <row r="152" spans="1:65" s="2" customFormat="1" ht="16.5" customHeight="1">
      <c r="A152" s="34"/>
      <c r="B152" s="35"/>
      <c r="C152" s="227" t="s">
        <v>218</v>
      </c>
      <c r="D152" s="227" t="s">
        <v>219</v>
      </c>
      <c r="E152" s="228" t="s">
        <v>655</v>
      </c>
      <c r="F152" s="229" t="s">
        <v>656</v>
      </c>
      <c r="G152" s="230" t="s">
        <v>236</v>
      </c>
      <c r="H152" s="231">
        <v>4</v>
      </c>
      <c r="I152" s="232"/>
      <c r="J152" s="233">
        <f>ROUND(I152*H152,2)</f>
        <v>0</v>
      </c>
      <c r="K152" s="229" t="s">
        <v>582</v>
      </c>
      <c r="L152" s="234"/>
      <c r="M152" s="235" t="s">
        <v>1</v>
      </c>
      <c r="N152" s="236" t="s">
        <v>42</v>
      </c>
      <c r="O152" s="71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610</v>
      </c>
      <c r="AT152" s="197" t="s">
        <v>219</v>
      </c>
      <c r="AU152" s="197" t="s">
        <v>87</v>
      </c>
      <c r="AY152" s="17" t="s">
        <v>143</v>
      </c>
      <c r="BE152" s="198">
        <f>IF(N152="základní",J152,0)</f>
        <v>0</v>
      </c>
      <c r="BF152" s="198">
        <f>IF(N152="snížená",J152,0)</f>
        <v>0</v>
      </c>
      <c r="BG152" s="198">
        <f>IF(N152="zákl. přenesená",J152,0)</f>
        <v>0</v>
      </c>
      <c r="BH152" s="198">
        <f>IF(N152="sníž. přenesená",J152,0)</f>
        <v>0</v>
      </c>
      <c r="BI152" s="198">
        <f>IF(N152="nulová",J152,0)</f>
        <v>0</v>
      </c>
      <c r="BJ152" s="17" t="s">
        <v>85</v>
      </c>
      <c r="BK152" s="198">
        <f>ROUND(I152*H152,2)</f>
        <v>0</v>
      </c>
      <c r="BL152" s="17" t="s">
        <v>319</v>
      </c>
      <c r="BM152" s="197" t="s">
        <v>222</v>
      </c>
    </row>
    <row r="153" spans="1:65" s="13" customFormat="1" ht="10.199999999999999">
      <c r="B153" s="204"/>
      <c r="C153" s="205"/>
      <c r="D153" s="206" t="s">
        <v>175</v>
      </c>
      <c r="E153" s="207" t="s">
        <v>1</v>
      </c>
      <c r="F153" s="208" t="s">
        <v>657</v>
      </c>
      <c r="G153" s="205"/>
      <c r="H153" s="209">
        <v>4</v>
      </c>
      <c r="I153" s="210"/>
      <c r="J153" s="205"/>
      <c r="K153" s="205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175</v>
      </c>
      <c r="AU153" s="215" t="s">
        <v>87</v>
      </c>
      <c r="AV153" s="13" t="s">
        <v>87</v>
      </c>
      <c r="AW153" s="13" t="s">
        <v>34</v>
      </c>
      <c r="AX153" s="13" t="s">
        <v>77</v>
      </c>
      <c r="AY153" s="215" t="s">
        <v>143</v>
      </c>
    </row>
    <row r="154" spans="1:65" s="14" customFormat="1" ht="10.199999999999999">
      <c r="B154" s="216"/>
      <c r="C154" s="217"/>
      <c r="D154" s="206" t="s">
        <v>175</v>
      </c>
      <c r="E154" s="218" t="s">
        <v>1</v>
      </c>
      <c r="F154" s="219" t="s">
        <v>177</v>
      </c>
      <c r="G154" s="217"/>
      <c r="H154" s="220">
        <v>4</v>
      </c>
      <c r="I154" s="221"/>
      <c r="J154" s="217"/>
      <c r="K154" s="217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175</v>
      </c>
      <c r="AU154" s="226" t="s">
        <v>87</v>
      </c>
      <c r="AV154" s="14" t="s">
        <v>150</v>
      </c>
      <c r="AW154" s="14" t="s">
        <v>34</v>
      </c>
      <c r="AX154" s="14" t="s">
        <v>85</v>
      </c>
      <c r="AY154" s="226" t="s">
        <v>143</v>
      </c>
    </row>
    <row r="155" spans="1:65" s="2" customFormat="1" ht="24.15" customHeight="1">
      <c r="A155" s="34"/>
      <c r="B155" s="35"/>
      <c r="C155" s="186" t="s">
        <v>181</v>
      </c>
      <c r="D155" s="186" t="s">
        <v>145</v>
      </c>
      <c r="E155" s="187" t="s">
        <v>658</v>
      </c>
      <c r="F155" s="188" t="s">
        <v>659</v>
      </c>
      <c r="G155" s="189" t="s">
        <v>236</v>
      </c>
      <c r="H155" s="190">
        <v>4</v>
      </c>
      <c r="I155" s="191"/>
      <c r="J155" s="192">
        <f>ROUND(I155*H155,2)</f>
        <v>0</v>
      </c>
      <c r="K155" s="188" t="s">
        <v>582</v>
      </c>
      <c r="L155" s="39"/>
      <c r="M155" s="193" t="s">
        <v>1</v>
      </c>
      <c r="N155" s="194" t="s">
        <v>42</v>
      </c>
      <c r="O155" s="71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319</v>
      </c>
      <c r="AT155" s="197" t="s">
        <v>145</v>
      </c>
      <c r="AU155" s="197" t="s">
        <v>87</v>
      </c>
      <c r="AY155" s="17" t="s">
        <v>143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7" t="s">
        <v>85</v>
      </c>
      <c r="BK155" s="198">
        <f>ROUND(I155*H155,2)</f>
        <v>0</v>
      </c>
      <c r="BL155" s="17" t="s">
        <v>319</v>
      </c>
      <c r="BM155" s="197" t="s">
        <v>226</v>
      </c>
    </row>
    <row r="156" spans="1:65" s="2" customFormat="1" ht="10.199999999999999">
      <c r="A156" s="34"/>
      <c r="B156" s="35"/>
      <c r="C156" s="36"/>
      <c r="D156" s="199" t="s">
        <v>151</v>
      </c>
      <c r="E156" s="36"/>
      <c r="F156" s="200" t="s">
        <v>660</v>
      </c>
      <c r="G156" s="36"/>
      <c r="H156" s="36"/>
      <c r="I156" s="201"/>
      <c r="J156" s="36"/>
      <c r="K156" s="36"/>
      <c r="L156" s="39"/>
      <c r="M156" s="202"/>
      <c r="N156" s="203"/>
      <c r="O156" s="71"/>
      <c r="P156" s="71"/>
      <c r="Q156" s="71"/>
      <c r="R156" s="71"/>
      <c r="S156" s="71"/>
      <c r="T156" s="72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151</v>
      </c>
      <c r="AU156" s="17" t="s">
        <v>87</v>
      </c>
    </row>
    <row r="157" spans="1:65" s="2" customFormat="1" ht="16.5" customHeight="1">
      <c r="A157" s="34"/>
      <c r="B157" s="35"/>
      <c r="C157" s="227" t="s">
        <v>228</v>
      </c>
      <c r="D157" s="227" t="s">
        <v>219</v>
      </c>
      <c r="E157" s="228" t="s">
        <v>661</v>
      </c>
      <c r="F157" s="229" t="s">
        <v>662</v>
      </c>
      <c r="G157" s="230" t="s">
        <v>236</v>
      </c>
      <c r="H157" s="231">
        <v>4</v>
      </c>
      <c r="I157" s="232"/>
      <c r="J157" s="233">
        <f>ROUND(I157*H157,2)</f>
        <v>0</v>
      </c>
      <c r="K157" s="229" t="s">
        <v>582</v>
      </c>
      <c r="L157" s="234"/>
      <c r="M157" s="235" t="s">
        <v>1</v>
      </c>
      <c r="N157" s="236" t="s">
        <v>42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610</v>
      </c>
      <c r="AT157" s="197" t="s">
        <v>219</v>
      </c>
      <c r="AU157" s="197" t="s">
        <v>87</v>
      </c>
      <c r="AY157" s="17" t="s">
        <v>143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7" t="s">
        <v>85</v>
      </c>
      <c r="BK157" s="198">
        <f>ROUND(I157*H157,2)</f>
        <v>0</v>
      </c>
      <c r="BL157" s="17" t="s">
        <v>319</v>
      </c>
      <c r="BM157" s="197" t="s">
        <v>232</v>
      </c>
    </row>
    <row r="158" spans="1:65" s="2" customFormat="1" ht="49.05" customHeight="1">
      <c r="A158" s="34"/>
      <c r="B158" s="35"/>
      <c r="C158" s="186" t="s">
        <v>186</v>
      </c>
      <c r="D158" s="186" t="s">
        <v>145</v>
      </c>
      <c r="E158" s="187" t="s">
        <v>663</v>
      </c>
      <c r="F158" s="188" t="s">
        <v>664</v>
      </c>
      <c r="G158" s="189" t="s">
        <v>163</v>
      </c>
      <c r="H158" s="190">
        <v>92</v>
      </c>
      <c r="I158" s="191"/>
      <c r="J158" s="192">
        <f>ROUND(I158*H158,2)</f>
        <v>0</v>
      </c>
      <c r="K158" s="188" t="s">
        <v>582</v>
      </c>
      <c r="L158" s="39"/>
      <c r="M158" s="193" t="s">
        <v>1</v>
      </c>
      <c r="N158" s="194" t="s">
        <v>42</v>
      </c>
      <c r="O158" s="71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319</v>
      </c>
      <c r="AT158" s="197" t="s">
        <v>145</v>
      </c>
      <c r="AU158" s="197" t="s">
        <v>87</v>
      </c>
      <c r="AY158" s="17" t="s">
        <v>143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7" t="s">
        <v>85</v>
      </c>
      <c r="BK158" s="198">
        <f>ROUND(I158*H158,2)</f>
        <v>0</v>
      </c>
      <c r="BL158" s="17" t="s">
        <v>319</v>
      </c>
      <c r="BM158" s="197" t="s">
        <v>237</v>
      </c>
    </row>
    <row r="159" spans="1:65" s="2" customFormat="1" ht="10.199999999999999">
      <c r="A159" s="34"/>
      <c r="B159" s="35"/>
      <c r="C159" s="36"/>
      <c r="D159" s="199" t="s">
        <v>151</v>
      </c>
      <c r="E159" s="36"/>
      <c r="F159" s="200" t="s">
        <v>665</v>
      </c>
      <c r="G159" s="36"/>
      <c r="H159" s="36"/>
      <c r="I159" s="201"/>
      <c r="J159" s="36"/>
      <c r="K159" s="36"/>
      <c r="L159" s="39"/>
      <c r="M159" s="202"/>
      <c r="N159" s="203"/>
      <c r="O159" s="71"/>
      <c r="P159" s="71"/>
      <c r="Q159" s="71"/>
      <c r="R159" s="71"/>
      <c r="S159" s="71"/>
      <c r="T159" s="72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151</v>
      </c>
      <c r="AU159" s="17" t="s">
        <v>87</v>
      </c>
    </row>
    <row r="160" spans="1:65" s="2" customFormat="1" ht="16.5" customHeight="1">
      <c r="A160" s="34"/>
      <c r="B160" s="35"/>
      <c r="C160" s="227" t="s">
        <v>239</v>
      </c>
      <c r="D160" s="227" t="s">
        <v>219</v>
      </c>
      <c r="E160" s="228" t="s">
        <v>666</v>
      </c>
      <c r="F160" s="229" t="s">
        <v>667</v>
      </c>
      <c r="G160" s="230" t="s">
        <v>231</v>
      </c>
      <c r="H160" s="231">
        <v>57.96</v>
      </c>
      <c r="I160" s="232"/>
      <c r="J160" s="233">
        <f>ROUND(I160*H160,2)</f>
        <v>0</v>
      </c>
      <c r="K160" s="229" t="s">
        <v>582</v>
      </c>
      <c r="L160" s="234"/>
      <c r="M160" s="235" t="s">
        <v>1</v>
      </c>
      <c r="N160" s="236" t="s">
        <v>42</v>
      </c>
      <c r="O160" s="71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610</v>
      </c>
      <c r="AT160" s="197" t="s">
        <v>219</v>
      </c>
      <c r="AU160" s="197" t="s">
        <v>87</v>
      </c>
      <c r="AY160" s="17" t="s">
        <v>143</v>
      </c>
      <c r="BE160" s="198">
        <f>IF(N160="základní",J160,0)</f>
        <v>0</v>
      </c>
      <c r="BF160" s="198">
        <f>IF(N160="snížená",J160,0)</f>
        <v>0</v>
      </c>
      <c r="BG160" s="198">
        <f>IF(N160="zákl. přenesená",J160,0)</f>
        <v>0</v>
      </c>
      <c r="BH160" s="198">
        <f>IF(N160="sníž. přenesená",J160,0)</f>
        <v>0</v>
      </c>
      <c r="BI160" s="198">
        <f>IF(N160="nulová",J160,0)</f>
        <v>0</v>
      </c>
      <c r="BJ160" s="17" t="s">
        <v>85</v>
      </c>
      <c r="BK160" s="198">
        <f>ROUND(I160*H160,2)</f>
        <v>0</v>
      </c>
      <c r="BL160" s="17" t="s">
        <v>319</v>
      </c>
      <c r="BM160" s="197" t="s">
        <v>242</v>
      </c>
    </row>
    <row r="161" spans="1:65" s="15" customFormat="1" ht="10.199999999999999">
      <c r="B161" s="238"/>
      <c r="C161" s="239"/>
      <c r="D161" s="206" t="s">
        <v>175</v>
      </c>
      <c r="E161" s="240" t="s">
        <v>1</v>
      </c>
      <c r="F161" s="241" t="s">
        <v>668</v>
      </c>
      <c r="G161" s="239"/>
      <c r="H161" s="240" t="s">
        <v>1</v>
      </c>
      <c r="I161" s="242"/>
      <c r="J161" s="239"/>
      <c r="K161" s="239"/>
      <c r="L161" s="243"/>
      <c r="M161" s="244"/>
      <c r="N161" s="245"/>
      <c r="O161" s="245"/>
      <c r="P161" s="245"/>
      <c r="Q161" s="245"/>
      <c r="R161" s="245"/>
      <c r="S161" s="245"/>
      <c r="T161" s="246"/>
      <c r="AT161" s="247" t="s">
        <v>175</v>
      </c>
      <c r="AU161" s="247" t="s">
        <v>87</v>
      </c>
      <c r="AV161" s="15" t="s">
        <v>85</v>
      </c>
      <c r="AW161" s="15" t="s">
        <v>34</v>
      </c>
      <c r="AX161" s="15" t="s">
        <v>77</v>
      </c>
      <c r="AY161" s="247" t="s">
        <v>143</v>
      </c>
    </row>
    <row r="162" spans="1:65" s="13" customFormat="1" ht="10.199999999999999">
      <c r="B162" s="204"/>
      <c r="C162" s="205"/>
      <c r="D162" s="206" t="s">
        <v>175</v>
      </c>
      <c r="E162" s="207" t="s">
        <v>1</v>
      </c>
      <c r="F162" s="208" t="s">
        <v>669</v>
      </c>
      <c r="G162" s="205"/>
      <c r="H162" s="209">
        <v>57.96</v>
      </c>
      <c r="I162" s="210"/>
      <c r="J162" s="205"/>
      <c r="K162" s="205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175</v>
      </c>
      <c r="AU162" s="215" t="s">
        <v>87</v>
      </c>
      <c r="AV162" s="13" t="s">
        <v>87</v>
      </c>
      <c r="AW162" s="13" t="s">
        <v>34</v>
      </c>
      <c r="AX162" s="13" t="s">
        <v>77</v>
      </c>
      <c r="AY162" s="215" t="s">
        <v>143</v>
      </c>
    </row>
    <row r="163" spans="1:65" s="14" customFormat="1" ht="10.199999999999999">
      <c r="B163" s="216"/>
      <c r="C163" s="217"/>
      <c r="D163" s="206" t="s">
        <v>175</v>
      </c>
      <c r="E163" s="218" t="s">
        <v>1</v>
      </c>
      <c r="F163" s="219" t="s">
        <v>177</v>
      </c>
      <c r="G163" s="217"/>
      <c r="H163" s="220">
        <v>57.96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175</v>
      </c>
      <c r="AU163" s="226" t="s">
        <v>87</v>
      </c>
      <c r="AV163" s="14" t="s">
        <v>150</v>
      </c>
      <c r="AW163" s="14" t="s">
        <v>34</v>
      </c>
      <c r="AX163" s="14" t="s">
        <v>85</v>
      </c>
      <c r="AY163" s="226" t="s">
        <v>143</v>
      </c>
    </row>
    <row r="164" spans="1:65" s="2" customFormat="1" ht="16.5" customHeight="1">
      <c r="A164" s="34"/>
      <c r="B164" s="35"/>
      <c r="C164" s="227" t="s">
        <v>196</v>
      </c>
      <c r="D164" s="227" t="s">
        <v>219</v>
      </c>
      <c r="E164" s="228" t="s">
        <v>670</v>
      </c>
      <c r="F164" s="229" t="s">
        <v>671</v>
      </c>
      <c r="G164" s="230" t="s">
        <v>236</v>
      </c>
      <c r="H164" s="231">
        <v>4</v>
      </c>
      <c r="I164" s="232"/>
      <c r="J164" s="233">
        <f>ROUND(I164*H164,2)</f>
        <v>0</v>
      </c>
      <c r="K164" s="229" t="s">
        <v>582</v>
      </c>
      <c r="L164" s="234"/>
      <c r="M164" s="235" t="s">
        <v>1</v>
      </c>
      <c r="N164" s="236" t="s">
        <v>42</v>
      </c>
      <c r="O164" s="71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610</v>
      </c>
      <c r="AT164" s="197" t="s">
        <v>219</v>
      </c>
      <c r="AU164" s="197" t="s">
        <v>87</v>
      </c>
      <c r="AY164" s="17" t="s">
        <v>143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17" t="s">
        <v>85</v>
      </c>
      <c r="BK164" s="198">
        <f>ROUND(I164*H164,2)</f>
        <v>0</v>
      </c>
      <c r="BL164" s="17" t="s">
        <v>319</v>
      </c>
      <c r="BM164" s="197" t="s">
        <v>246</v>
      </c>
    </row>
    <row r="165" spans="1:65" s="2" customFormat="1" ht="16.5" customHeight="1">
      <c r="A165" s="34"/>
      <c r="B165" s="35"/>
      <c r="C165" s="227" t="s">
        <v>248</v>
      </c>
      <c r="D165" s="227" t="s">
        <v>219</v>
      </c>
      <c r="E165" s="228" t="s">
        <v>672</v>
      </c>
      <c r="F165" s="229" t="s">
        <v>673</v>
      </c>
      <c r="G165" s="230" t="s">
        <v>236</v>
      </c>
      <c r="H165" s="231">
        <v>4</v>
      </c>
      <c r="I165" s="232"/>
      <c r="J165" s="233">
        <f>ROUND(I165*H165,2)</f>
        <v>0</v>
      </c>
      <c r="K165" s="229" t="s">
        <v>582</v>
      </c>
      <c r="L165" s="234"/>
      <c r="M165" s="235" t="s">
        <v>1</v>
      </c>
      <c r="N165" s="236" t="s">
        <v>42</v>
      </c>
      <c r="O165" s="71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610</v>
      </c>
      <c r="AT165" s="197" t="s">
        <v>219</v>
      </c>
      <c r="AU165" s="197" t="s">
        <v>87</v>
      </c>
      <c r="AY165" s="17" t="s">
        <v>143</v>
      </c>
      <c r="BE165" s="198">
        <f>IF(N165="základní",J165,0)</f>
        <v>0</v>
      </c>
      <c r="BF165" s="198">
        <f>IF(N165="snížená",J165,0)</f>
        <v>0</v>
      </c>
      <c r="BG165" s="198">
        <f>IF(N165="zákl. přenesená",J165,0)</f>
        <v>0</v>
      </c>
      <c r="BH165" s="198">
        <f>IF(N165="sníž. přenesená",J165,0)</f>
        <v>0</v>
      </c>
      <c r="BI165" s="198">
        <f>IF(N165="nulová",J165,0)</f>
        <v>0</v>
      </c>
      <c r="BJ165" s="17" t="s">
        <v>85</v>
      </c>
      <c r="BK165" s="198">
        <f>ROUND(I165*H165,2)</f>
        <v>0</v>
      </c>
      <c r="BL165" s="17" t="s">
        <v>319</v>
      </c>
      <c r="BM165" s="197" t="s">
        <v>251</v>
      </c>
    </row>
    <row r="166" spans="1:65" s="2" customFormat="1" ht="49.05" customHeight="1">
      <c r="A166" s="34"/>
      <c r="B166" s="35"/>
      <c r="C166" s="186" t="s">
        <v>203</v>
      </c>
      <c r="D166" s="186" t="s">
        <v>145</v>
      </c>
      <c r="E166" s="187" t="s">
        <v>674</v>
      </c>
      <c r="F166" s="188" t="s">
        <v>675</v>
      </c>
      <c r="G166" s="189" t="s">
        <v>236</v>
      </c>
      <c r="H166" s="190">
        <v>1</v>
      </c>
      <c r="I166" s="191"/>
      <c r="J166" s="192">
        <f>ROUND(I166*H166,2)</f>
        <v>0</v>
      </c>
      <c r="K166" s="188" t="s">
        <v>582</v>
      </c>
      <c r="L166" s="39"/>
      <c r="M166" s="193" t="s">
        <v>1</v>
      </c>
      <c r="N166" s="194" t="s">
        <v>42</v>
      </c>
      <c r="O166" s="71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319</v>
      </c>
      <c r="AT166" s="197" t="s">
        <v>145</v>
      </c>
      <c r="AU166" s="197" t="s">
        <v>87</v>
      </c>
      <c r="AY166" s="17" t="s">
        <v>143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85</v>
      </c>
      <c r="BK166" s="198">
        <f>ROUND(I166*H166,2)</f>
        <v>0</v>
      </c>
      <c r="BL166" s="17" t="s">
        <v>319</v>
      </c>
      <c r="BM166" s="197" t="s">
        <v>254</v>
      </c>
    </row>
    <row r="167" spans="1:65" s="2" customFormat="1" ht="10.199999999999999">
      <c r="A167" s="34"/>
      <c r="B167" s="35"/>
      <c r="C167" s="36"/>
      <c r="D167" s="199" t="s">
        <v>151</v>
      </c>
      <c r="E167" s="36"/>
      <c r="F167" s="200" t="s">
        <v>676</v>
      </c>
      <c r="G167" s="36"/>
      <c r="H167" s="36"/>
      <c r="I167" s="201"/>
      <c r="J167" s="36"/>
      <c r="K167" s="36"/>
      <c r="L167" s="39"/>
      <c r="M167" s="202"/>
      <c r="N167" s="203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151</v>
      </c>
      <c r="AU167" s="17" t="s">
        <v>87</v>
      </c>
    </row>
    <row r="168" spans="1:65" s="2" customFormat="1" ht="49.05" customHeight="1">
      <c r="A168" s="34"/>
      <c r="B168" s="35"/>
      <c r="C168" s="186" t="s">
        <v>7</v>
      </c>
      <c r="D168" s="186" t="s">
        <v>145</v>
      </c>
      <c r="E168" s="187" t="s">
        <v>677</v>
      </c>
      <c r="F168" s="188" t="s">
        <v>678</v>
      </c>
      <c r="G168" s="189" t="s">
        <v>163</v>
      </c>
      <c r="H168" s="190">
        <v>24</v>
      </c>
      <c r="I168" s="191"/>
      <c r="J168" s="192">
        <f>ROUND(I168*H168,2)</f>
        <v>0</v>
      </c>
      <c r="K168" s="188" t="s">
        <v>582</v>
      </c>
      <c r="L168" s="39"/>
      <c r="M168" s="193" t="s">
        <v>1</v>
      </c>
      <c r="N168" s="194" t="s">
        <v>42</v>
      </c>
      <c r="O168" s="71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319</v>
      </c>
      <c r="AT168" s="197" t="s">
        <v>145</v>
      </c>
      <c r="AU168" s="197" t="s">
        <v>87</v>
      </c>
      <c r="AY168" s="17" t="s">
        <v>143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17" t="s">
        <v>85</v>
      </c>
      <c r="BK168" s="198">
        <f>ROUND(I168*H168,2)</f>
        <v>0</v>
      </c>
      <c r="BL168" s="17" t="s">
        <v>319</v>
      </c>
      <c r="BM168" s="197" t="s">
        <v>258</v>
      </c>
    </row>
    <row r="169" spans="1:65" s="2" customFormat="1" ht="10.199999999999999">
      <c r="A169" s="34"/>
      <c r="B169" s="35"/>
      <c r="C169" s="36"/>
      <c r="D169" s="199" t="s">
        <v>151</v>
      </c>
      <c r="E169" s="36"/>
      <c r="F169" s="200" t="s">
        <v>679</v>
      </c>
      <c r="G169" s="36"/>
      <c r="H169" s="36"/>
      <c r="I169" s="201"/>
      <c r="J169" s="36"/>
      <c r="K169" s="36"/>
      <c r="L169" s="39"/>
      <c r="M169" s="202"/>
      <c r="N169" s="203"/>
      <c r="O169" s="71"/>
      <c r="P169" s="71"/>
      <c r="Q169" s="71"/>
      <c r="R169" s="71"/>
      <c r="S169" s="71"/>
      <c r="T169" s="72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151</v>
      </c>
      <c r="AU169" s="17" t="s">
        <v>87</v>
      </c>
    </row>
    <row r="170" spans="1:65" s="13" customFormat="1" ht="10.199999999999999">
      <c r="B170" s="204"/>
      <c r="C170" s="205"/>
      <c r="D170" s="206" t="s">
        <v>175</v>
      </c>
      <c r="E170" s="207" t="s">
        <v>1</v>
      </c>
      <c r="F170" s="208" t="s">
        <v>680</v>
      </c>
      <c r="G170" s="205"/>
      <c r="H170" s="209">
        <v>24</v>
      </c>
      <c r="I170" s="210"/>
      <c r="J170" s="205"/>
      <c r="K170" s="205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175</v>
      </c>
      <c r="AU170" s="215" t="s">
        <v>87</v>
      </c>
      <c r="AV170" s="13" t="s">
        <v>87</v>
      </c>
      <c r="AW170" s="13" t="s">
        <v>34</v>
      </c>
      <c r="AX170" s="13" t="s">
        <v>77</v>
      </c>
      <c r="AY170" s="215" t="s">
        <v>143</v>
      </c>
    </row>
    <row r="171" spans="1:65" s="14" customFormat="1" ht="10.199999999999999">
      <c r="B171" s="216"/>
      <c r="C171" s="217"/>
      <c r="D171" s="206" t="s">
        <v>175</v>
      </c>
      <c r="E171" s="218" t="s">
        <v>1</v>
      </c>
      <c r="F171" s="219" t="s">
        <v>177</v>
      </c>
      <c r="G171" s="217"/>
      <c r="H171" s="220">
        <v>24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175</v>
      </c>
      <c r="AU171" s="226" t="s">
        <v>87</v>
      </c>
      <c r="AV171" s="14" t="s">
        <v>150</v>
      </c>
      <c r="AW171" s="14" t="s">
        <v>34</v>
      </c>
      <c r="AX171" s="14" t="s">
        <v>85</v>
      </c>
      <c r="AY171" s="226" t="s">
        <v>143</v>
      </c>
    </row>
    <row r="172" spans="1:65" s="2" customFormat="1" ht="24.15" customHeight="1">
      <c r="A172" s="34"/>
      <c r="B172" s="35"/>
      <c r="C172" s="227" t="s">
        <v>209</v>
      </c>
      <c r="D172" s="227" t="s">
        <v>219</v>
      </c>
      <c r="E172" s="228" t="s">
        <v>681</v>
      </c>
      <c r="F172" s="229" t="s">
        <v>682</v>
      </c>
      <c r="G172" s="230" t="s">
        <v>163</v>
      </c>
      <c r="H172" s="231">
        <v>27.6</v>
      </c>
      <c r="I172" s="232"/>
      <c r="J172" s="233">
        <f>ROUND(I172*H172,2)</f>
        <v>0</v>
      </c>
      <c r="K172" s="229" t="s">
        <v>582</v>
      </c>
      <c r="L172" s="234"/>
      <c r="M172" s="235" t="s">
        <v>1</v>
      </c>
      <c r="N172" s="236" t="s">
        <v>42</v>
      </c>
      <c r="O172" s="71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610</v>
      </c>
      <c r="AT172" s="197" t="s">
        <v>219</v>
      </c>
      <c r="AU172" s="197" t="s">
        <v>87</v>
      </c>
      <c r="AY172" s="17" t="s">
        <v>143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17" t="s">
        <v>85</v>
      </c>
      <c r="BK172" s="198">
        <f>ROUND(I172*H172,2)</f>
        <v>0</v>
      </c>
      <c r="BL172" s="17" t="s">
        <v>319</v>
      </c>
      <c r="BM172" s="197" t="s">
        <v>263</v>
      </c>
    </row>
    <row r="173" spans="1:65" s="2" customFormat="1" ht="19.2">
      <c r="A173" s="34"/>
      <c r="B173" s="35"/>
      <c r="C173" s="36"/>
      <c r="D173" s="206" t="s">
        <v>294</v>
      </c>
      <c r="E173" s="36"/>
      <c r="F173" s="237" t="s">
        <v>683</v>
      </c>
      <c r="G173" s="36"/>
      <c r="H173" s="36"/>
      <c r="I173" s="201"/>
      <c r="J173" s="36"/>
      <c r="K173" s="36"/>
      <c r="L173" s="39"/>
      <c r="M173" s="202"/>
      <c r="N173" s="203"/>
      <c r="O173" s="71"/>
      <c r="P173" s="71"/>
      <c r="Q173" s="71"/>
      <c r="R173" s="71"/>
      <c r="S173" s="71"/>
      <c r="T173" s="72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294</v>
      </c>
      <c r="AU173" s="17" t="s">
        <v>87</v>
      </c>
    </row>
    <row r="174" spans="1:65" s="13" customFormat="1" ht="10.199999999999999">
      <c r="B174" s="204"/>
      <c r="C174" s="205"/>
      <c r="D174" s="206" t="s">
        <v>175</v>
      </c>
      <c r="E174" s="207" t="s">
        <v>1</v>
      </c>
      <c r="F174" s="208" t="s">
        <v>684</v>
      </c>
      <c r="G174" s="205"/>
      <c r="H174" s="209">
        <v>27.6</v>
      </c>
      <c r="I174" s="210"/>
      <c r="J174" s="205"/>
      <c r="K174" s="205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175</v>
      </c>
      <c r="AU174" s="215" t="s">
        <v>87</v>
      </c>
      <c r="AV174" s="13" t="s">
        <v>87</v>
      </c>
      <c r="AW174" s="13" t="s">
        <v>34</v>
      </c>
      <c r="AX174" s="13" t="s">
        <v>77</v>
      </c>
      <c r="AY174" s="215" t="s">
        <v>143</v>
      </c>
    </row>
    <row r="175" spans="1:65" s="14" customFormat="1" ht="10.199999999999999">
      <c r="B175" s="216"/>
      <c r="C175" s="217"/>
      <c r="D175" s="206" t="s">
        <v>175</v>
      </c>
      <c r="E175" s="218" t="s">
        <v>1</v>
      </c>
      <c r="F175" s="219" t="s">
        <v>177</v>
      </c>
      <c r="G175" s="217"/>
      <c r="H175" s="220">
        <v>27.6</v>
      </c>
      <c r="I175" s="221"/>
      <c r="J175" s="217"/>
      <c r="K175" s="217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175</v>
      </c>
      <c r="AU175" s="226" t="s">
        <v>87</v>
      </c>
      <c r="AV175" s="14" t="s">
        <v>150</v>
      </c>
      <c r="AW175" s="14" t="s">
        <v>34</v>
      </c>
      <c r="AX175" s="14" t="s">
        <v>85</v>
      </c>
      <c r="AY175" s="226" t="s">
        <v>143</v>
      </c>
    </row>
    <row r="176" spans="1:65" s="2" customFormat="1" ht="49.05" customHeight="1">
      <c r="A176" s="34"/>
      <c r="B176" s="35"/>
      <c r="C176" s="186" t="s">
        <v>266</v>
      </c>
      <c r="D176" s="186" t="s">
        <v>145</v>
      </c>
      <c r="E176" s="187" t="s">
        <v>685</v>
      </c>
      <c r="F176" s="188" t="s">
        <v>686</v>
      </c>
      <c r="G176" s="189" t="s">
        <v>163</v>
      </c>
      <c r="H176" s="190">
        <v>94</v>
      </c>
      <c r="I176" s="191"/>
      <c r="J176" s="192">
        <f>ROUND(I176*H176,2)</f>
        <v>0</v>
      </c>
      <c r="K176" s="188" t="s">
        <v>582</v>
      </c>
      <c r="L176" s="39"/>
      <c r="M176" s="193" t="s">
        <v>1</v>
      </c>
      <c r="N176" s="194" t="s">
        <v>42</v>
      </c>
      <c r="O176" s="71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319</v>
      </c>
      <c r="AT176" s="197" t="s">
        <v>145</v>
      </c>
      <c r="AU176" s="197" t="s">
        <v>87</v>
      </c>
      <c r="AY176" s="17" t="s">
        <v>143</v>
      </c>
      <c r="BE176" s="198">
        <f>IF(N176="základní",J176,0)</f>
        <v>0</v>
      </c>
      <c r="BF176" s="198">
        <f>IF(N176="snížená",J176,0)</f>
        <v>0</v>
      </c>
      <c r="BG176" s="198">
        <f>IF(N176="zákl. přenesená",J176,0)</f>
        <v>0</v>
      </c>
      <c r="BH176" s="198">
        <f>IF(N176="sníž. přenesená",J176,0)</f>
        <v>0</v>
      </c>
      <c r="BI176" s="198">
        <f>IF(N176="nulová",J176,0)</f>
        <v>0</v>
      </c>
      <c r="BJ176" s="17" t="s">
        <v>85</v>
      </c>
      <c r="BK176" s="198">
        <f>ROUND(I176*H176,2)</f>
        <v>0</v>
      </c>
      <c r="BL176" s="17" t="s">
        <v>319</v>
      </c>
      <c r="BM176" s="197" t="s">
        <v>269</v>
      </c>
    </row>
    <row r="177" spans="1:65" s="2" customFormat="1" ht="10.199999999999999">
      <c r="A177" s="34"/>
      <c r="B177" s="35"/>
      <c r="C177" s="36"/>
      <c r="D177" s="199" t="s">
        <v>151</v>
      </c>
      <c r="E177" s="36"/>
      <c r="F177" s="200" t="s">
        <v>687</v>
      </c>
      <c r="G177" s="36"/>
      <c r="H177" s="36"/>
      <c r="I177" s="201"/>
      <c r="J177" s="36"/>
      <c r="K177" s="36"/>
      <c r="L177" s="39"/>
      <c r="M177" s="202"/>
      <c r="N177" s="203"/>
      <c r="O177" s="71"/>
      <c r="P177" s="71"/>
      <c r="Q177" s="71"/>
      <c r="R177" s="71"/>
      <c r="S177" s="71"/>
      <c r="T177" s="72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151</v>
      </c>
      <c r="AU177" s="17" t="s">
        <v>87</v>
      </c>
    </row>
    <row r="178" spans="1:65" s="13" customFormat="1" ht="10.199999999999999">
      <c r="B178" s="204"/>
      <c r="C178" s="205"/>
      <c r="D178" s="206" t="s">
        <v>175</v>
      </c>
      <c r="E178" s="207" t="s">
        <v>1</v>
      </c>
      <c r="F178" s="208" t="s">
        <v>688</v>
      </c>
      <c r="G178" s="205"/>
      <c r="H178" s="209">
        <v>94</v>
      </c>
      <c r="I178" s="210"/>
      <c r="J178" s="205"/>
      <c r="K178" s="205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175</v>
      </c>
      <c r="AU178" s="215" t="s">
        <v>87</v>
      </c>
      <c r="AV178" s="13" t="s">
        <v>87</v>
      </c>
      <c r="AW178" s="13" t="s">
        <v>34</v>
      </c>
      <c r="AX178" s="13" t="s">
        <v>77</v>
      </c>
      <c r="AY178" s="215" t="s">
        <v>143</v>
      </c>
    </row>
    <row r="179" spans="1:65" s="14" customFormat="1" ht="10.199999999999999">
      <c r="B179" s="216"/>
      <c r="C179" s="217"/>
      <c r="D179" s="206" t="s">
        <v>175</v>
      </c>
      <c r="E179" s="218" t="s">
        <v>1</v>
      </c>
      <c r="F179" s="219" t="s">
        <v>177</v>
      </c>
      <c r="G179" s="217"/>
      <c r="H179" s="220">
        <v>94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175</v>
      </c>
      <c r="AU179" s="226" t="s">
        <v>87</v>
      </c>
      <c r="AV179" s="14" t="s">
        <v>150</v>
      </c>
      <c r="AW179" s="14" t="s">
        <v>34</v>
      </c>
      <c r="AX179" s="14" t="s">
        <v>85</v>
      </c>
      <c r="AY179" s="226" t="s">
        <v>143</v>
      </c>
    </row>
    <row r="180" spans="1:65" s="2" customFormat="1" ht="24.15" customHeight="1">
      <c r="A180" s="34"/>
      <c r="B180" s="35"/>
      <c r="C180" s="227" t="s">
        <v>216</v>
      </c>
      <c r="D180" s="227" t="s">
        <v>219</v>
      </c>
      <c r="E180" s="228" t="s">
        <v>689</v>
      </c>
      <c r="F180" s="229" t="s">
        <v>690</v>
      </c>
      <c r="G180" s="230" t="s">
        <v>163</v>
      </c>
      <c r="H180" s="231">
        <v>112.7</v>
      </c>
      <c r="I180" s="232"/>
      <c r="J180" s="233">
        <f>ROUND(I180*H180,2)</f>
        <v>0</v>
      </c>
      <c r="K180" s="229" t="s">
        <v>582</v>
      </c>
      <c r="L180" s="234"/>
      <c r="M180" s="235" t="s">
        <v>1</v>
      </c>
      <c r="N180" s="236" t="s">
        <v>42</v>
      </c>
      <c r="O180" s="71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610</v>
      </c>
      <c r="AT180" s="197" t="s">
        <v>219</v>
      </c>
      <c r="AU180" s="197" t="s">
        <v>87</v>
      </c>
      <c r="AY180" s="17" t="s">
        <v>143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7" t="s">
        <v>85</v>
      </c>
      <c r="BK180" s="198">
        <f>ROUND(I180*H180,2)</f>
        <v>0</v>
      </c>
      <c r="BL180" s="17" t="s">
        <v>319</v>
      </c>
      <c r="BM180" s="197" t="s">
        <v>272</v>
      </c>
    </row>
    <row r="181" spans="1:65" s="15" customFormat="1" ht="10.199999999999999">
      <c r="B181" s="238"/>
      <c r="C181" s="239"/>
      <c r="D181" s="206" t="s">
        <v>175</v>
      </c>
      <c r="E181" s="240" t="s">
        <v>1</v>
      </c>
      <c r="F181" s="241" t="s">
        <v>691</v>
      </c>
      <c r="G181" s="239"/>
      <c r="H181" s="240" t="s">
        <v>1</v>
      </c>
      <c r="I181" s="242"/>
      <c r="J181" s="239"/>
      <c r="K181" s="239"/>
      <c r="L181" s="243"/>
      <c r="M181" s="244"/>
      <c r="N181" s="245"/>
      <c r="O181" s="245"/>
      <c r="P181" s="245"/>
      <c r="Q181" s="245"/>
      <c r="R181" s="245"/>
      <c r="S181" s="245"/>
      <c r="T181" s="246"/>
      <c r="AT181" s="247" t="s">
        <v>175</v>
      </c>
      <c r="AU181" s="247" t="s">
        <v>87</v>
      </c>
      <c r="AV181" s="15" t="s">
        <v>85</v>
      </c>
      <c r="AW181" s="15" t="s">
        <v>34</v>
      </c>
      <c r="AX181" s="15" t="s">
        <v>77</v>
      </c>
      <c r="AY181" s="247" t="s">
        <v>143</v>
      </c>
    </row>
    <row r="182" spans="1:65" s="13" customFormat="1" ht="10.199999999999999">
      <c r="B182" s="204"/>
      <c r="C182" s="205"/>
      <c r="D182" s="206" t="s">
        <v>175</v>
      </c>
      <c r="E182" s="207" t="s">
        <v>1</v>
      </c>
      <c r="F182" s="208" t="s">
        <v>692</v>
      </c>
      <c r="G182" s="205"/>
      <c r="H182" s="209">
        <v>112.7</v>
      </c>
      <c r="I182" s="210"/>
      <c r="J182" s="205"/>
      <c r="K182" s="205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175</v>
      </c>
      <c r="AU182" s="215" t="s">
        <v>87</v>
      </c>
      <c r="AV182" s="13" t="s">
        <v>87</v>
      </c>
      <c r="AW182" s="13" t="s">
        <v>34</v>
      </c>
      <c r="AX182" s="13" t="s">
        <v>77</v>
      </c>
      <c r="AY182" s="215" t="s">
        <v>143</v>
      </c>
    </row>
    <row r="183" spans="1:65" s="14" customFormat="1" ht="10.199999999999999">
      <c r="B183" s="216"/>
      <c r="C183" s="217"/>
      <c r="D183" s="206" t="s">
        <v>175</v>
      </c>
      <c r="E183" s="218" t="s">
        <v>1</v>
      </c>
      <c r="F183" s="219" t="s">
        <v>177</v>
      </c>
      <c r="G183" s="217"/>
      <c r="H183" s="220">
        <v>112.7</v>
      </c>
      <c r="I183" s="221"/>
      <c r="J183" s="217"/>
      <c r="K183" s="217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175</v>
      </c>
      <c r="AU183" s="226" t="s">
        <v>87</v>
      </c>
      <c r="AV183" s="14" t="s">
        <v>150</v>
      </c>
      <c r="AW183" s="14" t="s">
        <v>34</v>
      </c>
      <c r="AX183" s="14" t="s">
        <v>85</v>
      </c>
      <c r="AY183" s="226" t="s">
        <v>143</v>
      </c>
    </row>
    <row r="184" spans="1:65" s="2" customFormat="1" ht="24.15" customHeight="1">
      <c r="A184" s="34"/>
      <c r="B184" s="35"/>
      <c r="C184" s="186" t="s">
        <v>278</v>
      </c>
      <c r="D184" s="186" t="s">
        <v>145</v>
      </c>
      <c r="E184" s="187" t="s">
        <v>693</v>
      </c>
      <c r="F184" s="188" t="s">
        <v>694</v>
      </c>
      <c r="G184" s="189" t="s">
        <v>236</v>
      </c>
      <c r="H184" s="190">
        <v>2</v>
      </c>
      <c r="I184" s="191"/>
      <c r="J184" s="192">
        <f>ROUND(I184*H184,2)</f>
        <v>0</v>
      </c>
      <c r="K184" s="188" t="s">
        <v>582</v>
      </c>
      <c r="L184" s="39"/>
      <c r="M184" s="193" t="s">
        <v>1</v>
      </c>
      <c r="N184" s="194" t="s">
        <v>42</v>
      </c>
      <c r="O184" s="71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319</v>
      </c>
      <c r="AT184" s="197" t="s">
        <v>145</v>
      </c>
      <c r="AU184" s="197" t="s">
        <v>87</v>
      </c>
      <c r="AY184" s="17" t="s">
        <v>143</v>
      </c>
      <c r="BE184" s="198">
        <f>IF(N184="základní",J184,0)</f>
        <v>0</v>
      </c>
      <c r="BF184" s="198">
        <f>IF(N184="snížená",J184,0)</f>
        <v>0</v>
      </c>
      <c r="BG184" s="198">
        <f>IF(N184="zákl. přenesená",J184,0)</f>
        <v>0</v>
      </c>
      <c r="BH184" s="198">
        <f>IF(N184="sníž. přenesená",J184,0)</f>
        <v>0</v>
      </c>
      <c r="BI184" s="198">
        <f>IF(N184="nulová",J184,0)</f>
        <v>0</v>
      </c>
      <c r="BJ184" s="17" t="s">
        <v>85</v>
      </c>
      <c r="BK184" s="198">
        <f>ROUND(I184*H184,2)</f>
        <v>0</v>
      </c>
      <c r="BL184" s="17" t="s">
        <v>319</v>
      </c>
      <c r="BM184" s="197" t="s">
        <v>281</v>
      </c>
    </row>
    <row r="185" spans="1:65" s="2" customFormat="1" ht="10.199999999999999">
      <c r="A185" s="34"/>
      <c r="B185" s="35"/>
      <c r="C185" s="36"/>
      <c r="D185" s="199" t="s">
        <v>151</v>
      </c>
      <c r="E185" s="36"/>
      <c r="F185" s="200" t="s">
        <v>695</v>
      </c>
      <c r="G185" s="36"/>
      <c r="H185" s="36"/>
      <c r="I185" s="201"/>
      <c r="J185" s="36"/>
      <c r="K185" s="36"/>
      <c r="L185" s="39"/>
      <c r="M185" s="202"/>
      <c r="N185" s="203"/>
      <c r="O185" s="71"/>
      <c r="P185" s="71"/>
      <c r="Q185" s="71"/>
      <c r="R185" s="71"/>
      <c r="S185" s="71"/>
      <c r="T185" s="72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7" t="s">
        <v>151</v>
      </c>
      <c r="AU185" s="17" t="s">
        <v>87</v>
      </c>
    </row>
    <row r="186" spans="1:65" s="2" customFormat="1" ht="24.15" customHeight="1">
      <c r="A186" s="34"/>
      <c r="B186" s="35"/>
      <c r="C186" s="186" t="s">
        <v>222</v>
      </c>
      <c r="D186" s="186" t="s">
        <v>145</v>
      </c>
      <c r="E186" s="187" t="s">
        <v>696</v>
      </c>
      <c r="F186" s="188" t="s">
        <v>697</v>
      </c>
      <c r="G186" s="189" t="s">
        <v>236</v>
      </c>
      <c r="H186" s="190">
        <v>2</v>
      </c>
      <c r="I186" s="191"/>
      <c r="J186" s="192">
        <f>ROUND(I186*H186,2)</f>
        <v>0</v>
      </c>
      <c r="K186" s="188" t="s">
        <v>582</v>
      </c>
      <c r="L186" s="39"/>
      <c r="M186" s="193" t="s">
        <v>1</v>
      </c>
      <c r="N186" s="194" t="s">
        <v>42</v>
      </c>
      <c r="O186" s="71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319</v>
      </c>
      <c r="AT186" s="197" t="s">
        <v>145</v>
      </c>
      <c r="AU186" s="197" t="s">
        <v>87</v>
      </c>
      <c r="AY186" s="17" t="s">
        <v>143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85</v>
      </c>
      <c r="BK186" s="198">
        <f>ROUND(I186*H186,2)</f>
        <v>0</v>
      </c>
      <c r="BL186" s="17" t="s">
        <v>319</v>
      </c>
      <c r="BM186" s="197" t="s">
        <v>286</v>
      </c>
    </row>
    <row r="187" spans="1:65" s="2" customFormat="1" ht="10.199999999999999">
      <c r="A187" s="34"/>
      <c r="B187" s="35"/>
      <c r="C187" s="36"/>
      <c r="D187" s="199" t="s">
        <v>151</v>
      </c>
      <c r="E187" s="36"/>
      <c r="F187" s="200" t="s">
        <v>698</v>
      </c>
      <c r="G187" s="36"/>
      <c r="H187" s="36"/>
      <c r="I187" s="201"/>
      <c r="J187" s="36"/>
      <c r="K187" s="36"/>
      <c r="L187" s="39"/>
      <c r="M187" s="202"/>
      <c r="N187" s="203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151</v>
      </c>
      <c r="AU187" s="17" t="s">
        <v>87</v>
      </c>
    </row>
    <row r="188" spans="1:65" s="2" customFormat="1" ht="24.15" customHeight="1">
      <c r="A188" s="34"/>
      <c r="B188" s="35"/>
      <c r="C188" s="186" t="s">
        <v>287</v>
      </c>
      <c r="D188" s="186" t="s">
        <v>145</v>
      </c>
      <c r="E188" s="187" t="s">
        <v>699</v>
      </c>
      <c r="F188" s="188" t="s">
        <v>700</v>
      </c>
      <c r="G188" s="189" t="s">
        <v>236</v>
      </c>
      <c r="H188" s="190">
        <v>2</v>
      </c>
      <c r="I188" s="191"/>
      <c r="J188" s="192">
        <f>ROUND(I188*H188,2)</f>
        <v>0</v>
      </c>
      <c r="K188" s="188" t="s">
        <v>582</v>
      </c>
      <c r="L188" s="39"/>
      <c r="M188" s="193" t="s">
        <v>1</v>
      </c>
      <c r="N188" s="194" t="s">
        <v>42</v>
      </c>
      <c r="O188" s="71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319</v>
      </c>
      <c r="AT188" s="197" t="s">
        <v>145</v>
      </c>
      <c r="AU188" s="197" t="s">
        <v>87</v>
      </c>
      <c r="AY188" s="17" t="s">
        <v>143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7" t="s">
        <v>85</v>
      </c>
      <c r="BK188" s="198">
        <f>ROUND(I188*H188,2)</f>
        <v>0</v>
      </c>
      <c r="BL188" s="17" t="s">
        <v>319</v>
      </c>
      <c r="BM188" s="197" t="s">
        <v>288</v>
      </c>
    </row>
    <row r="189" spans="1:65" s="2" customFormat="1" ht="10.199999999999999">
      <c r="A189" s="34"/>
      <c r="B189" s="35"/>
      <c r="C189" s="36"/>
      <c r="D189" s="199" t="s">
        <v>151</v>
      </c>
      <c r="E189" s="36"/>
      <c r="F189" s="200" t="s">
        <v>701</v>
      </c>
      <c r="G189" s="36"/>
      <c r="H189" s="36"/>
      <c r="I189" s="201"/>
      <c r="J189" s="36"/>
      <c r="K189" s="36"/>
      <c r="L189" s="39"/>
      <c r="M189" s="202"/>
      <c r="N189" s="203"/>
      <c r="O189" s="71"/>
      <c r="P189" s="71"/>
      <c r="Q189" s="71"/>
      <c r="R189" s="71"/>
      <c r="S189" s="71"/>
      <c r="T189" s="72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151</v>
      </c>
      <c r="AU189" s="17" t="s">
        <v>87</v>
      </c>
    </row>
    <row r="190" spans="1:65" s="2" customFormat="1" ht="21.75" customHeight="1">
      <c r="A190" s="34"/>
      <c r="B190" s="35"/>
      <c r="C190" s="186" t="s">
        <v>226</v>
      </c>
      <c r="D190" s="186" t="s">
        <v>145</v>
      </c>
      <c r="E190" s="187" t="s">
        <v>702</v>
      </c>
      <c r="F190" s="188" t="s">
        <v>703</v>
      </c>
      <c r="G190" s="189" t="s">
        <v>236</v>
      </c>
      <c r="H190" s="190">
        <v>2</v>
      </c>
      <c r="I190" s="191"/>
      <c r="J190" s="192">
        <f>ROUND(I190*H190,2)</f>
        <v>0</v>
      </c>
      <c r="K190" s="188" t="s">
        <v>582</v>
      </c>
      <c r="L190" s="39"/>
      <c r="M190" s="193" t="s">
        <v>1</v>
      </c>
      <c r="N190" s="194" t="s">
        <v>42</v>
      </c>
      <c r="O190" s="71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319</v>
      </c>
      <c r="AT190" s="197" t="s">
        <v>145</v>
      </c>
      <c r="AU190" s="197" t="s">
        <v>87</v>
      </c>
      <c r="AY190" s="17" t="s">
        <v>143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17" t="s">
        <v>85</v>
      </c>
      <c r="BK190" s="198">
        <f>ROUND(I190*H190,2)</f>
        <v>0</v>
      </c>
      <c r="BL190" s="17" t="s">
        <v>319</v>
      </c>
      <c r="BM190" s="197" t="s">
        <v>292</v>
      </c>
    </row>
    <row r="191" spans="1:65" s="2" customFormat="1" ht="10.199999999999999">
      <c r="A191" s="34"/>
      <c r="B191" s="35"/>
      <c r="C191" s="36"/>
      <c r="D191" s="199" t="s">
        <v>151</v>
      </c>
      <c r="E191" s="36"/>
      <c r="F191" s="200" t="s">
        <v>704</v>
      </c>
      <c r="G191" s="36"/>
      <c r="H191" s="36"/>
      <c r="I191" s="201"/>
      <c r="J191" s="36"/>
      <c r="K191" s="36"/>
      <c r="L191" s="39"/>
      <c r="M191" s="202"/>
      <c r="N191" s="203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151</v>
      </c>
      <c r="AU191" s="17" t="s">
        <v>87</v>
      </c>
    </row>
    <row r="192" spans="1:65" s="2" customFormat="1" ht="37.799999999999997" customHeight="1">
      <c r="A192" s="34"/>
      <c r="B192" s="35"/>
      <c r="C192" s="186" t="s">
        <v>300</v>
      </c>
      <c r="D192" s="186" t="s">
        <v>145</v>
      </c>
      <c r="E192" s="187" t="s">
        <v>705</v>
      </c>
      <c r="F192" s="188" t="s">
        <v>706</v>
      </c>
      <c r="G192" s="189" t="s">
        <v>163</v>
      </c>
      <c r="H192" s="190">
        <v>90</v>
      </c>
      <c r="I192" s="191"/>
      <c r="J192" s="192">
        <f>ROUND(I192*H192,2)</f>
        <v>0</v>
      </c>
      <c r="K192" s="188" t="s">
        <v>582</v>
      </c>
      <c r="L192" s="39"/>
      <c r="M192" s="193" t="s">
        <v>1</v>
      </c>
      <c r="N192" s="194" t="s">
        <v>42</v>
      </c>
      <c r="O192" s="71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319</v>
      </c>
      <c r="AT192" s="197" t="s">
        <v>145</v>
      </c>
      <c r="AU192" s="197" t="s">
        <v>87</v>
      </c>
      <c r="AY192" s="17" t="s">
        <v>143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17" t="s">
        <v>85</v>
      </c>
      <c r="BK192" s="198">
        <f>ROUND(I192*H192,2)</f>
        <v>0</v>
      </c>
      <c r="BL192" s="17" t="s">
        <v>319</v>
      </c>
      <c r="BM192" s="197" t="s">
        <v>301</v>
      </c>
    </row>
    <row r="193" spans="1:65" s="2" customFormat="1" ht="10.199999999999999">
      <c r="A193" s="34"/>
      <c r="B193" s="35"/>
      <c r="C193" s="36"/>
      <c r="D193" s="199" t="s">
        <v>151</v>
      </c>
      <c r="E193" s="36"/>
      <c r="F193" s="200" t="s">
        <v>707</v>
      </c>
      <c r="G193" s="36"/>
      <c r="H193" s="36"/>
      <c r="I193" s="201"/>
      <c r="J193" s="36"/>
      <c r="K193" s="36"/>
      <c r="L193" s="39"/>
      <c r="M193" s="202"/>
      <c r="N193" s="203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151</v>
      </c>
      <c r="AU193" s="17" t="s">
        <v>87</v>
      </c>
    </row>
    <row r="194" spans="1:65" s="2" customFormat="1" ht="24.15" customHeight="1">
      <c r="A194" s="34"/>
      <c r="B194" s="35"/>
      <c r="C194" s="227" t="s">
        <v>232</v>
      </c>
      <c r="D194" s="227" t="s">
        <v>219</v>
      </c>
      <c r="E194" s="228" t="s">
        <v>708</v>
      </c>
      <c r="F194" s="229" t="s">
        <v>709</v>
      </c>
      <c r="G194" s="230" t="s">
        <v>163</v>
      </c>
      <c r="H194" s="231">
        <v>94.5</v>
      </c>
      <c r="I194" s="232"/>
      <c r="J194" s="233">
        <f>ROUND(I194*H194,2)</f>
        <v>0</v>
      </c>
      <c r="K194" s="229" t="s">
        <v>582</v>
      </c>
      <c r="L194" s="234"/>
      <c r="M194" s="235" t="s">
        <v>1</v>
      </c>
      <c r="N194" s="236" t="s">
        <v>42</v>
      </c>
      <c r="O194" s="71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610</v>
      </c>
      <c r="AT194" s="197" t="s">
        <v>219</v>
      </c>
      <c r="AU194" s="197" t="s">
        <v>87</v>
      </c>
      <c r="AY194" s="17" t="s">
        <v>143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85</v>
      </c>
      <c r="BK194" s="198">
        <f>ROUND(I194*H194,2)</f>
        <v>0</v>
      </c>
      <c r="BL194" s="17" t="s">
        <v>319</v>
      </c>
      <c r="BM194" s="197" t="s">
        <v>306</v>
      </c>
    </row>
    <row r="195" spans="1:65" s="15" customFormat="1" ht="10.199999999999999">
      <c r="B195" s="238"/>
      <c r="C195" s="239"/>
      <c r="D195" s="206" t="s">
        <v>175</v>
      </c>
      <c r="E195" s="240" t="s">
        <v>1</v>
      </c>
      <c r="F195" s="241" t="s">
        <v>710</v>
      </c>
      <c r="G195" s="239"/>
      <c r="H195" s="240" t="s">
        <v>1</v>
      </c>
      <c r="I195" s="242"/>
      <c r="J195" s="239"/>
      <c r="K195" s="239"/>
      <c r="L195" s="243"/>
      <c r="M195" s="244"/>
      <c r="N195" s="245"/>
      <c r="O195" s="245"/>
      <c r="P195" s="245"/>
      <c r="Q195" s="245"/>
      <c r="R195" s="245"/>
      <c r="S195" s="245"/>
      <c r="T195" s="246"/>
      <c r="AT195" s="247" t="s">
        <v>175</v>
      </c>
      <c r="AU195" s="247" t="s">
        <v>87</v>
      </c>
      <c r="AV195" s="15" t="s">
        <v>85</v>
      </c>
      <c r="AW195" s="15" t="s">
        <v>34</v>
      </c>
      <c r="AX195" s="15" t="s">
        <v>77</v>
      </c>
      <c r="AY195" s="247" t="s">
        <v>143</v>
      </c>
    </row>
    <row r="196" spans="1:65" s="13" customFormat="1" ht="10.199999999999999">
      <c r="B196" s="204"/>
      <c r="C196" s="205"/>
      <c r="D196" s="206" t="s">
        <v>175</v>
      </c>
      <c r="E196" s="207" t="s">
        <v>1</v>
      </c>
      <c r="F196" s="208" t="s">
        <v>711</v>
      </c>
      <c r="G196" s="205"/>
      <c r="H196" s="209">
        <v>94.5</v>
      </c>
      <c r="I196" s="210"/>
      <c r="J196" s="205"/>
      <c r="K196" s="205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175</v>
      </c>
      <c r="AU196" s="215" t="s">
        <v>87</v>
      </c>
      <c r="AV196" s="13" t="s">
        <v>87</v>
      </c>
      <c r="AW196" s="13" t="s">
        <v>34</v>
      </c>
      <c r="AX196" s="13" t="s">
        <v>77</v>
      </c>
      <c r="AY196" s="215" t="s">
        <v>143</v>
      </c>
    </row>
    <row r="197" spans="1:65" s="14" customFormat="1" ht="10.199999999999999">
      <c r="B197" s="216"/>
      <c r="C197" s="217"/>
      <c r="D197" s="206" t="s">
        <v>175</v>
      </c>
      <c r="E197" s="218" t="s">
        <v>1</v>
      </c>
      <c r="F197" s="219" t="s">
        <v>177</v>
      </c>
      <c r="G197" s="217"/>
      <c r="H197" s="220">
        <v>94.5</v>
      </c>
      <c r="I197" s="221"/>
      <c r="J197" s="217"/>
      <c r="K197" s="217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175</v>
      </c>
      <c r="AU197" s="226" t="s">
        <v>87</v>
      </c>
      <c r="AV197" s="14" t="s">
        <v>150</v>
      </c>
      <c r="AW197" s="14" t="s">
        <v>34</v>
      </c>
      <c r="AX197" s="14" t="s">
        <v>85</v>
      </c>
      <c r="AY197" s="226" t="s">
        <v>143</v>
      </c>
    </row>
    <row r="198" spans="1:65" s="12" customFormat="1" ht="22.8" customHeight="1">
      <c r="B198" s="170"/>
      <c r="C198" s="171"/>
      <c r="D198" s="172" t="s">
        <v>76</v>
      </c>
      <c r="E198" s="184" t="s">
        <v>601</v>
      </c>
      <c r="F198" s="184" t="s">
        <v>602</v>
      </c>
      <c r="G198" s="171"/>
      <c r="H198" s="171"/>
      <c r="I198" s="174"/>
      <c r="J198" s="185">
        <f>BK198</f>
        <v>0</v>
      </c>
      <c r="K198" s="171"/>
      <c r="L198" s="176"/>
      <c r="M198" s="177"/>
      <c r="N198" s="178"/>
      <c r="O198" s="178"/>
      <c r="P198" s="179">
        <f>SUM(P199:P216)</f>
        <v>0</v>
      </c>
      <c r="Q198" s="178"/>
      <c r="R198" s="179">
        <f>SUM(R199:R216)</f>
        <v>0</v>
      </c>
      <c r="S198" s="178"/>
      <c r="T198" s="180">
        <f>SUM(T199:T216)</f>
        <v>0</v>
      </c>
      <c r="AR198" s="181" t="s">
        <v>156</v>
      </c>
      <c r="AT198" s="182" t="s">
        <v>76</v>
      </c>
      <c r="AU198" s="182" t="s">
        <v>85</v>
      </c>
      <c r="AY198" s="181" t="s">
        <v>143</v>
      </c>
      <c r="BK198" s="183">
        <f>SUM(BK199:BK216)</f>
        <v>0</v>
      </c>
    </row>
    <row r="199" spans="1:65" s="2" customFormat="1" ht="62.7" customHeight="1">
      <c r="A199" s="34"/>
      <c r="B199" s="35"/>
      <c r="C199" s="186" t="s">
        <v>310</v>
      </c>
      <c r="D199" s="186" t="s">
        <v>145</v>
      </c>
      <c r="E199" s="187" t="s">
        <v>712</v>
      </c>
      <c r="F199" s="188" t="s">
        <v>713</v>
      </c>
      <c r="G199" s="189" t="s">
        <v>163</v>
      </c>
      <c r="H199" s="190">
        <v>86</v>
      </c>
      <c r="I199" s="191"/>
      <c r="J199" s="192">
        <f>ROUND(I199*H199,2)</f>
        <v>0</v>
      </c>
      <c r="K199" s="188" t="s">
        <v>582</v>
      </c>
      <c r="L199" s="39"/>
      <c r="M199" s="193" t="s">
        <v>1</v>
      </c>
      <c r="N199" s="194" t="s">
        <v>42</v>
      </c>
      <c r="O199" s="71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319</v>
      </c>
      <c r="AT199" s="197" t="s">
        <v>145</v>
      </c>
      <c r="AU199" s="197" t="s">
        <v>87</v>
      </c>
      <c r="AY199" s="17" t="s">
        <v>143</v>
      </c>
      <c r="BE199" s="198">
        <f>IF(N199="základní",J199,0)</f>
        <v>0</v>
      </c>
      <c r="BF199" s="198">
        <f>IF(N199="snížená",J199,0)</f>
        <v>0</v>
      </c>
      <c r="BG199" s="198">
        <f>IF(N199="zákl. přenesená",J199,0)</f>
        <v>0</v>
      </c>
      <c r="BH199" s="198">
        <f>IF(N199="sníž. přenesená",J199,0)</f>
        <v>0</v>
      </c>
      <c r="BI199" s="198">
        <f>IF(N199="nulová",J199,0)</f>
        <v>0</v>
      </c>
      <c r="BJ199" s="17" t="s">
        <v>85</v>
      </c>
      <c r="BK199" s="198">
        <f>ROUND(I199*H199,2)</f>
        <v>0</v>
      </c>
      <c r="BL199" s="17" t="s">
        <v>319</v>
      </c>
      <c r="BM199" s="197" t="s">
        <v>313</v>
      </c>
    </row>
    <row r="200" spans="1:65" s="2" customFormat="1" ht="10.199999999999999">
      <c r="A200" s="34"/>
      <c r="B200" s="35"/>
      <c r="C200" s="36"/>
      <c r="D200" s="199" t="s">
        <v>151</v>
      </c>
      <c r="E200" s="36"/>
      <c r="F200" s="200" t="s">
        <v>714</v>
      </c>
      <c r="G200" s="36"/>
      <c r="H200" s="36"/>
      <c r="I200" s="201"/>
      <c r="J200" s="36"/>
      <c r="K200" s="36"/>
      <c r="L200" s="39"/>
      <c r="M200" s="202"/>
      <c r="N200" s="203"/>
      <c r="O200" s="71"/>
      <c r="P200" s="71"/>
      <c r="Q200" s="71"/>
      <c r="R200" s="71"/>
      <c r="S200" s="71"/>
      <c r="T200" s="72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151</v>
      </c>
      <c r="AU200" s="17" t="s">
        <v>87</v>
      </c>
    </row>
    <row r="201" spans="1:65" s="2" customFormat="1" ht="55.5" customHeight="1">
      <c r="A201" s="34"/>
      <c r="B201" s="35"/>
      <c r="C201" s="186" t="s">
        <v>237</v>
      </c>
      <c r="D201" s="186" t="s">
        <v>145</v>
      </c>
      <c r="E201" s="187" t="s">
        <v>715</v>
      </c>
      <c r="F201" s="188" t="s">
        <v>716</v>
      </c>
      <c r="G201" s="189" t="s">
        <v>163</v>
      </c>
      <c r="H201" s="190">
        <v>86</v>
      </c>
      <c r="I201" s="191"/>
      <c r="J201" s="192">
        <f>ROUND(I201*H201,2)</f>
        <v>0</v>
      </c>
      <c r="K201" s="188" t="s">
        <v>582</v>
      </c>
      <c r="L201" s="39"/>
      <c r="M201" s="193" t="s">
        <v>1</v>
      </c>
      <c r="N201" s="194" t="s">
        <v>42</v>
      </c>
      <c r="O201" s="71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319</v>
      </c>
      <c r="AT201" s="197" t="s">
        <v>145</v>
      </c>
      <c r="AU201" s="197" t="s">
        <v>87</v>
      </c>
      <c r="AY201" s="17" t="s">
        <v>143</v>
      </c>
      <c r="BE201" s="198">
        <f>IF(N201="základní",J201,0)</f>
        <v>0</v>
      </c>
      <c r="BF201" s="198">
        <f>IF(N201="snížená",J201,0)</f>
        <v>0</v>
      </c>
      <c r="BG201" s="198">
        <f>IF(N201="zákl. přenesená",J201,0)</f>
        <v>0</v>
      </c>
      <c r="BH201" s="198">
        <f>IF(N201="sníž. přenesená",J201,0)</f>
        <v>0</v>
      </c>
      <c r="BI201" s="198">
        <f>IF(N201="nulová",J201,0)</f>
        <v>0</v>
      </c>
      <c r="BJ201" s="17" t="s">
        <v>85</v>
      </c>
      <c r="BK201" s="198">
        <f>ROUND(I201*H201,2)</f>
        <v>0</v>
      </c>
      <c r="BL201" s="17" t="s">
        <v>319</v>
      </c>
      <c r="BM201" s="197" t="s">
        <v>319</v>
      </c>
    </row>
    <row r="202" spans="1:65" s="2" customFormat="1" ht="10.199999999999999">
      <c r="A202" s="34"/>
      <c r="B202" s="35"/>
      <c r="C202" s="36"/>
      <c r="D202" s="199" t="s">
        <v>151</v>
      </c>
      <c r="E202" s="36"/>
      <c r="F202" s="200" t="s">
        <v>717</v>
      </c>
      <c r="G202" s="36"/>
      <c r="H202" s="36"/>
      <c r="I202" s="201"/>
      <c r="J202" s="36"/>
      <c r="K202" s="36"/>
      <c r="L202" s="39"/>
      <c r="M202" s="202"/>
      <c r="N202" s="203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151</v>
      </c>
      <c r="AU202" s="17" t="s">
        <v>87</v>
      </c>
    </row>
    <row r="203" spans="1:65" s="2" customFormat="1" ht="24.15" customHeight="1">
      <c r="A203" s="34"/>
      <c r="B203" s="35"/>
      <c r="C203" s="186" t="s">
        <v>321</v>
      </c>
      <c r="D203" s="186" t="s">
        <v>145</v>
      </c>
      <c r="E203" s="187" t="s">
        <v>718</v>
      </c>
      <c r="F203" s="188" t="s">
        <v>719</v>
      </c>
      <c r="G203" s="189" t="s">
        <v>148</v>
      </c>
      <c r="H203" s="190">
        <v>43</v>
      </c>
      <c r="I203" s="191"/>
      <c r="J203" s="192">
        <f>ROUND(I203*H203,2)</f>
        <v>0</v>
      </c>
      <c r="K203" s="188" t="s">
        <v>582</v>
      </c>
      <c r="L203" s="39"/>
      <c r="M203" s="193" t="s">
        <v>1</v>
      </c>
      <c r="N203" s="194" t="s">
        <v>42</v>
      </c>
      <c r="O203" s="71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319</v>
      </c>
      <c r="AT203" s="197" t="s">
        <v>145</v>
      </c>
      <c r="AU203" s="197" t="s">
        <v>87</v>
      </c>
      <c r="AY203" s="17" t="s">
        <v>143</v>
      </c>
      <c r="BE203" s="198">
        <f>IF(N203="základní",J203,0)</f>
        <v>0</v>
      </c>
      <c r="BF203" s="198">
        <f>IF(N203="snížená",J203,0)</f>
        <v>0</v>
      </c>
      <c r="BG203" s="198">
        <f>IF(N203="zákl. přenesená",J203,0)</f>
        <v>0</v>
      </c>
      <c r="BH203" s="198">
        <f>IF(N203="sníž. přenesená",J203,0)</f>
        <v>0</v>
      </c>
      <c r="BI203" s="198">
        <f>IF(N203="nulová",J203,0)</f>
        <v>0</v>
      </c>
      <c r="BJ203" s="17" t="s">
        <v>85</v>
      </c>
      <c r="BK203" s="198">
        <f>ROUND(I203*H203,2)</f>
        <v>0</v>
      </c>
      <c r="BL203" s="17" t="s">
        <v>319</v>
      </c>
      <c r="BM203" s="197" t="s">
        <v>324</v>
      </c>
    </row>
    <row r="204" spans="1:65" s="2" customFormat="1" ht="10.199999999999999">
      <c r="A204" s="34"/>
      <c r="B204" s="35"/>
      <c r="C204" s="36"/>
      <c r="D204" s="199" t="s">
        <v>151</v>
      </c>
      <c r="E204" s="36"/>
      <c r="F204" s="200" t="s">
        <v>720</v>
      </c>
      <c r="G204" s="36"/>
      <c r="H204" s="36"/>
      <c r="I204" s="201"/>
      <c r="J204" s="36"/>
      <c r="K204" s="36"/>
      <c r="L204" s="39"/>
      <c r="M204" s="202"/>
      <c r="N204" s="203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151</v>
      </c>
      <c r="AU204" s="17" t="s">
        <v>87</v>
      </c>
    </row>
    <row r="205" spans="1:65" s="13" customFormat="1" ht="10.199999999999999">
      <c r="B205" s="204"/>
      <c r="C205" s="205"/>
      <c r="D205" s="206" t="s">
        <v>175</v>
      </c>
      <c r="E205" s="207" t="s">
        <v>1</v>
      </c>
      <c r="F205" s="208" t="s">
        <v>721</v>
      </c>
      <c r="G205" s="205"/>
      <c r="H205" s="209">
        <v>43</v>
      </c>
      <c r="I205" s="210"/>
      <c r="J205" s="205"/>
      <c r="K205" s="205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175</v>
      </c>
      <c r="AU205" s="215" t="s">
        <v>87</v>
      </c>
      <c r="AV205" s="13" t="s">
        <v>87</v>
      </c>
      <c r="AW205" s="13" t="s">
        <v>34</v>
      </c>
      <c r="AX205" s="13" t="s">
        <v>77</v>
      </c>
      <c r="AY205" s="215" t="s">
        <v>143</v>
      </c>
    </row>
    <row r="206" spans="1:65" s="14" customFormat="1" ht="10.199999999999999">
      <c r="B206" s="216"/>
      <c r="C206" s="217"/>
      <c r="D206" s="206" t="s">
        <v>175</v>
      </c>
      <c r="E206" s="218" t="s">
        <v>1</v>
      </c>
      <c r="F206" s="219" t="s">
        <v>177</v>
      </c>
      <c r="G206" s="217"/>
      <c r="H206" s="220">
        <v>43</v>
      </c>
      <c r="I206" s="221"/>
      <c r="J206" s="217"/>
      <c r="K206" s="217"/>
      <c r="L206" s="222"/>
      <c r="M206" s="223"/>
      <c r="N206" s="224"/>
      <c r="O206" s="224"/>
      <c r="P206" s="224"/>
      <c r="Q206" s="224"/>
      <c r="R206" s="224"/>
      <c r="S206" s="224"/>
      <c r="T206" s="225"/>
      <c r="AT206" s="226" t="s">
        <v>175</v>
      </c>
      <c r="AU206" s="226" t="s">
        <v>87</v>
      </c>
      <c r="AV206" s="14" t="s">
        <v>150</v>
      </c>
      <c r="AW206" s="14" t="s">
        <v>34</v>
      </c>
      <c r="AX206" s="14" t="s">
        <v>85</v>
      </c>
      <c r="AY206" s="226" t="s">
        <v>143</v>
      </c>
    </row>
    <row r="207" spans="1:65" s="2" customFormat="1" ht="33" customHeight="1">
      <c r="A207" s="34"/>
      <c r="B207" s="35"/>
      <c r="C207" s="186" t="s">
        <v>242</v>
      </c>
      <c r="D207" s="186" t="s">
        <v>145</v>
      </c>
      <c r="E207" s="187" t="s">
        <v>722</v>
      </c>
      <c r="F207" s="188" t="s">
        <v>723</v>
      </c>
      <c r="G207" s="189" t="s">
        <v>173</v>
      </c>
      <c r="H207" s="190">
        <v>0.48</v>
      </c>
      <c r="I207" s="191"/>
      <c r="J207" s="192">
        <f>ROUND(I207*H207,2)</f>
        <v>0</v>
      </c>
      <c r="K207" s="188" t="s">
        <v>582</v>
      </c>
      <c r="L207" s="39"/>
      <c r="M207" s="193" t="s">
        <v>1</v>
      </c>
      <c r="N207" s="194" t="s">
        <v>42</v>
      </c>
      <c r="O207" s="71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319</v>
      </c>
      <c r="AT207" s="197" t="s">
        <v>145</v>
      </c>
      <c r="AU207" s="197" t="s">
        <v>87</v>
      </c>
      <c r="AY207" s="17" t="s">
        <v>143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17" t="s">
        <v>85</v>
      </c>
      <c r="BK207" s="198">
        <f>ROUND(I207*H207,2)</f>
        <v>0</v>
      </c>
      <c r="BL207" s="17" t="s">
        <v>319</v>
      </c>
      <c r="BM207" s="197" t="s">
        <v>328</v>
      </c>
    </row>
    <row r="208" spans="1:65" s="2" customFormat="1" ht="10.199999999999999">
      <c r="A208" s="34"/>
      <c r="B208" s="35"/>
      <c r="C208" s="36"/>
      <c r="D208" s="199" t="s">
        <v>151</v>
      </c>
      <c r="E208" s="36"/>
      <c r="F208" s="200" t="s">
        <v>724</v>
      </c>
      <c r="G208" s="36"/>
      <c r="H208" s="36"/>
      <c r="I208" s="201"/>
      <c r="J208" s="36"/>
      <c r="K208" s="36"/>
      <c r="L208" s="39"/>
      <c r="M208" s="202"/>
      <c r="N208" s="203"/>
      <c r="O208" s="71"/>
      <c r="P208" s="71"/>
      <c r="Q208" s="71"/>
      <c r="R208" s="71"/>
      <c r="S208" s="71"/>
      <c r="T208" s="72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151</v>
      </c>
      <c r="AU208" s="17" t="s">
        <v>87</v>
      </c>
    </row>
    <row r="209" spans="1:65" s="13" customFormat="1" ht="10.199999999999999">
      <c r="B209" s="204"/>
      <c r="C209" s="205"/>
      <c r="D209" s="206" t="s">
        <v>175</v>
      </c>
      <c r="E209" s="207" t="s">
        <v>1</v>
      </c>
      <c r="F209" s="208" t="s">
        <v>725</v>
      </c>
      <c r="G209" s="205"/>
      <c r="H209" s="209">
        <v>0.48</v>
      </c>
      <c r="I209" s="210"/>
      <c r="J209" s="205"/>
      <c r="K209" s="205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175</v>
      </c>
      <c r="AU209" s="215" t="s">
        <v>87</v>
      </c>
      <c r="AV209" s="13" t="s">
        <v>87</v>
      </c>
      <c r="AW209" s="13" t="s">
        <v>34</v>
      </c>
      <c r="AX209" s="13" t="s">
        <v>77</v>
      </c>
      <c r="AY209" s="215" t="s">
        <v>143</v>
      </c>
    </row>
    <row r="210" spans="1:65" s="14" customFormat="1" ht="10.199999999999999">
      <c r="B210" s="216"/>
      <c r="C210" s="217"/>
      <c r="D210" s="206" t="s">
        <v>175</v>
      </c>
      <c r="E210" s="218" t="s">
        <v>1</v>
      </c>
      <c r="F210" s="219" t="s">
        <v>177</v>
      </c>
      <c r="G210" s="217"/>
      <c r="H210" s="220">
        <v>0.48</v>
      </c>
      <c r="I210" s="221"/>
      <c r="J210" s="217"/>
      <c r="K210" s="217"/>
      <c r="L210" s="222"/>
      <c r="M210" s="223"/>
      <c r="N210" s="224"/>
      <c r="O210" s="224"/>
      <c r="P210" s="224"/>
      <c r="Q210" s="224"/>
      <c r="R210" s="224"/>
      <c r="S210" s="224"/>
      <c r="T210" s="225"/>
      <c r="AT210" s="226" t="s">
        <v>175</v>
      </c>
      <c r="AU210" s="226" t="s">
        <v>87</v>
      </c>
      <c r="AV210" s="14" t="s">
        <v>150</v>
      </c>
      <c r="AW210" s="14" t="s">
        <v>34</v>
      </c>
      <c r="AX210" s="14" t="s">
        <v>85</v>
      </c>
      <c r="AY210" s="226" t="s">
        <v>143</v>
      </c>
    </row>
    <row r="211" spans="1:65" s="2" customFormat="1" ht="37.799999999999997" customHeight="1">
      <c r="A211" s="34"/>
      <c r="B211" s="35"/>
      <c r="C211" s="186" t="s">
        <v>330</v>
      </c>
      <c r="D211" s="186" t="s">
        <v>145</v>
      </c>
      <c r="E211" s="187" t="s">
        <v>726</v>
      </c>
      <c r="F211" s="188" t="s">
        <v>727</v>
      </c>
      <c r="G211" s="189" t="s">
        <v>163</v>
      </c>
      <c r="H211" s="190">
        <v>86</v>
      </c>
      <c r="I211" s="191"/>
      <c r="J211" s="192">
        <f>ROUND(I211*H211,2)</f>
        <v>0</v>
      </c>
      <c r="K211" s="188" t="s">
        <v>582</v>
      </c>
      <c r="L211" s="39"/>
      <c r="M211" s="193" t="s">
        <v>1</v>
      </c>
      <c r="N211" s="194" t="s">
        <v>42</v>
      </c>
      <c r="O211" s="71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319</v>
      </c>
      <c r="AT211" s="197" t="s">
        <v>145</v>
      </c>
      <c r="AU211" s="197" t="s">
        <v>87</v>
      </c>
      <c r="AY211" s="17" t="s">
        <v>143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17" t="s">
        <v>85</v>
      </c>
      <c r="BK211" s="198">
        <f>ROUND(I211*H211,2)</f>
        <v>0</v>
      </c>
      <c r="BL211" s="17" t="s">
        <v>319</v>
      </c>
      <c r="BM211" s="197" t="s">
        <v>333</v>
      </c>
    </row>
    <row r="212" spans="1:65" s="2" customFormat="1" ht="10.199999999999999">
      <c r="A212" s="34"/>
      <c r="B212" s="35"/>
      <c r="C212" s="36"/>
      <c r="D212" s="199" t="s">
        <v>151</v>
      </c>
      <c r="E212" s="36"/>
      <c r="F212" s="200" t="s">
        <v>728</v>
      </c>
      <c r="G212" s="36"/>
      <c r="H212" s="36"/>
      <c r="I212" s="201"/>
      <c r="J212" s="36"/>
      <c r="K212" s="36"/>
      <c r="L212" s="39"/>
      <c r="M212" s="202"/>
      <c r="N212" s="203"/>
      <c r="O212" s="71"/>
      <c r="P212" s="71"/>
      <c r="Q212" s="71"/>
      <c r="R212" s="71"/>
      <c r="S212" s="71"/>
      <c r="T212" s="72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T212" s="17" t="s">
        <v>151</v>
      </c>
      <c r="AU212" s="17" t="s">
        <v>87</v>
      </c>
    </row>
    <row r="213" spans="1:65" s="2" customFormat="1" ht="37.799999999999997" customHeight="1">
      <c r="A213" s="34"/>
      <c r="B213" s="35"/>
      <c r="C213" s="186" t="s">
        <v>246</v>
      </c>
      <c r="D213" s="186" t="s">
        <v>145</v>
      </c>
      <c r="E213" s="187" t="s">
        <v>729</v>
      </c>
      <c r="F213" s="188" t="s">
        <v>730</v>
      </c>
      <c r="G213" s="189" t="s">
        <v>163</v>
      </c>
      <c r="H213" s="190">
        <v>86</v>
      </c>
      <c r="I213" s="191"/>
      <c r="J213" s="192">
        <f>ROUND(I213*H213,2)</f>
        <v>0</v>
      </c>
      <c r="K213" s="188" t="s">
        <v>582</v>
      </c>
      <c r="L213" s="39"/>
      <c r="M213" s="193" t="s">
        <v>1</v>
      </c>
      <c r="N213" s="194" t="s">
        <v>42</v>
      </c>
      <c r="O213" s="71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319</v>
      </c>
      <c r="AT213" s="197" t="s">
        <v>145</v>
      </c>
      <c r="AU213" s="197" t="s">
        <v>87</v>
      </c>
      <c r="AY213" s="17" t="s">
        <v>143</v>
      </c>
      <c r="BE213" s="198">
        <f>IF(N213="základní",J213,0)</f>
        <v>0</v>
      </c>
      <c r="BF213" s="198">
        <f>IF(N213="snížená",J213,0)</f>
        <v>0</v>
      </c>
      <c r="BG213" s="198">
        <f>IF(N213="zákl. přenesená",J213,0)</f>
        <v>0</v>
      </c>
      <c r="BH213" s="198">
        <f>IF(N213="sníž. přenesená",J213,0)</f>
        <v>0</v>
      </c>
      <c r="BI213" s="198">
        <f>IF(N213="nulová",J213,0)</f>
        <v>0</v>
      </c>
      <c r="BJ213" s="17" t="s">
        <v>85</v>
      </c>
      <c r="BK213" s="198">
        <f>ROUND(I213*H213,2)</f>
        <v>0</v>
      </c>
      <c r="BL213" s="17" t="s">
        <v>319</v>
      </c>
      <c r="BM213" s="197" t="s">
        <v>337</v>
      </c>
    </row>
    <row r="214" spans="1:65" s="2" customFormat="1" ht="10.199999999999999">
      <c r="A214" s="34"/>
      <c r="B214" s="35"/>
      <c r="C214" s="36"/>
      <c r="D214" s="199" t="s">
        <v>151</v>
      </c>
      <c r="E214" s="36"/>
      <c r="F214" s="200" t="s">
        <v>731</v>
      </c>
      <c r="G214" s="36"/>
      <c r="H214" s="36"/>
      <c r="I214" s="201"/>
      <c r="J214" s="36"/>
      <c r="K214" s="36"/>
      <c r="L214" s="39"/>
      <c r="M214" s="202"/>
      <c r="N214" s="203"/>
      <c r="O214" s="71"/>
      <c r="P214" s="71"/>
      <c r="Q214" s="71"/>
      <c r="R214" s="71"/>
      <c r="S214" s="71"/>
      <c r="T214" s="72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151</v>
      </c>
      <c r="AU214" s="17" t="s">
        <v>87</v>
      </c>
    </row>
    <row r="215" spans="1:65" s="2" customFormat="1" ht="33" customHeight="1">
      <c r="A215" s="34"/>
      <c r="B215" s="35"/>
      <c r="C215" s="186" t="s">
        <v>341</v>
      </c>
      <c r="D215" s="186" t="s">
        <v>145</v>
      </c>
      <c r="E215" s="187" t="s">
        <v>732</v>
      </c>
      <c r="F215" s="188" t="s">
        <v>733</v>
      </c>
      <c r="G215" s="189" t="s">
        <v>202</v>
      </c>
      <c r="H215" s="190">
        <v>13.151999999999999</v>
      </c>
      <c r="I215" s="191"/>
      <c r="J215" s="192">
        <f>ROUND(I215*H215,2)</f>
        <v>0</v>
      </c>
      <c r="K215" s="188" t="s">
        <v>582</v>
      </c>
      <c r="L215" s="39"/>
      <c r="M215" s="193" t="s">
        <v>1</v>
      </c>
      <c r="N215" s="194" t="s">
        <v>42</v>
      </c>
      <c r="O215" s="71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319</v>
      </c>
      <c r="AT215" s="197" t="s">
        <v>145</v>
      </c>
      <c r="AU215" s="197" t="s">
        <v>87</v>
      </c>
      <c r="AY215" s="17" t="s">
        <v>143</v>
      </c>
      <c r="BE215" s="198">
        <f>IF(N215="základní",J215,0)</f>
        <v>0</v>
      </c>
      <c r="BF215" s="198">
        <f>IF(N215="snížená",J215,0)</f>
        <v>0</v>
      </c>
      <c r="BG215" s="198">
        <f>IF(N215="zákl. přenesená",J215,0)</f>
        <v>0</v>
      </c>
      <c r="BH215" s="198">
        <f>IF(N215="sníž. přenesená",J215,0)</f>
        <v>0</v>
      </c>
      <c r="BI215" s="198">
        <f>IF(N215="nulová",J215,0)</f>
        <v>0</v>
      </c>
      <c r="BJ215" s="17" t="s">
        <v>85</v>
      </c>
      <c r="BK215" s="198">
        <f>ROUND(I215*H215,2)</f>
        <v>0</v>
      </c>
      <c r="BL215" s="17" t="s">
        <v>319</v>
      </c>
      <c r="BM215" s="197" t="s">
        <v>342</v>
      </c>
    </row>
    <row r="216" spans="1:65" s="2" customFormat="1" ht="10.199999999999999">
      <c r="A216" s="34"/>
      <c r="B216" s="35"/>
      <c r="C216" s="36"/>
      <c r="D216" s="199" t="s">
        <v>151</v>
      </c>
      <c r="E216" s="36"/>
      <c r="F216" s="200" t="s">
        <v>734</v>
      </c>
      <c r="G216" s="36"/>
      <c r="H216" s="36"/>
      <c r="I216" s="201"/>
      <c r="J216" s="36"/>
      <c r="K216" s="36"/>
      <c r="L216" s="39"/>
      <c r="M216" s="251"/>
      <c r="N216" s="252"/>
      <c r="O216" s="253"/>
      <c r="P216" s="253"/>
      <c r="Q216" s="253"/>
      <c r="R216" s="253"/>
      <c r="S216" s="253"/>
      <c r="T216" s="25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151</v>
      </c>
      <c r="AU216" s="17" t="s">
        <v>87</v>
      </c>
    </row>
    <row r="217" spans="1:65" s="2" customFormat="1" ht="6.9" customHeight="1">
      <c r="A217" s="34"/>
      <c r="B217" s="54"/>
      <c r="C217" s="55"/>
      <c r="D217" s="55"/>
      <c r="E217" s="55"/>
      <c r="F217" s="55"/>
      <c r="G217" s="55"/>
      <c r="H217" s="55"/>
      <c r="I217" s="55"/>
      <c r="J217" s="55"/>
      <c r="K217" s="55"/>
      <c r="L217" s="39"/>
      <c r="M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</row>
  </sheetData>
  <sheetProtection algorithmName="SHA-512" hashValue="vm2f40FpcY5YAVI3wHvX7RU4YnXGTld2pGCahYIVL/WTQBdvGTU/+BEEGAOwtboxqRqDehaa3u+AQy1p9NqOeQ==" saltValue="IwakWgVLkZN9iJ4iei8QAqrxaUwh2FxiOIMf1eH9R0jHToxJoEZAq3WX0f9EEb2H9eMVW6i/l3p+2jQKQy5nuQ==" spinCount="100000" sheet="1" objects="1" scenarios="1" formatColumns="0" formatRows="0" autoFilter="0"/>
  <autoFilter ref="C118:K216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0200-000000000000}"/>
    <hyperlink ref="F125" r:id="rId2" xr:uid="{00000000-0004-0000-0200-000001000000}"/>
    <hyperlink ref="F129" r:id="rId3" xr:uid="{00000000-0004-0000-0200-000002000000}"/>
    <hyperlink ref="F133" r:id="rId4" xr:uid="{00000000-0004-0000-0200-000003000000}"/>
    <hyperlink ref="F136" r:id="rId5" xr:uid="{00000000-0004-0000-0200-000004000000}"/>
    <hyperlink ref="F148" r:id="rId6" xr:uid="{00000000-0004-0000-0200-000005000000}"/>
    <hyperlink ref="F151" r:id="rId7" xr:uid="{00000000-0004-0000-0200-000006000000}"/>
    <hyperlink ref="F156" r:id="rId8" xr:uid="{00000000-0004-0000-0200-000007000000}"/>
    <hyperlink ref="F159" r:id="rId9" xr:uid="{00000000-0004-0000-0200-000008000000}"/>
    <hyperlink ref="F167" r:id="rId10" xr:uid="{00000000-0004-0000-0200-000009000000}"/>
    <hyperlink ref="F169" r:id="rId11" xr:uid="{00000000-0004-0000-0200-00000A000000}"/>
    <hyperlink ref="F177" r:id="rId12" xr:uid="{00000000-0004-0000-0200-00000B000000}"/>
    <hyperlink ref="F185" r:id="rId13" xr:uid="{00000000-0004-0000-0200-00000C000000}"/>
    <hyperlink ref="F187" r:id="rId14" xr:uid="{00000000-0004-0000-0200-00000D000000}"/>
    <hyperlink ref="F189" r:id="rId15" xr:uid="{00000000-0004-0000-0200-00000E000000}"/>
    <hyperlink ref="F191" r:id="rId16" xr:uid="{00000000-0004-0000-0200-00000F000000}"/>
    <hyperlink ref="F193" r:id="rId17" xr:uid="{00000000-0004-0000-0200-000010000000}"/>
    <hyperlink ref="F200" r:id="rId18" xr:uid="{00000000-0004-0000-0200-000011000000}"/>
    <hyperlink ref="F202" r:id="rId19" xr:uid="{00000000-0004-0000-0200-000012000000}"/>
    <hyperlink ref="F204" r:id="rId20" xr:uid="{00000000-0004-0000-0200-000013000000}"/>
    <hyperlink ref="F208" r:id="rId21" xr:uid="{00000000-0004-0000-0200-000014000000}"/>
    <hyperlink ref="F212" r:id="rId22" xr:uid="{00000000-0004-0000-0200-000015000000}"/>
    <hyperlink ref="F214" r:id="rId23" xr:uid="{00000000-0004-0000-0200-000016000000}"/>
    <hyperlink ref="F216" r:id="rId24" xr:uid="{00000000-0004-0000-0200-00001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3"/>
  <sheetViews>
    <sheetView showGridLines="0" topLeftCell="A125" workbookViewId="0">
      <selection activeCell="I134" sqref="I134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93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" customHeight="1">
      <c r="B4" s="20"/>
      <c r="D4" s="110" t="s">
        <v>104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6" t="str">
        <f>'Rekapitulace stavby'!K6</f>
        <v>Ostrov - parkoviště v ul. U Nemocnice vč. mobiliáře veřejného prostranství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105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735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94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11. 2. 2026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736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737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">
        <v>738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739</v>
      </c>
      <c r="F24" s="34"/>
      <c r="G24" s="34"/>
      <c r="H24" s="34"/>
      <c r="I24" s="112" t="s">
        <v>28</v>
      </c>
      <c r="J24" s="113" t="s">
        <v>740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2" t="s">
        <v>1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41</v>
      </c>
      <c r="E33" s="112" t="s">
        <v>42</v>
      </c>
      <c r="F33" s="123">
        <f>ROUND((SUM(BE120:BE192)),  2)</f>
        <v>0</v>
      </c>
      <c r="G33" s="34"/>
      <c r="H33" s="34"/>
      <c r="I33" s="124">
        <v>0.21</v>
      </c>
      <c r="J33" s="123">
        <f>ROUND(((SUM(BE120:BE192))*I33),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43</v>
      </c>
      <c r="F34" s="123">
        <f>ROUND((SUM(BF120:BF192)),  2)</f>
        <v>0</v>
      </c>
      <c r="G34" s="34"/>
      <c r="H34" s="34"/>
      <c r="I34" s="124">
        <v>0.12</v>
      </c>
      <c r="J34" s="123">
        <f>ROUND(((SUM(BF120:BF192))*I34),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44</v>
      </c>
      <c r="F35" s="123">
        <f>ROUND((SUM(BG120:BG192)),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45</v>
      </c>
      <c r="F36" s="123">
        <f>ROUND((SUM(BH120:BH192)),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46</v>
      </c>
      <c r="F37" s="123">
        <f>ROUND((SUM(BI120:BI192)),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107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03" t="str">
        <f>E7</f>
        <v>Ostrov - parkoviště v ul. U Nemocnice vč. mobiliáře veřejného prostranství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5" t="str">
        <f>E9</f>
        <v>SO-08-Z01 - Suché koryto z lomového kameniva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Ostrov</v>
      </c>
      <c r="G89" s="36"/>
      <c r="H89" s="36"/>
      <c r="I89" s="29" t="s">
        <v>22</v>
      </c>
      <c r="J89" s="66" t="str">
        <f>IF(J12="","",J12)</f>
        <v>11. 2. 2026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>Město Ostrov; Jáchymovská 1, 363 01 Ostrov</v>
      </c>
      <c r="G91" s="36"/>
      <c r="H91" s="36"/>
      <c r="I91" s="29" t="s">
        <v>32</v>
      </c>
      <c r="J91" s="32" t="str">
        <f>E21</f>
        <v>FJ Atelier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>Jung Michal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108</v>
      </c>
      <c r="D94" s="144"/>
      <c r="E94" s="144"/>
      <c r="F94" s="144"/>
      <c r="G94" s="144"/>
      <c r="H94" s="144"/>
      <c r="I94" s="144"/>
      <c r="J94" s="145" t="s">
        <v>109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110</v>
      </c>
      <c r="D96" s="36"/>
      <c r="E96" s="36"/>
      <c r="F96" s="36"/>
      <c r="G96" s="36"/>
      <c r="H96" s="36"/>
      <c r="I96" s="36"/>
      <c r="J96" s="84">
        <f>J120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111</v>
      </c>
    </row>
    <row r="97" spans="1:31" s="9" customFormat="1" ht="24.9" customHeight="1">
      <c r="B97" s="147"/>
      <c r="C97" s="148"/>
      <c r="D97" s="149" t="s">
        <v>112</v>
      </c>
      <c r="E97" s="150"/>
      <c r="F97" s="150"/>
      <c r="G97" s="150"/>
      <c r="H97" s="150"/>
      <c r="I97" s="150"/>
      <c r="J97" s="151">
        <f>J121</f>
        <v>0</v>
      </c>
      <c r="K97" s="148"/>
      <c r="L97" s="152"/>
    </row>
    <row r="98" spans="1:31" s="10" customFormat="1" ht="19.95" customHeight="1">
      <c r="B98" s="153"/>
      <c r="C98" s="154"/>
      <c r="D98" s="155" t="s">
        <v>113</v>
      </c>
      <c r="E98" s="156"/>
      <c r="F98" s="156"/>
      <c r="G98" s="156"/>
      <c r="H98" s="156"/>
      <c r="I98" s="156"/>
      <c r="J98" s="157">
        <f>J122</f>
        <v>0</v>
      </c>
      <c r="K98" s="154"/>
      <c r="L98" s="158"/>
    </row>
    <row r="99" spans="1:31" s="10" customFormat="1" ht="19.95" customHeight="1">
      <c r="B99" s="153"/>
      <c r="C99" s="154"/>
      <c r="D99" s="155" t="s">
        <v>114</v>
      </c>
      <c r="E99" s="156"/>
      <c r="F99" s="156"/>
      <c r="G99" s="156"/>
      <c r="H99" s="156"/>
      <c r="I99" s="156"/>
      <c r="J99" s="157">
        <f>J165</f>
        <v>0</v>
      </c>
      <c r="K99" s="154"/>
      <c r="L99" s="158"/>
    </row>
    <row r="100" spans="1:31" s="10" customFormat="1" ht="19.95" customHeight="1">
      <c r="B100" s="153"/>
      <c r="C100" s="154"/>
      <c r="D100" s="155" t="s">
        <v>125</v>
      </c>
      <c r="E100" s="156"/>
      <c r="F100" s="156"/>
      <c r="G100" s="156"/>
      <c r="H100" s="156"/>
      <c r="I100" s="156"/>
      <c r="J100" s="157">
        <f>J186</f>
        <v>0</v>
      </c>
      <c r="K100" s="154"/>
      <c r="L100" s="158"/>
    </row>
    <row r="101" spans="1:31" s="2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" customFormat="1" ht="6.9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31" s="2" customFormat="1" ht="6.9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24.9" customHeight="1">
      <c r="A107" s="34"/>
      <c r="B107" s="35"/>
      <c r="C107" s="23" t="s">
        <v>128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6.25" customHeight="1">
      <c r="A110" s="34"/>
      <c r="B110" s="35"/>
      <c r="C110" s="36"/>
      <c r="D110" s="36"/>
      <c r="E110" s="303" t="str">
        <f>E7</f>
        <v>Ostrov - parkoviště v ul. U Nemocnice vč. mobiliáře veřejného prostranství</v>
      </c>
      <c r="F110" s="304"/>
      <c r="G110" s="304"/>
      <c r="H110" s="304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105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55" t="str">
        <f>E9</f>
        <v>SO-08-Z01 - Suché koryto z lomového kameniva</v>
      </c>
      <c r="F112" s="305"/>
      <c r="G112" s="305"/>
      <c r="H112" s="305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20</v>
      </c>
      <c r="D114" s="36"/>
      <c r="E114" s="36"/>
      <c r="F114" s="27" t="str">
        <f>F12</f>
        <v>Ostrov</v>
      </c>
      <c r="G114" s="36"/>
      <c r="H114" s="36"/>
      <c r="I114" s="29" t="s">
        <v>22</v>
      </c>
      <c r="J114" s="66" t="str">
        <f>IF(J12="","",J12)</f>
        <v>11. 2. 2026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15" customHeight="1">
      <c r="A116" s="34"/>
      <c r="B116" s="35"/>
      <c r="C116" s="29" t="s">
        <v>24</v>
      </c>
      <c r="D116" s="36"/>
      <c r="E116" s="36"/>
      <c r="F116" s="27" t="str">
        <f>E15</f>
        <v>Město Ostrov; Jáchymovská 1, 363 01 Ostrov</v>
      </c>
      <c r="G116" s="36"/>
      <c r="H116" s="36"/>
      <c r="I116" s="29" t="s">
        <v>32</v>
      </c>
      <c r="J116" s="32" t="str">
        <f>E21</f>
        <v>FJ Atelier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15" customHeight="1">
      <c r="A117" s="34"/>
      <c r="B117" s="35"/>
      <c r="C117" s="29" t="s">
        <v>30</v>
      </c>
      <c r="D117" s="36"/>
      <c r="E117" s="36"/>
      <c r="F117" s="27" t="str">
        <f>IF(E18="","",E18)</f>
        <v>Vyplň údaj</v>
      </c>
      <c r="G117" s="36"/>
      <c r="H117" s="36"/>
      <c r="I117" s="29" t="s">
        <v>35</v>
      </c>
      <c r="J117" s="32" t="str">
        <f>E24</f>
        <v>Jung Michal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1" customFormat="1" ht="29.25" customHeight="1">
      <c r="A119" s="159"/>
      <c r="B119" s="160"/>
      <c r="C119" s="161" t="s">
        <v>129</v>
      </c>
      <c r="D119" s="162" t="s">
        <v>62</v>
      </c>
      <c r="E119" s="162" t="s">
        <v>58</v>
      </c>
      <c r="F119" s="162" t="s">
        <v>59</v>
      </c>
      <c r="G119" s="162" t="s">
        <v>130</v>
      </c>
      <c r="H119" s="162" t="s">
        <v>131</v>
      </c>
      <c r="I119" s="162" t="s">
        <v>132</v>
      </c>
      <c r="J119" s="162" t="s">
        <v>109</v>
      </c>
      <c r="K119" s="163" t="s">
        <v>133</v>
      </c>
      <c r="L119" s="164"/>
      <c r="M119" s="75" t="s">
        <v>1</v>
      </c>
      <c r="N119" s="76" t="s">
        <v>41</v>
      </c>
      <c r="O119" s="76" t="s">
        <v>134</v>
      </c>
      <c r="P119" s="76" t="s">
        <v>135</v>
      </c>
      <c r="Q119" s="76" t="s">
        <v>136</v>
      </c>
      <c r="R119" s="76" t="s">
        <v>137</v>
      </c>
      <c r="S119" s="76" t="s">
        <v>138</v>
      </c>
      <c r="T119" s="77" t="s">
        <v>139</v>
      </c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</row>
    <row r="120" spans="1:65" s="2" customFormat="1" ht="22.8" customHeight="1">
      <c r="A120" s="34"/>
      <c r="B120" s="35"/>
      <c r="C120" s="82" t="s">
        <v>140</v>
      </c>
      <c r="D120" s="36"/>
      <c r="E120" s="36"/>
      <c r="F120" s="36"/>
      <c r="G120" s="36"/>
      <c r="H120" s="36"/>
      <c r="I120" s="36"/>
      <c r="J120" s="165">
        <f>BK120</f>
        <v>0</v>
      </c>
      <c r="K120" s="36"/>
      <c r="L120" s="39"/>
      <c r="M120" s="78"/>
      <c r="N120" s="166"/>
      <c r="O120" s="79"/>
      <c r="P120" s="167">
        <f>P121</f>
        <v>0</v>
      </c>
      <c r="Q120" s="79"/>
      <c r="R120" s="167">
        <f>R121</f>
        <v>223.8683432</v>
      </c>
      <c r="S120" s="79"/>
      <c r="T120" s="168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76</v>
      </c>
      <c r="AU120" s="17" t="s">
        <v>111</v>
      </c>
      <c r="BK120" s="169">
        <f>BK121</f>
        <v>0</v>
      </c>
    </row>
    <row r="121" spans="1:65" s="12" customFormat="1" ht="25.95" customHeight="1">
      <c r="B121" s="170"/>
      <c r="C121" s="171"/>
      <c r="D121" s="172" t="s">
        <v>76</v>
      </c>
      <c r="E121" s="173" t="s">
        <v>141</v>
      </c>
      <c r="F121" s="173" t="s">
        <v>142</v>
      </c>
      <c r="G121" s="171"/>
      <c r="H121" s="171"/>
      <c r="I121" s="174"/>
      <c r="J121" s="175">
        <f>BK121</f>
        <v>0</v>
      </c>
      <c r="K121" s="171"/>
      <c r="L121" s="176"/>
      <c r="M121" s="177"/>
      <c r="N121" s="178"/>
      <c r="O121" s="178"/>
      <c r="P121" s="179">
        <f>P122+P165+P186</f>
        <v>0</v>
      </c>
      <c r="Q121" s="178"/>
      <c r="R121" s="179">
        <f>R122+R165+R186</f>
        <v>223.8683432</v>
      </c>
      <c r="S121" s="178"/>
      <c r="T121" s="180">
        <f>T122+T165+T186</f>
        <v>0</v>
      </c>
      <c r="AR121" s="181" t="s">
        <v>85</v>
      </c>
      <c r="AT121" s="182" t="s">
        <v>76</v>
      </c>
      <c r="AU121" s="182" t="s">
        <v>77</v>
      </c>
      <c r="AY121" s="181" t="s">
        <v>143</v>
      </c>
      <c r="BK121" s="183">
        <f>BK122+BK165+BK186</f>
        <v>0</v>
      </c>
    </row>
    <row r="122" spans="1:65" s="12" customFormat="1" ht="22.8" customHeight="1">
      <c r="B122" s="170"/>
      <c r="C122" s="171"/>
      <c r="D122" s="172" t="s">
        <v>76</v>
      </c>
      <c r="E122" s="184" t="s">
        <v>85</v>
      </c>
      <c r="F122" s="184" t="s">
        <v>144</v>
      </c>
      <c r="G122" s="171"/>
      <c r="H122" s="171"/>
      <c r="I122" s="174"/>
      <c r="J122" s="185">
        <f>BK122</f>
        <v>0</v>
      </c>
      <c r="K122" s="171"/>
      <c r="L122" s="176"/>
      <c r="M122" s="177"/>
      <c r="N122" s="178"/>
      <c r="O122" s="178"/>
      <c r="P122" s="179">
        <f>SUM(P123:P164)</f>
        <v>0</v>
      </c>
      <c r="Q122" s="178"/>
      <c r="R122" s="179">
        <f>SUM(R123:R164)</f>
        <v>7.6959999999999997E-3</v>
      </c>
      <c r="S122" s="178"/>
      <c r="T122" s="180">
        <f>SUM(T123:T164)</f>
        <v>0</v>
      </c>
      <c r="AR122" s="181" t="s">
        <v>85</v>
      </c>
      <c r="AT122" s="182" t="s">
        <v>76</v>
      </c>
      <c r="AU122" s="182" t="s">
        <v>85</v>
      </c>
      <c r="AY122" s="181" t="s">
        <v>143</v>
      </c>
      <c r="BK122" s="183">
        <f>SUM(BK123:BK164)</f>
        <v>0</v>
      </c>
    </row>
    <row r="123" spans="1:65" s="2" customFormat="1" ht="24.15" customHeight="1">
      <c r="A123" s="34"/>
      <c r="B123" s="35"/>
      <c r="C123" s="186" t="s">
        <v>85</v>
      </c>
      <c r="D123" s="186" t="s">
        <v>145</v>
      </c>
      <c r="E123" s="187" t="s">
        <v>741</v>
      </c>
      <c r="F123" s="188" t="s">
        <v>742</v>
      </c>
      <c r="G123" s="189" t="s">
        <v>148</v>
      </c>
      <c r="H123" s="190">
        <v>384.8</v>
      </c>
      <c r="I123" s="191"/>
      <c r="J123" s="192">
        <f>ROUND(I123*H123,2)</f>
        <v>0</v>
      </c>
      <c r="K123" s="188" t="s">
        <v>149</v>
      </c>
      <c r="L123" s="39"/>
      <c r="M123" s="193" t="s">
        <v>1</v>
      </c>
      <c r="N123" s="194" t="s">
        <v>42</v>
      </c>
      <c r="O123" s="71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150</v>
      </c>
      <c r="AT123" s="197" t="s">
        <v>145</v>
      </c>
      <c r="AU123" s="197" t="s">
        <v>87</v>
      </c>
      <c r="AY123" s="17" t="s">
        <v>143</v>
      </c>
      <c r="BE123" s="198">
        <f>IF(N123="základní",J123,0)</f>
        <v>0</v>
      </c>
      <c r="BF123" s="198">
        <f>IF(N123="snížená",J123,0)</f>
        <v>0</v>
      </c>
      <c r="BG123" s="198">
        <f>IF(N123="zákl. přenesená",J123,0)</f>
        <v>0</v>
      </c>
      <c r="BH123" s="198">
        <f>IF(N123="sníž. přenesená",J123,0)</f>
        <v>0</v>
      </c>
      <c r="BI123" s="198">
        <f>IF(N123="nulová",J123,0)</f>
        <v>0</v>
      </c>
      <c r="BJ123" s="17" t="s">
        <v>85</v>
      </c>
      <c r="BK123" s="198">
        <f>ROUND(I123*H123,2)</f>
        <v>0</v>
      </c>
      <c r="BL123" s="17" t="s">
        <v>150</v>
      </c>
      <c r="BM123" s="197" t="s">
        <v>743</v>
      </c>
    </row>
    <row r="124" spans="1:65" s="2" customFormat="1" ht="10.199999999999999">
      <c r="A124" s="34"/>
      <c r="B124" s="35"/>
      <c r="C124" s="36"/>
      <c r="D124" s="199" t="s">
        <v>151</v>
      </c>
      <c r="E124" s="36"/>
      <c r="F124" s="200" t="s">
        <v>744</v>
      </c>
      <c r="G124" s="36"/>
      <c r="H124" s="36"/>
      <c r="I124" s="201"/>
      <c r="J124" s="36"/>
      <c r="K124" s="36"/>
      <c r="L124" s="39"/>
      <c r="M124" s="202"/>
      <c r="N124" s="203"/>
      <c r="O124" s="71"/>
      <c r="P124" s="71"/>
      <c r="Q124" s="71"/>
      <c r="R124" s="71"/>
      <c r="S124" s="71"/>
      <c r="T124" s="72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151</v>
      </c>
      <c r="AU124" s="17" t="s">
        <v>87</v>
      </c>
    </row>
    <row r="125" spans="1:65" s="13" customFormat="1" ht="10.199999999999999">
      <c r="B125" s="204"/>
      <c r="C125" s="205"/>
      <c r="D125" s="206" t="s">
        <v>175</v>
      </c>
      <c r="E125" s="207" t="s">
        <v>1</v>
      </c>
      <c r="F125" s="208" t="s">
        <v>745</v>
      </c>
      <c r="G125" s="205"/>
      <c r="H125" s="209">
        <v>384.8</v>
      </c>
      <c r="I125" s="210"/>
      <c r="J125" s="205"/>
      <c r="K125" s="205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175</v>
      </c>
      <c r="AU125" s="215" t="s">
        <v>87</v>
      </c>
      <c r="AV125" s="13" t="s">
        <v>87</v>
      </c>
      <c r="AW125" s="13" t="s">
        <v>34</v>
      </c>
      <c r="AX125" s="13" t="s">
        <v>85</v>
      </c>
      <c r="AY125" s="215" t="s">
        <v>143</v>
      </c>
    </row>
    <row r="126" spans="1:65" s="2" customFormat="1" ht="24.15" customHeight="1">
      <c r="A126" s="34"/>
      <c r="B126" s="35"/>
      <c r="C126" s="186" t="s">
        <v>87</v>
      </c>
      <c r="D126" s="186" t="s">
        <v>145</v>
      </c>
      <c r="E126" s="187" t="s">
        <v>746</v>
      </c>
      <c r="F126" s="188" t="s">
        <v>747</v>
      </c>
      <c r="G126" s="189" t="s">
        <v>148</v>
      </c>
      <c r="H126" s="190">
        <v>384.8</v>
      </c>
      <c r="I126" s="191"/>
      <c r="J126" s="192">
        <f>ROUND(I126*H126,2)</f>
        <v>0</v>
      </c>
      <c r="K126" s="188" t="s">
        <v>149</v>
      </c>
      <c r="L126" s="39"/>
      <c r="M126" s="193" t="s">
        <v>1</v>
      </c>
      <c r="N126" s="194" t="s">
        <v>42</v>
      </c>
      <c r="O126" s="71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150</v>
      </c>
      <c r="AT126" s="197" t="s">
        <v>145</v>
      </c>
      <c r="AU126" s="197" t="s">
        <v>87</v>
      </c>
      <c r="AY126" s="17" t="s">
        <v>143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7" t="s">
        <v>85</v>
      </c>
      <c r="BK126" s="198">
        <f>ROUND(I126*H126,2)</f>
        <v>0</v>
      </c>
      <c r="BL126" s="17" t="s">
        <v>150</v>
      </c>
      <c r="BM126" s="197" t="s">
        <v>748</v>
      </c>
    </row>
    <row r="127" spans="1:65" s="2" customFormat="1" ht="10.199999999999999">
      <c r="A127" s="34"/>
      <c r="B127" s="35"/>
      <c r="C127" s="36"/>
      <c r="D127" s="199" t="s">
        <v>151</v>
      </c>
      <c r="E127" s="36"/>
      <c r="F127" s="200" t="s">
        <v>749</v>
      </c>
      <c r="G127" s="36"/>
      <c r="H127" s="36"/>
      <c r="I127" s="201"/>
      <c r="J127" s="36"/>
      <c r="K127" s="36"/>
      <c r="L127" s="39"/>
      <c r="M127" s="202"/>
      <c r="N127" s="203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151</v>
      </c>
      <c r="AU127" s="17" t="s">
        <v>87</v>
      </c>
    </row>
    <row r="128" spans="1:65" s="2" customFormat="1" ht="33" customHeight="1">
      <c r="A128" s="34"/>
      <c r="B128" s="35"/>
      <c r="C128" s="186" t="s">
        <v>156</v>
      </c>
      <c r="D128" s="186" t="s">
        <v>145</v>
      </c>
      <c r="E128" s="187" t="s">
        <v>750</v>
      </c>
      <c r="F128" s="188" t="s">
        <v>751</v>
      </c>
      <c r="G128" s="189" t="s">
        <v>173</v>
      </c>
      <c r="H128" s="190">
        <v>111.92</v>
      </c>
      <c r="I128" s="191"/>
      <c r="J128" s="192">
        <f>ROUND(I128*H128,2)</f>
        <v>0</v>
      </c>
      <c r="K128" s="188" t="s">
        <v>149</v>
      </c>
      <c r="L128" s="39"/>
      <c r="M128" s="193" t="s">
        <v>1</v>
      </c>
      <c r="N128" s="194" t="s">
        <v>42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150</v>
      </c>
      <c r="AT128" s="197" t="s">
        <v>145</v>
      </c>
      <c r="AU128" s="197" t="s">
        <v>87</v>
      </c>
      <c r="AY128" s="17" t="s">
        <v>143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85</v>
      </c>
      <c r="BK128" s="198">
        <f>ROUND(I128*H128,2)</f>
        <v>0</v>
      </c>
      <c r="BL128" s="17" t="s">
        <v>150</v>
      </c>
      <c r="BM128" s="197" t="s">
        <v>752</v>
      </c>
    </row>
    <row r="129" spans="1:65" s="2" customFormat="1" ht="10.199999999999999">
      <c r="A129" s="34"/>
      <c r="B129" s="35"/>
      <c r="C129" s="36"/>
      <c r="D129" s="199" t="s">
        <v>151</v>
      </c>
      <c r="E129" s="36"/>
      <c r="F129" s="200" t="s">
        <v>753</v>
      </c>
      <c r="G129" s="36"/>
      <c r="H129" s="36"/>
      <c r="I129" s="201"/>
      <c r="J129" s="36"/>
      <c r="K129" s="36"/>
      <c r="L129" s="39"/>
      <c r="M129" s="202"/>
      <c r="N129" s="203"/>
      <c r="O129" s="71"/>
      <c r="P129" s="71"/>
      <c r="Q129" s="71"/>
      <c r="R129" s="71"/>
      <c r="S129" s="71"/>
      <c r="T129" s="72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151</v>
      </c>
      <c r="AU129" s="17" t="s">
        <v>87</v>
      </c>
    </row>
    <row r="130" spans="1:65" s="13" customFormat="1" ht="10.199999999999999">
      <c r="B130" s="204"/>
      <c r="C130" s="205"/>
      <c r="D130" s="206" t="s">
        <v>175</v>
      </c>
      <c r="E130" s="207" t="s">
        <v>1</v>
      </c>
      <c r="F130" s="208" t="s">
        <v>754</v>
      </c>
      <c r="G130" s="205"/>
      <c r="H130" s="209">
        <v>19.265999999999998</v>
      </c>
      <c r="I130" s="210"/>
      <c r="J130" s="205"/>
      <c r="K130" s="205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175</v>
      </c>
      <c r="AU130" s="215" t="s">
        <v>87</v>
      </c>
      <c r="AV130" s="13" t="s">
        <v>87</v>
      </c>
      <c r="AW130" s="13" t="s">
        <v>34</v>
      </c>
      <c r="AX130" s="13" t="s">
        <v>77</v>
      </c>
      <c r="AY130" s="215" t="s">
        <v>143</v>
      </c>
    </row>
    <row r="131" spans="1:65" s="13" customFormat="1" ht="10.199999999999999">
      <c r="B131" s="204"/>
      <c r="C131" s="205"/>
      <c r="D131" s="206" t="s">
        <v>175</v>
      </c>
      <c r="E131" s="207" t="s">
        <v>1</v>
      </c>
      <c r="F131" s="208" t="s">
        <v>755</v>
      </c>
      <c r="G131" s="205"/>
      <c r="H131" s="209">
        <v>27.053999999999998</v>
      </c>
      <c r="I131" s="210"/>
      <c r="J131" s="205"/>
      <c r="K131" s="205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175</v>
      </c>
      <c r="AU131" s="215" t="s">
        <v>87</v>
      </c>
      <c r="AV131" s="13" t="s">
        <v>87</v>
      </c>
      <c r="AW131" s="13" t="s">
        <v>34</v>
      </c>
      <c r="AX131" s="13" t="s">
        <v>77</v>
      </c>
      <c r="AY131" s="215" t="s">
        <v>143</v>
      </c>
    </row>
    <row r="132" spans="1:65" s="13" customFormat="1" ht="10.199999999999999">
      <c r="B132" s="204"/>
      <c r="C132" s="205"/>
      <c r="D132" s="206" t="s">
        <v>175</v>
      </c>
      <c r="E132" s="207" t="s">
        <v>1</v>
      </c>
      <c r="F132" s="208" t="s">
        <v>756</v>
      </c>
      <c r="G132" s="205"/>
      <c r="H132" s="209">
        <v>65.599999999999994</v>
      </c>
      <c r="I132" s="210"/>
      <c r="J132" s="205"/>
      <c r="K132" s="205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175</v>
      </c>
      <c r="AU132" s="215" t="s">
        <v>87</v>
      </c>
      <c r="AV132" s="13" t="s">
        <v>87</v>
      </c>
      <c r="AW132" s="13" t="s">
        <v>34</v>
      </c>
      <c r="AX132" s="13" t="s">
        <v>77</v>
      </c>
      <c r="AY132" s="215" t="s">
        <v>143</v>
      </c>
    </row>
    <row r="133" spans="1:65" s="14" customFormat="1" ht="10.199999999999999">
      <c r="B133" s="216"/>
      <c r="C133" s="217"/>
      <c r="D133" s="206" t="s">
        <v>175</v>
      </c>
      <c r="E133" s="218" t="s">
        <v>1</v>
      </c>
      <c r="F133" s="219" t="s">
        <v>177</v>
      </c>
      <c r="G133" s="217"/>
      <c r="H133" s="220">
        <v>111.91999999999999</v>
      </c>
      <c r="I133" s="221"/>
      <c r="J133" s="217"/>
      <c r="K133" s="217"/>
      <c r="L133" s="222"/>
      <c r="M133" s="223"/>
      <c r="N133" s="224"/>
      <c r="O133" s="224"/>
      <c r="P133" s="224"/>
      <c r="Q133" s="224"/>
      <c r="R133" s="224"/>
      <c r="S133" s="224"/>
      <c r="T133" s="225"/>
      <c r="AT133" s="226" t="s">
        <v>175</v>
      </c>
      <c r="AU133" s="226" t="s">
        <v>87</v>
      </c>
      <c r="AV133" s="14" t="s">
        <v>150</v>
      </c>
      <c r="AW133" s="14" t="s">
        <v>34</v>
      </c>
      <c r="AX133" s="14" t="s">
        <v>85</v>
      </c>
      <c r="AY133" s="226" t="s">
        <v>143</v>
      </c>
    </row>
    <row r="134" spans="1:65" s="2" customFormat="1" ht="62.7" customHeight="1">
      <c r="A134" s="34"/>
      <c r="B134" s="35"/>
      <c r="C134" s="186" t="s">
        <v>150</v>
      </c>
      <c r="D134" s="186" t="s">
        <v>145</v>
      </c>
      <c r="E134" s="187" t="s">
        <v>184</v>
      </c>
      <c r="F134" s="188" t="s">
        <v>185</v>
      </c>
      <c r="G134" s="189" t="s">
        <v>173</v>
      </c>
      <c r="H134" s="190">
        <v>111.92</v>
      </c>
      <c r="I134" s="191"/>
      <c r="J134" s="192">
        <f>ROUND(I134*H134,2)</f>
        <v>0</v>
      </c>
      <c r="K134" s="188" t="s">
        <v>149</v>
      </c>
      <c r="L134" s="39"/>
      <c r="M134" s="193" t="s">
        <v>1</v>
      </c>
      <c r="N134" s="194" t="s">
        <v>42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150</v>
      </c>
      <c r="AT134" s="197" t="s">
        <v>145</v>
      </c>
      <c r="AU134" s="197" t="s">
        <v>87</v>
      </c>
      <c r="AY134" s="17" t="s">
        <v>143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85</v>
      </c>
      <c r="BK134" s="198">
        <f>ROUND(I134*H134,2)</f>
        <v>0</v>
      </c>
      <c r="BL134" s="17" t="s">
        <v>150</v>
      </c>
      <c r="BM134" s="197" t="s">
        <v>757</v>
      </c>
    </row>
    <row r="135" spans="1:65" s="2" customFormat="1" ht="10.199999999999999">
      <c r="A135" s="34"/>
      <c r="B135" s="35"/>
      <c r="C135" s="36"/>
      <c r="D135" s="199" t="s">
        <v>151</v>
      </c>
      <c r="E135" s="36"/>
      <c r="F135" s="200" t="s">
        <v>187</v>
      </c>
      <c r="G135" s="36"/>
      <c r="H135" s="36"/>
      <c r="I135" s="201"/>
      <c r="J135" s="36"/>
      <c r="K135" s="36"/>
      <c r="L135" s="39"/>
      <c r="M135" s="202"/>
      <c r="N135" s="203"/>
      <c r="O135" s="71"/>
      <c r="P135" s="71"/>
      <c r="Q135" s="71"/>
      <c r="R135" s="71"/>
      <c r="S135" s="71"/>
      <c r="T135" s="72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151</v>
      </c>
      <c r="AU135" s="17" t="s">
        <v>87</v>
      </c>
    </row>
    <row r="136" spans="1:65" s="13" customFormat="1" ht="10.199999999999999">
      <c r="B136" s="204"/>
      <c r="C136" s="205"/>
      <c r="D136" s="206" t="s">
        <v>175</v>
      </c>
      <c r="E136" s="207" t="s">
        <v>1</v>
      </c>
      <c r="F136" s="208" t="s">
        <v>754</v>
      </c>
      <c r="G136" s="205"/>
      <c r="H136" s="209">
        <v>19.265999999999998</v>
      </c>
      <c r="I136" s="210"/>
      <c r="J136" s="205"/>
      <c r="K136" s="205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175</v>
      </c>
      <c r="AU136" s="215" t="s">
        <v>87</v>
      </c>
      <c r="AV136" s="13" t="s">
        <v>87</v>
      </c>
      <c r="AW136" s="13" t="s">
        <v>34</v>
      </c>
      <c r="AX136" s="13" t="s">
        <v>77</v>
      </c>
      <c r="AY136" s="215" t="s">
        <v>143</v>
      </c>
    </row>
    <row r="137" spans="1:65" s="13" customFormat="1" ht="10.199999999999999">
      <c r="B137" s="204"/>
      <c r="C137" s="205"/>
      <c r="D137" s="206" t="s">
        <v>175</v>
      </c>
      <c r="E137" s="207" t="s">
        <v>1</v>
      </c>
      <c r="F137" s="208" t="s">
        <v>755</v>
      </c>
      <c r="G137" s="205"/>
      <c r="H137" s="209">
        <v>27.053999999999998</v>
      </c>
      <c r="I137" s="210"/>
      <c r="J137" s="205"/>
      <c r="K137" s="205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175</v>
      </c>
      <c r="AU137" s="215" t="s">
        <v>87</v>
      </c>
      <c r="AV137" s="13" t="s">
        <v>87</v>
      </c>
      <c r="AW137" s="13" t="s">
        <v>34</v>
      </c>
      <c r="AX137" s="13" t="s">
        <v>77</v>
      </c>
      <c r="AY137" s="215" t="s">
        <v>143</v>
      </c>
    </row>
    <row r="138" spans="1:65" s="13" customFormat="1" ht="10.199999999999999">
      <c r="B138" s="204"/>
      <c r="C138" s="205"/>
      <c r="D138" s="206" t="s">
        <v>175</v>
      </c>
      <c r="E138" s="207" t="s">
        <v>1</v>
      </c>
      <c r="F138" s="208" t="s">
        <v>756</v>
      </c>
      <c r="G138" s="205"/>
      <c r="H138" s="209">
        <v>65.599999999999994</v>
      </c>
      <c r="I138" s="210"/>
      <c r="J138" s="205"/>
      <c r="K138" s="205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175</v>
      </c>
      <c r="AU138" s="215" t="s">
        <v>87</v>
      </c>
      <c r="AV138" s="13" t="s">
        <v>87</v>
      </c>
      <c r="AW138" s="13" t="s">
        <v>34</v>
      </c>
      <c r="AX138" s="13" t="s">
        <v>77</v>
      </c>
      <c r="AY138" s="215" t="s">
        <v>143</v>
      </c>
    </row>
    <row r="139" spans="1:65" s="14" customFormat="1" ht="10.199999999999999">
      <c r="B139" s="216"/>
      <c r="C139" s="217"/>
      <c r="D139" s="206" t="s">
        <v>175</v>
      </c>
      <c r="E139" s="218" t="s">
        <v>1</v>
      </c>
      <c r="F139" s="219" t="s">
        <v>177</v>
      </c>
      <c r="G139" s="217"/>
      <c r="H139" s="220">
        <v>111.91999999999999</v>
      </c>
      <c r="I139" s="221"/>
      <c r="J139" s="217"/>
      <c r="K139" s="217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175</v>
      </c>
      <c r="AU139" s="226" t="s">
        <v>87</v>
      </c>
      <c r="AV139" s="14" t="s">
        <v>150</v>
      </c>
      <c r="AW139" s="14" t="s">
        <v>34</v>
      </c>
      <c r="AX139" s="14" t="s">
        <v>85</v>
      </c>
      <c r="AY139" s="226" t="s">
        <v>143</v>
      </c>
    </row>
    <row r="140" spans="1:65" s="2" customFormat="1" ht="66.75" customHeight="1">
      <c r="A140" s="34"/>
      <c r="B140" s="35"/>
      <c r="C140" s="186" t="s">
        <v>166</v>
      </c>
      <c r="D140" s="186" t="s">
        <v>145</v>
      </c>
      <c r="E140" s="187" t="s">
        <v>758</v>
      </c>
      <c r="F140" s="188" t="s">
        <v>759</v>
      </c>
      <c r="G140" s="189" t="s">
        <v>173</v>
      </c>
      <c r="H140" s="190">
        <v>111.92</v>
      </c>
      <c r="I140" s="191"/>
      <c r="J140" s="192">
        <f>ROUND(I140*H140,2)</f>
        <v>0</v>
      </c>
      <c r="K140" s="188" t="s">
        <v>149</v>
      </c>
      <c r="L140" s="39"/>
      <c r="M140" s="193" t="s">
        <v>1</v>
      </c>
      <c r="N140" s="194" t="s">
        <v>42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150</v>
      </c>
      <c r="AT140" s="197" t="s">
        <v>145</v>
      </c>
      <c r="AU140" s="197" t="s">
        <v>87</v>
      </c>
      <c r="AY140" s="17" t="s">
        <v>143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85</v>
      </c>
      <c r="BK140" s="198">
        <f>ROUND(I140*H140,2)</f>
        <v>0</v>
      </c>
      <c r="BL140" s="17" t="s">
        <v>150</v>
      </c>
      <c r="BM140" s="197" t="s">
        <v>760</v>
      </c>
    </row>
    <row r="141" spans="1:65" s="2" customFormat="1" ht="10.199999999999999">
      <c r="A141" s="34"/>
      <c r="B141" s="35"/>
      <c r="C141" s="36"/>
      <c r="D141" s="199" t="s">
        <v>151</v>
      </c>
      <c r="E141" s="36"/>
      <c r="F141" s="200" t="s">
        <v>761</v>
      </c>
      <c r="G141" s="36"/>
      <c r="H141" s="36"/>
      <c r="I141" s="201"/>
      <c r="J141" s="36"/>
      <c r="K141" s="36"/>
      <c r="L141" s="39"/>
      <c r="M141" s="202"/>
      <c r="N141" s="203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151</v>
      </c>
      <c r="AU141" s="17" t="s">
        <v>87</v>
      </c>
    </row>
    <row r="142" spans="1:65" s="13" customFormat="1" ht="10.199999999999999">
      <c r="B142" s="204"/>
      <c r="C142" s="205"/>
      <c r="D142" s="206" t="s">
        <v>175</v>
      </c>
      <c r="E142" s="207" t="s">
        <v>1</v>
      </c>
      <c r="F142" s="208" t="s">
        <v>754</v>
      </c>
      <c r="G142" s="205"/>
      <c r="H142" s="209">
        <v>19.265999999999998</v>
      </c>
      <c r="I142" s="210"/>
      <c r="J142" s="205"/>
      <c r="K142" s="205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175</v>
      </c>
      <c r="AU142" s="215" t="s">
        <v>87</v>
      </c>
      <c r="AV142" s="13" t="s">
        <v>87</v>
      </c>
      <c r="AW142" s="13" t="s">
        <v>34</v>
      </c>
      <c r="AX142" s="13" t="s">
        <v>77</v>
      </c>
      <c r="AY142" s="215" t="s">
        <v>143</v>
      </c>
    </row>
    <row r="143" spans="1:65" s="13" customFormat="1" ht="10.199999999999999">
      <c r="B143" s="204"/>
      <c r="C143" s="205"/>
      <c r="D143" s="206" t="s">
        <v>175</v>
      </c>
      <c r="E143" s="207" t="s">
        <v>1</v>
      </c>
      <c r="F143" s="208" t="s">
        <v>755</v>
      </c>
      <c r="G143" s="205"/>
      <c r="H143" s="209">
        <v>27.053999999999998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175</v>
      </c>
      <c r="AU143" s="215" t="s">
        <v>87</v>
      </c>
      <c r="AV143" s="13" t="s">
        <v>87</v>
      </c>
      <c r="AW143" s="13" t="s">
        <v>34</v>
      </c>
      <c r="AX143" s="13" t="s">
        <v>77</v>
      </c>
      <c r="AY143" s="215" t="s">
        <v>143</v>
      </c>
    </row>
    <row r="144" spans="1:65" s="13" customFormat="1" ht="10.199999999999999">
      <c r="B144" s="204"/>
      <c r="C144" s="205"/>
      <c r="D144" s="206" t="s">
        <v>175</v>
      </c>
      <c r="E144" s="207" t="s">
        <v>1</v>
      </c>
      <c r="F144" s="208" t="s">
        <v>756</v>
      </c>
      <c r="G144" s="205"/>
      <c r="H144" s="209">
        <v>65.599999999999994</v>
      </c>
      <c r="I144" s="210"/>
      <c r="J144" s="205"/>
      <c r="K144" s="205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175</v>
      </c>
      <c r="AU144" s="215" t="s">
        <v>87</v>
      </c>
      <c r="AV144" s="13" t="s">
        <v>87</v>
      </c>
      <c r="AW144" s="13" t="s">
        <v>34</v>
      </c>
      <c r="AX144" s="13" t="s">
        <v>77</v>
      </c>
      <c r="AY144" s="215" t="s">
        <v>143</v>
      </c>
    </row>
    <row r="145" spans="1:65" s="14" customFormat="1" ht="10.199999999999999">
      <c r="B145" s="216"/>
      <c r="C145" s="217"/>
      <c r="D145" s="206" t="s">
        <v>175</v>
      </c>
      <c r="E145" s="218" t="s">
        <v>1</v>
      </c>
      <c r="F145" s="219" t="s">
        <v>177</v>
      </c>
      <c r="G145" s="217"/>
      <c r="H145" s="220">
        <v>111.91999999999999</v>
      </c>
      <c r="I145" s="221"/>
      <c r="J145" s="217"/>
      <c r="K145" s="217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175</v>
      </c>
      <c r="AU145" s="226" t="s">
        <v>87</v>
      </c>
      <c r="AV145" s="14" t="s">
        <v>150</v>
      </c>
      <c r="AW145" s="14" t="s">
        <v>34</v>
      </c>
      <c r="AX145" s="14" t="s">
        <v>85</v>
      </c>
      <c r="AY145" s="226" t="s">
        <v>143</v>
      </c>
    </row>
    <row r="146" spans="1:65" s="2" customFormat="1" ht="44.25" customHeight="1">
      <c r="A146" s="34"/>
      <c r="B146" s="35"/>
      <c r="C146" s="186" t="s">
        <v>159</v>
      </c>
      <c r="D146" s="186" t="s">
        <v>145</v>
      </c>
      <c r="E146" s="187" t="s">
        <v>200</v>
      </c>
      <c r="F146" s="188" t="s">
        <v>201</v>
      </c>
      <c r="G146" s="189" t="s">
        <v>202</v>
      </c>
      <c r="H146" s="190">
        <v>179.072</v>
      </c>
      <c r="I146" s="191"/>
      <c r="J146" s="192">
        <f>ROUND(I146*H146,2)</f>
        <v>0</v>
      </c>
      <c r="K146" s="188" t="s">
        <v>149</v>
      </c>
      <c r="L146" s="39"/>
      <c r="M146" s="193" t="s">
        <v>1</v>
      </c>
      <c r="N146" s="194" t="s">
        <v>42</v>
      </c>
      <c r="O146" s="71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150</v>
      </c>
      <c r="AT146" s="197" t="s">
        <v>145</v>
      </c>
      <c r="AU146" s="197" t="s">
        <v>87</v>
      </c>
      <c r="AY146" s="17" t="s">
        <v>143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7" t="s">
        <v>85</v>
      </c>
      <c r="BK146" s="198">
        <f>ROUND(I146*H146,2)</f>
        <v>0</v>
      </c>
      <c r="BL146" s="17" t="s">
        <v>150</v>
      </c>
      <c r="BM146" s="197" t="s">
        <v>762</v>
      </c>
    </row>
    <row r="147" spans="1:65" s="2" customFormat="1" ht="10.199999999999999">
      <c r="A147" s="34"/>
      <c r="B147" s="35"/>
      <c r="C147" s="36"/>
      <c r="D147" s="199" t="s">
        <v>151</v>
      </c>
      <c r="E147" s="36"/>
      <c r="F147" s="200" t="s">
        <v>204</v>
      </c>
      <c r="G147" s="36"/>
      <c r="H147" s="36"/>
      <c r="I147" s="201"/>
      <c r="J147" s="36"/>
      <c r="K147" s="36"/>
      <c r="L147" s="39"/>
      <c r="M147" s="202"/>
      <c r="N147" s="203"/>
      <c r="O147" s="71"/>
      <c r="P147" s="71"/>
      <c r="Q147" s="71"/>
      <c r="R147" s="71"/>
      <c r="S147" s="71"/>
      <c r="T147" s="72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151</v>
      </c>
      <c r="AU147" s="17" t="s">
        <v>87</v>
      </c>
    </row>
    <row r="148" spans="1:65" s="13" customFormat="1" ht="10.199999999999999">
      <c r="B148" s="204"/>
      <c r="C148" s="205"/>
      <c r="D148" s="206" t="s">
        <v>175</v>
      </c>
      <c r="E148" s="207" t="s">
        <v>1</v>
      </c>
      <c r="F148" s="208" t="s">
        <v>763</v>
      </c>
      <c r="G148" s="205"/>
      <c r="H148" s="209">
        <v>30.826000000000001</v>
      </c>
      <c r="I148" s="210"/>
      <c r="J148" s="205"/>
      <c r="K148" s="205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175</v>
      </c>
      <c r="AU148" s="215" t="s">
        <v>87</v>
      </c>
      <c r="AV148" s="13" t="s">
        <v>87</v>
      </c>
      <c r="AW148" s="13" t="s">
        <v>34</v>
      </c>
      <c r="AX148" s="13" t="s">
        <v>77</v>
      </c>
      <c r="AY148" s="215" t="s">
        <v>143</v>
      </c>
    </row>
    <row r="149" spans="1:65" s="13" customFormat="1" ht="10.199999999999999">
      <c r="B149" s="204"/>
      <c r="C149" s="205"/>
      <c r="D149" s="206" t="s">
        <v>175</v>
      </c>
      <c r="E149" s="207" t="s">
        <v>1</v>
      </c>
      <c r="F149" s="208" t="s">
        <v>764</v>
      </c>
      <c r="G149" s="205"/>
      <c r="H149" s="209">
        <v>43.286000000000001</v>
      </c>
      <c r="I149" s="210"/>
      <c r="J149" s="205"/>
      <c r="K149" s="205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175</v>
      </c>
      <c r="AU149" s="215" t="s">
        <v>87</v>
      </c>
      <c r="AV149" s="13" t="s">
        <v>87</v>
      </c>
      <c r="AW149" s="13" t="s">
        <v>34</v>
      </c>
      <c r="AX149" s="13" t="s">
        <v>77</v>
      </c>
      <c r="AY149" s="215" t="s">
        <v>143</v>
      </c>
    </row>
    <row r="150" spans="1:65" s="13" customFormat="1" ht="10.199999999999999">
      <c r="B150" s="204"/>
      <c r="C150" s="205"/>
      <c r="D150" s="206" t="s">
        <v>175</v>
      </c>
      <c r="E150" s="207" t="s">
        <v>1</v>
      </c>
      <c r="F150" s="208" t="s">
        <v>765</v>
      </c>
      <c r="G150" s="205"/>
      <c r="H150" s="209">
        <v>104.96</v>
      </c>
      <c r="I150" s="210"/>
      <c r="J150" s="205"/>
      <c r="K150" s="205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175</v>
      </c>
      <c r="AU150" s="215" t="s">
        <v>87</v>
      </c>
      <c r="AV150" s="13" t="s">
        <v>87</v>
      </c>
      <c r="AW150" s="13" t="s">
        <v>34</v>
      </c>
      <c r="AX150" s="13" t="s">
        <v>77</v>
      </c>
      <c r="AY150" s="215" t="s">
        <v>143</v>
      </c>
    </row>
    <row r="151" spans="1:65" s="14" customFormat="1" ht="10.199999999999999">
      <c r="B151" s="216"/>
      <c r="C151" s="217"/>
      <c r="D151" s="206" t="s">
        <v>175</v>
      </c>
      <c r="E151" s="218" t="s">
        <v>1</v>
      </c>
      <c r="F151" s="219" t="s">
        <v>177</v>
      </c>
      <c r="G151" s="217"/>
      <c r="H151" s="220">
        <v>179.072</v>
      </c>
      <c r="I151" s="221"/>
      <c r="J151" s="217"/>
      <c r="K151" s="217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175</v>
      </c>
      <c r="AU151" s="226" t="s">
        <v>87</v>
      </c>
      <c r="AV151" s="14" t="s">
        <v>150</v>
      </c>
      <c r="AW151" s="14" t="s">
        <v>34</v>
      </c>
      <c r="AX151" s="14" t="s">
        <v>85</v>
      </c>
      <c r="AY151" s="226" t="s">
        <v>143</v>
      </c>
    </row>
    <row r="152" spans="1:65" s="2" customFormat="1" ht="37.799999999999997" customHeight="1">
      <c r="A152" s="34"/>
      <c r="B152" s="35"/>
      <c r="C152" s="186" t="s">
        <v>178</v>
      </c>
      <c r="D152" s="186" t="s">
        <v>145</v>
      </c>
      <c r="E152" s="187" t="s">
        <v>766</v>
      </c>
      <c r="F152" s="188" t="s">
        <v>767</v>
      </c>
      <c r="G152" s="189" t="s">
        <v>173</v>
      </c>
      <c r="H152" s="190">
        <v>111.92</v>
      </c>
      <c r="I152" s="191"/>
      <c r="J152" s="192">
        <f>ROUND(I152*H152,2)</f>
        <v>0</v>
      </c>
      <c r="K152" s="188" t="s">
        <v>149</v>
      </c>
      <c r="L152" s="39"/>
      <c r="M152" s="193" t="s">
        <v>1</v>
      </c>
      <c r="N152" s="194" t="s">
        <v>42</v>
      </c>
      <c r="O152" s="71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150</v>
      </c>
      <c r="AT152" s="197" t="s">
        <v>145</v>
      </c>
      <c r="AU152" s="197" t="s">
        <v>87</v>
      </c>
      <c r="AY152" s="17" t="s">
        <v>143</v>
      </c>
      <c r="BE152" s="198">
        <f>IF(N152="základní",J152,0)</f>
        <v>0</v>
      </c>
      <c r="BF152" s="198">
        <f>IF(N152="snížená",J152,0)</f>
        <v>0</v>
      </c>
      <c r="BG152" s="198">
        <f>IF(N152="zákl. přenesená",J152,0)</f>
        <v>0</v>
      </c>
      <c r="BH152" s="198">
        <f>IF(N152="sníž. přenesená",J152,0)</f>
        <v>0</v>
      </c>
      <c r="BI152" s="198">
        <f>IF(N152="nulová",J152,0)</f>
        <v>0</v>
      </c>
      <c r="BJ152" s="17" t="s">
        <v>85</v>
      </c>
      <c r="BK152" s="198">
        <f>ROUND(I152*H152,2)</f>
        <v>0</v>
      </c>
      <c r="BL152" s="17" t="s">
        <v>150</v>
      </c>
      <c r="BM152" s="197" t="s">
        <v>768</v>
      </c>
    </row>
    <row r="153" spans="1:65" s="2" customFormat="1" ht="10.199999999999999">
      <c r="A153" s="34"/>
      <c r="B153" s="35"/>
      <c r="C153" s="36"/>
      <c r="D153" s="199" t="s">
        <v>151</v>
      </c>
      <c r="E153" s="36"/>
      <c r="F153" s="200" t="s">
        <v>769</v>
      </c>
      <c r="G153" s="36"/>
      <c r="H153" s="36"/>
      <c r="I153" s="201"/>
      <c r="J153" s="36"/>
      <c r="K153" s="36"/>
      <c r="L153" s="39"/>
      <c r="M153" s="202"/>
      <c r="N153" s="203"/>
      <c r="O153" s="71"/>
      <c r="P153" s="71"/>
      <c r="Q153" s="71"/>
      <c r="R153" s="71"/>
      <c r="S153" s="71"/>
      <c r="T153" s="72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151</v>
      </c>
      <c r="AU153" s="17" t="s">
        <v>87</v>
      </c>
    </row>
    <row r="154" spans="1:65" s="13" customFormat="1" ht="10.199999999999999">
      <c r="B154" s="204"/>
      <c r="C154" s="205"/>
      <c r="D154" s="206" t="s">
        <v>175</v>
      </c>
      <c r="E154" s="207" t="s">
        <v>1</v>
      </c>
      <c r="F154" s="208" t="s">
        <v>754</v>
      </c>
      <c r="G154" s="205"/>
      <c r="H154" s="209">
        <v>19.265999999999998</v>
      </c>
      <c r="I154" s="210"/>
      <c r="J154" s="205"/>
      <c r="K154" s="205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175</v>
      </c>
      <c r="AU154" s="215" t="s">
        <v>87</v>
      </c>
      <c r="AV154" s="13" t="s">
        <v>87</v>
      </c>
      <c r="AW154" s="13" t="s">
        <v>34</v>
      </c>
      <c r="AX154" s="13" t="s">
        <v>77</v>
      </c>
      <c r="AY154" s="215" t="s">
        <v>143</v>
      </c>
    </row>
    <row r="155" spans="1:65" s="13" customFormat="1" ht="10.199999999999999">
      <c r="B155" s="204"/>
      <c r="C155" s="205"/>
      <c r="D155" s="206" t="s">
        <v>175</v>
      </c>
      <c r="E155" s="207" t="s">
        <v>1</v>
      </c>
      <c r="F155" s="208" t="s">
        <v>755</v>
      </c>
      <c r="G155" s="205"/>
      <c r="H155" s="209">
        <v>27.053999999999998</v>
      </c>
      <c r="I155" s="210"/>
      <c r="J155" s="205"/>
      <c r="K155" s="205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175</v>
      </c>
      <c r="AU155" s="215" t="s">
        <v>87</v>
      </c>
      <c r="AV155" s="13" t="s">
        <v>87</v>
      </c>
      <c r="AW155" s="13" t="s">
        <v>34</v>
      </c>
      <c r="AX155" s="13" t="s">
        <v>77</v>
      </c>
      <c r="AY155" s="215" t="s">
        <v>143</v>
      </c>
    </row>
    <row r="156" spans="1:65" s="13" customFormat="1" ht="10.199999999999999">
      <c r="B156" s="204"/>
      <c r="C156" s="205"/>
      <c r="D156" s="206" t="s">
        <v>175</v>
      </c>
      <c r="E156" s="207" t="s">
        <v>1</v>
      </c>
      <c r="F156" s="208" t="s">
        <v>756</v>
      </c>
      <c r="G156" s="205"/>
      <c r="H156" s="209">
        <v>65.599999999999994</v>
      </c>
      <c r="I156" s="210"/>
      <c r="J156" s="205"/>
      <c r="K156" s="205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175</v>
      </c>
      <c r="AU156" s="215" t="s">
        <v>87</v>
      </c>
      <c r="AV156" s="13" t="s">
        <v>87</v>
      </c>
      <c r="AW156" s="13" t="s">
        <v>34</v>
      </c>
      <c r="AX156" s="13" t="s">
        <v>77</v>
      </c>
      <c r="AY156" s="215" t="s">
        <v>143</v>
      </c>
    </row>
    <row r="157" spans="1:65" s="14" customFormat="1" ht="10.199999999999999">
      <c r="B157" s="216"/>
      <c r="C157" s="217"/>
      <c r="D157" s="206" t="s">
        <v>175</v>
      </c>
      <c r="E157" s="218" t="s">
        <v>1</v>
      </c>
      <c r="F157" s="219" t="s">
        <v>177</v>
      </c>
      <c r="G157" s="217"/>
      <c r="H157" s="220">
        <v>111.91999999999999</v>
      </c>
      <c r="I157" s="221"/>
      <c r="J157" s="217"/>
      <c r="K157" s="217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175</v>
      </c>
      <c r="AU157" s="226" t="s">
        <v>87</v>
      </c>
      <c r="AV157" s="14" t="s">
        <v>150</v>
      </c>
      <c r="AW157" s="14" t="s">
        <v>34</v>
      </c>
      <c r="AX157" s="14" t="s">
        <v>85</v>
      </c>
      <c r="AY157" s="226" t="s">
        <v>143</v>
      </c>
    </row>
    <row r="158" spans="1:65" s="2" customFormat="1" ht="37.799999999999997" customHeight="1">
      <c r="A158" s="34"/>
      <c r="B158" s="35"/>
      <c r="C158" s="186" t="s">
        <v>164</v>
      </c>
      <c r="D158" s="186" t="s">
        <v>145</v>
      </c>
      <c r="E158" s="187" t="s">
        <v>770</v>
      </c>
      <c r="F158" s="188" t="s">
        <v>771</v>
      </c>
      <c r="G158" s="189" t="s">
        <v>148</v>
      </c>
      <c r="H158" s="190">
        <v>384.8</v>
      </c>
      <c r="I158" s="191"/>
      <c r="J158" s="192">
        <f>ROUND(I158*H158,2)</f>
        <v>0</v>
      </c>
      <c r="K158" s="188" t="s">
        <v>149</v>
      </c>
      <c r="L158" s="39"/>
      <c r="M158" s="193" t="s">
        <v>1</v>
      </c>
      <c r="N158" s="194" t="s">
        <v>42</v>
      </c>
      <c r="O158" s="71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150</v>
      </c>
      <c r="AT158" s="197" t="s">
        <v>145</v>
      </c>
      <c r="AU158" s="197" t="s">
        <v>87</v>
      </c>
      <c r="AY158" s="17" t="s">
        <v>143</v>
      </c>
      <c r="BE158" s="198">
        <f>IF(N158="základní",J158,0)</f>
        <v>0</v>
      </c>
      <c r="BF158" s="198">
        <f>IF(N158="snížená",J158,0)</f>
        <v>0</v>
      </c>
      <c r="BG158" s="198">
        <f>IF(N158="zákl. přenesená",J158,0)</f>
        <v>0</v>
      </c>
      <c r="BH158" s="198">
        <f>IF(N158="sníž. přenesená",J158,0)</f>
        <v>0</v>
      </c>
      <c r="BI158" s="198">
        <f>IF(N158="nulová",J158,0)</f>
        <v>0</v>
      </c>
      <c r="BJ158" s="17" t="s">
        <v>85</v>
      </c>
      <c r="BK158" s="198">
        <f>ROUND(I158*H158,2)</f>
        <v>0</v>
      </c>
      <c r="BL158" s="17" t="s">
        <v>150</v>
      </c>
      <c r="BM158" s="197" t="s">
        <v>772</v>
      </c>
    </row>
    <row r="159" spans="1:65" s="2" customFormat="1" ht="10.199999999999999">
      <c r="A159" s="34"/>
      <c r="B159" s="35"/>
      <c r="C159" s="36"/>
      <c r="D159" s="199" t="s">
        <v>151</v>
      </c>
      <c r="E159" s="36"/>
      <c r="F159" s="200" t="s">
        <v>773</v>
      </c>
      <c r="G159" s="36"/>
      <c r="H159" s="36"/>
      <c r="I159" s="201"/>
      <c r="J159" s="36"/>
      <c r="K159" s="36"/>
      <c r="L159" s="39"/>
      <c r="M159" s="202"/>
      <c r="N159" s="203"/>
      <c r="O159" s="71"/>
      <c r="P159" s="71"/>
      <c r="Q159" s="71"/>
      <c r="R159" s="71"/>
      <c r="S159" s="71"/>
      <c r="T159" s="72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151</v>
      </c>
      <c r="AU159" s="17" t="s">
        <v>87</v>
      </c>
    </row>
    <row r="160" spans="1:65" s="13" customFormat="1" ht="10.199999999999999">
      <c r="B160" s="204"/>
      <c r="C160" s="205"/>
      <c r="D160" s="206" t="s">
        <v>175</v>
      </c>
      <c r="E160" s="207" t="s">
        <v>1</v>
      </c>
      <c r="F160" s="208" t="s">
        <v>745</v>
      </c>
      <c r="G160" s="205"/>
      <c r="H160" s="209">
        <v>384.8</v>
      </c>
      <c r="I160" s="210"/>
      <c r="J160" s="205"/>
      <c r="K160" s="205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175</v>
      </c>
      <c r="AU160" s="215" t="s">
        <v>87</v>
      </c>
      <c r="AV160" s="13" t="s">
        <v>87</v>
      </c>
      <c r="AW160" s="13" t="s">
        <v>34</v>
      </c>
      <c r="AX160" s="13" t="s">
        <v>85</v>
      </c>
      <c r="AY160" s="215" t="s">
        <v>143</v>
      </c>
    </row>
    <row r="161" spans="1:65" s="2" customFormat="1" ht="37.799999999999997" customHeight="1">
      <c r="A161" s="34"/>
      <c r="B161" s="35"/>
      <c r="C161" s="186" t="s">
        <v>193</v>
      </c>
      <c r="D161" s="186" t="s">
        <v>145</v>
      </c>
      <c r="E161" s="187" t="s">
        <v>774</v>
      </c>
      <c r="F161" s="188" t="s">
        <v>775</v>
      </c>
      <c r="G161" s="189" t="s">
        <v>148</v>
      </c>
      <c r="H161" s="190">
        <v>384.8</v>
      </c>
      <c r="I161" s="191"/>
      <c r="J161" s="192">
        <f>ROUND(I161*H161,2)</f>
        <v>0</v>
      </c>
      <c r="K161" s="188" t="s">
        <v>149</v>
      </c>
      <c r="L161" s="39"/>
      <c r="M161" s="193" t="s">
        <v>1</v>
      </c>
      <c r="N161" s="194" t="s">
        <v>42</v>
      </c>
      <c r="O161" s="71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150</v>
      </c>
      <c r="AT161" s="197" t="s">
        <v>145</v>
      </c>
      <c r="AU161" s="197" t="s">
        <v>87</v>
      </c>
      <c r="AY161" s="17" t="s">
        <v>143</v>
      </c>
      <c r="BE161" s="198">
        <f>IF(N161="základní",J161,0)</f>
        <v>0</v>
      </c>
      <c r="BF161" s="198">
        <f>IF(N161="snížená",J161,0)</f>
        <v>0</v>
      </c>
      <c r="BG161" s="198">
        <f>IF(N161="zákl. přenesená",J161,0)</f>
        <v>0</v>
      </c>
      <c r="BH161" s="198">
        <f>IF(N161="sníž. přenesená",J161,0)</f>
        <v>0</v>
      </c>
      <c r="BI161" s="198">
        <f>IF(N161="nulová",J161,0)</f>
        <v>0</v>
      </c>
      <c r="BJ161" s="17" t="s">
        <v>85</v>
      </c>
      <c r="BK161" s="198">
        <f>ROUND(I161*H161,2)</f>
        <v>0</v>
      </c>
      <c r="BL161" s="17" t="s">
        <v>150</v>
      </c>
      <c r="BM161" s="197" t="s">
        <v>776</v>
      </c>
    </row>
    <row r="162" spans="1:65" s="2" customFormat="1" ht="10.199999999999999">
      <c r="A162" s="34"/>
      <c r="B162" s="35"/>
      <c r="C162" s="36"/>
      <c r="D162" s="199" t="s">
        <v>151</v>
      </c>
      <c r="E162" s="36"/>
      <c r="F162" s="200" t="s">
        <v>777</v>
      </c>
      <c r="G162" s="36"/>
      <c r="H162" s="36"/>
      <c r="I162" s="201"/>
      <c r="J162" s="36"/>
      <c r="K162" s="36"/>
      <c r="L162" s="39"/>
      <c r="M162" s="202"/>
      <c r="N162" s="203"/>
      <c r="O162" s="71"/>
      <c r="P162" s="71"/>
      <c r="Q162" s="71"/>
      <c r="R162" s="71"/>
      <c r="S162" s="71"/>
      <c r="T162" s="72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151</v>
      </c>
      <c r="AU162" s="17" t="s">
        <v>87</v>
      </c>
    </row>
    <row r="163" spans="1:65" s="2" customFormat="1" ht="16.5" customHeight="1">
      <c r="A163" s="34"/>
      <c r="B163" s="35"/>
      <c r="C163" s="227" t="s">
        <v>169</v>
      </c>
      <c r="D163" s="227" t="s">
        <v>219</v>
      </c>
      <c r="E163" s="228" t="s">
        <v>778</v>
      </c>
      <c r="F163" s="229" t="s">
        <v>779</v>
      </c>
      <c r="G163" s="230" t="s">
        <v>231</v>
      </c>
      <c r="H163" s="231">
        <v>7.6959999999999997</v>
      </c>
      <c r="I163" s="232"/>
      <c r="J163" s="233">
        <f>ROUND(I163*H163,2)</f>
        <v>0</v>
      </c>
      <c r="K163" s="229" t="s">
        <v>149</v>
      </c>
      <c r="L163" s="234"/>
      <c r="M163" s="235" t="s">
        <v>1</v>
      </c>
      <c r="N163" s="236" t="s">
        <v>42</v>
      </c>
      <c r="O163" s="71"/>
      <c r="P163" s="195">
        <f>O163*H163</f>
        <v>0</v>
      </c>
      <c r="Q163" s="195">
        <v>1E-3</v>
      </c>
      <c r="R163" s="195">
        <f>Q163*H163</f>
        <v>7.6959999999999997E-3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164</v>
      </c>
      <c r="AT163" s="197" t="s">
        <v>219</v>
      </c>
      <c r="AU163" s="197" t="s">
        <v>87</v>
      </c>
      <c r="AY163" s="17" t="s">
        <v>143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17" t="s">
        <v>85</v>
      </c>
      <c r="BK163" s="198">
        <f>ROUND(I163*H163,2)</f>
        <v>0</v>
      </c>
      <c r="BL163" s="17" t="s">
        <v>150</v>
      </c>
      <c r="BM163" s="197" t="s">
        <v>780</v>
      </c>
    </row>
    <row r="164" spans="1:65" s="13" customFormat="1" ht="10.199999999999999">
      <c r="B164" s="204"/>
      <c r="C164" s="205"/>
      <c r="D164" s="206" t="s">
        <v>175</v>
      </c>
      <c r="E164" s="207" t="s">
        <v>1</v>
      </c>
      <c r="F164" s="208" t="s">
        <v>781</v>
      </c>
      <c r="G164" s="205"/>
      <c r="H164" s="209">
        <v>7.6959999999999997</v>
      </c>
      <c r="I164" s="210"/>
      <c r="J164" s="205"/>
      <c r="K164" s="205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175</v>
      </c>
      <c r="AU164" s="215" t="s">
        <v>87</v>
      </c>
      <c r="AV164" s="13" t="s">
        <v>87</v>
      </c>
      <c r="AW164" s="13" t="s">
        <v>34</v>
      </c>
      <c r="AX164" s="13" t="s">
        <v>85</v>
      </c>
      <c r="AY164" s="215" t="s">
        <v>143</v>
      </c>
    </row>
    <row r="165" spans="1:65" s="12" customFormat="1" ht="22.8" customHeight="1">
      <c r="B165" s="170"/>
      <c r="C165" s="171"/>
      <c r="D165" s="172" t="s">
        <v>76</v>
      </c>
      <c r="E165" s="184" t="s">
        <v>87</v>
      </c>
      <c r="F165" s="184" t="s">
        <v>260</v>
      </c>
      <c r="G165" s="171"/>
      <c r="H165" s="171"/>
      <c r="I165" s="174"/>
      <c r="J165" s="185">
        <f>BK165</f>
        <v>0</v>
      </c>
      <c r="K165" s="171"/>
      <c r="L165" s="176"/>
      <c r="M165" s="177"/>
      <c r="N165" s="178"/>
      <c r="O165" s="178"/>
      <c r="P165" s="179">
        <f>SUM(P166:P185)</f>
        <v>0</v>
      </c>
      <c r="Q165" s="178"/>
      <c r="R165" s="179">
        <f>SUM(R166:R185)</f>
        <v>223.86064719999999</v>
      </c>
      <c r="S165" s="178"/>
      <c r="T165" s="180">
        <f>SUM(T166:T185)</f>
        <v>0</v>
      </c>
      <c r="AR165" s="181" t="s">
        <v>85</v>
      </c>
      <c r="AT165" s="182" t="s">
        <v>76</v>
      </c>
      <c r="AU165" s="182" t="s">
        <v>85</v>
      </c>
      <c r="AY165" s="181" t="s">
        <v>143</v>
      </c>
      <c r="BK165" s="183">
        <f>SUM(BK166:BK185)</f>
        <v>0</v>
      </c>
    </row>
    <row r="166" spans="1:65" s="2" customFormat="1" ht="55.5" customHeight="1">
      <c r="A166" s="34"/>
      <c r="B166" s="35"/>
      <c r="C166" s="186" t="s">
        <v>206</v>
      </c>
      <c r="D166" s="186" t="s">
        <v>145</v>
      </c>
      <c r="E166" s="187" t="s">
        <v>782</v>
      </c>
      <c r="F166" s="188" t="s">
        <v>783</v>
      </c>
      <c r="G166" s="189" t="s">
        <v>148</v>
      </c>
      <c r="H166" s="190">
        <v>481.16</v>
      </c>
      <c r="I166" s="191"/>
      <c r="J166" s="192">
        <f>ROUND(I166*H166,2)</f>
        <v>0</v>
      </c>
      <c r="K166" s="188" t="s">
        <v>149</v>
      </c>
      <c r="L166" s="39"/>
      <c r="M166" s="193" t="s">
        <v>1</v>
      </c>
      <c r="N166" s="194" t="s">
        <v>42</v>
      </c>
      <c r="O166" s="71"/>
      <c r="P166" s="195">
        <f>O166*H166</f>
        <v>0</v>
      </c>
      <c r="Q166" s="195">
        <v>2.7E-4</v>
      </c>
      <c r="R166" s="195">
        <f>Q166*H166</f>
        <v>0.12991320000000001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150</v>
      </c>
      <c r="AT166" s="197" t="s">
        <v>145</v>
      </c>
      <c r="AU166" s="197" t="s">
        <v>87</v>
      </c>
      <c r="AY166" s="17" t="s">
        <v>143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85</v>
      </c>
      <c r="BK166" s="198">
        <f>ROUND(I166*H166,2)</f>
        <v>0</v>
      </c>
      <c r="BL166" s="17" t="s">
        <v>150</v>
      </c>
      <c r="BM166" s="197" t="s">
        <v>784</v>
      </c>
    </row>
    <row r="167" spans="1:65" s="2" customFormat="1" ht="10.199999999999999">
      <c r="A167" s="34"/>
      <c r="B167" s="35"/>
      <c r="C167" s="36"/>
      <c r="D167" s="199" t="s">
        <v>151</v>
      </c>
      <c r="E167" s="36"/>
      <c r="F167" s="200" t="s">
        <v>785</v>
      </c>
      <c r="G167" s="36"/>
      <c r="H167" s="36"/>
      <c r="I167" s="201"/>
      <c r="J167" s="36"/>
      <c r="K167" s="36"/>
      <c r="L167" s="39"/>
      <c r="M167" s="202"/>
      <c r="N167" s="203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151</v>
      </c>
      <c r="AU167" s="17" t="s">
        <v>87</v>
      </c>
    </row>
    <row r="168" spans="1:65" s="13" customFormat="1" ht="10.199999999999999">
      <c r="B168" s="204"/>
      <c r="C168" s="205"/>
      <c r="D168" s="206" t="s">
        <v>175</v>
      </c>
      <c r="E168" s="207" t="s">
        <v>1</v>
      </c>
      <c r="F168" s="208" t="s">
        <v>786</v>
      </c>
      <c r="G168" s="205"/>
      <c r="H168" s="209">
        <v>105.57</v>
      </c>
      <c r="I168" s="210"/>
      <c r="J168" s="205"/>
      <c r="K168" s="205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175</v>
      </c>
      <c r="AU168" s="215" t="s">
        <v>87</v>
      </c>
      <c r="AV168" s="13" t="s">
        <v>87</v>
      </c>
      <c r="AW168" s="13" t="s">
        <v>34</v>
      </c>
      <c r="AX168" s="13" t="s">
        <v>77</v>
      </c>
      <c r="AY168" s="215" t="s">
        <v>143</v>
      </c>
    </row>
    <row r="169" spans="1:65" s="13" customFormat="1" ht="10.199999999999999">
      <c r="B169" s="204"/>
      <c r="C169" s="205"/>
      <c r="D169" s="206" t="s">
        <v>175</v>
      </c>
      <c r="E169" s="207" t="s">
        <v>1</v>
      </c>
      <c r="F169" s="208" t="s">
        <v>787</v>
      </c>
      <c r="G169" s="205"/>
      <c r="H169" s="209">
        <v>114.77</v>
      </c>
      <c r="I169" s="210"/>
      <c r="J169" s="205"/>
      <c r="K169" s="205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175</v>
      </c>
      <c r="AU169" s="215" t="s">
        <v>87</v>
      </c>
      <c r="AV169" s="13" t="s">
        <v>87</v>
      </c>
      <c r="AW169" s="13" t="s">
        <v>34</v>
      </c>
      <c r="AX169" s="13" t="s">
        <v>77</v>
      </c>
      <c r="AY169" s="215" t="s">
        <v>143</v>
      </c>
    </row>
    <row r="170" spans="1:65" s="13" customFormat="1" ht="10.199999999999999">
      <c r="B170" s="204"/>
      <c r="C170" s="205"/>
      <c r="D170" s="206" t="s">
        <v>175</v>
      </c>
      <c r="E170" s="207" t="s">
        <v>1</v>
      </c>
      <c r="F170" s="208" t="s">
        <v>788</v>
      </c>
      <c r="G170" s="205"/>
      <c r="H170" s="209">
        <v>260.82</v>
      </c>
      <c r="I170" s="210"/>
      <c r="J170" s="205"/>
      <c r="K170" s="205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175</v>
      </c>
      <c r="AU170" s="215" t="s">
        <v>87</v>
      </c>
      <c r="AV170" s="13" t="s">
        <v>87</v>
      </c>
      <c r="AW170" s="13" t="s">
        <v>34</v>
      </c>
      <c r="AX170" s="13" t="s">
        <v>77</v>
      </c>
      <c r="AY170" s="215" t="s">
        <v>143</v>
      </c>
    </row>
    <row r="171" spans="1:65" s="14" customFormat="1" ht="10.199999999999999">
      <c r="B171" s="216"/>
      <c r="C171" s="217"/>
      <c r="D171" s="206" t="s">
        <v>175</v>
      </c>
      <c r="E171" s="218" t="s">
        <v>1</v>
      </c>
      <c r="F171" s="219" t="s">
        <v>177</v>
      </c>
      <c r="G171" s="217"/>
      <c r="H171" s="220">
        <v>481.15999999999997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175</v>
      </c>
      <c r="AU171" s="226" t="s">
        <v>87</v>
      </c>
      <c r="AV171" s="14" t="s">
        <v>150</v>
      </c>
      <c r="AW171" s="14" t="s">
        <v>34</v>
      </c>
      <c r="AX171" s="14" t="s">
        <v>85</v>
      </c>
      <c r="AY171" s="226" t="s">
        <v>143</v>
      </c>
    </row>
    <row r="172" spans="1:65" s="2" customFormat="1" ht="24.15" customHeight="1">
      <c r="A172" s="34"/>
      <c r="B172" s="35"/>
      <c r="C172" s="227" t="s">
        <v>8</v>
      </c>
      <c r="D172" s="227" t="s">
        <v>219</v>
      </c>
      <c r="E172" s="228" t="s">
        <v>789</v>
      </c>
      <c r="F172" s="229" t="s">
        <v>790</v>
      </c>
      <c r="G172" s="230" t="s">
        <v>148</v>
      </c>
      <c r="H172" s="231">
        <v>569.93399999999997</v>
      </c>
      <c r="I172" s="232"/>
      <c r="J172" s="233">
        <f>ROUND(I172*H172,2)</f>
        <v>0</v>
      </c>
      <c r="K172" s="229" t="s">
        <v>149</v>
      </c>
      <c r="L172" s="234"/>
      <c r="M172" s="235" t="s">
        <v>1</v>
      </c>
      <c r="N172" s="236" t="s">
        <v>42</v>
      </c>
      <c r="O172" s="71"/>
      <c r="P172" s="195">
        <f>O172*H172</f>
        <v>0</v>
      </c>
      <c r="Q172" s="195">
        <v>2.9999999999999997E-4</v>
      </c>
      <c r="R172" s="195">
        <f>Q172*H172</f>
        <v>0.17098019999999997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164</v>
      </c>
      <c r="AT172" s="197" t="s">
        <v>219</v>
      </c>
      <c r="AU172" s="197" t="s">
        <v>87</v>
      </c>
      <c r="AY172" s="17" t="s">
        <v>143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17" t="s">
        <v>85</v>
      </c>
      <c r="BK172" s="198">
        <f>ROUND(I172*H172,2)</f>
        <v>0</v>
      </c>
      <c r="BL172" s="17" t="s">
        <v>150</v>
      </c>
      <c r="BM172" s="197" t="s">
        <v>791</v>
      </c>
    </row>
    <row r="173" spans="1:65" s="13" customFormat="1" ht="10.199999999999999">
      <c r="B173" s="204"/>
      <c r="C173" s="205"/>
      <c r="D173" s="206" t="s">
        <v>175</v>
      </c>
      <c r="E173" s="207" t="s">
        <v>1</v>
      </c>
      <c r="F173" s="208" t="s">
        <v>792</v>
      </c>
      <c r="G173" s="205"/>
      <c r="H173" s="209">
        <v>569.93399999999997</v>
      </c>
      <c r="I173" s="210"/>
      <c r="J173" s="205"/>
      <c r="K173" s="205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175</v>
      </c>
      <c r="AU173" s="215" t="s">
        <v>87</v>
      </c>
      <c r="AV173" s="13" t="s">
        <v>87</v>
      </c>
      <c r="AW173" s="13" t="s">
        <v>34</v>
      </c>
      <c r="AX173" s="13" t="s">
        <v>85</v>
      </c>
      <c r="AY173" s="215" t="s">
        <v>143</v>
      </c>
    </row>
    <row r="174" spans="1:65" s="2" customFormat="1" ht="44.25" customHeight="1">
      <c r="A174" s="34"/>
      <c r="B174" s="35"/>
      <c r="C174" s="186" t="s">
        <v>218</v>
      </c>
      <c r="D174" s="186" t="s">
        <v>145</v>
      </c>
      <c r="E174" s="187" t="s">
        <v>793</v>
      </c>
      <c r="F174" s="188" t="s">
        <v>794</v>
      </c>
      <c r="G174" s="189" t="s">
        <v>173</v>
      </c>
      <c r="H174" s="190">
        <v>127.601</v>
      </c>
      <c r="I174" s="191"/>
      <c r="J174" s="192">
        <f>ROUND(I174*H174,2)</f>
        <v>0</v>
      </c>
      <c r="K174" s="188" t="s">
        <v>149</v>
      </c>
      <c r="L174" s="39"/>
      <c r="M174" s="193" t="s">
        <v>1</v>
      </c>
      <c r="N174" s="194" t="s">
        <v>42</v>
      </c>
      <c r="O174" s="71"/>
      <c r="P174" s="195">
        <f>O174*H174</f>
        <v>0</v>
      </c>
      <c r="Q174" s="195">
        <v>1.63</v>
      </c>
      <c r="R174" s="195">
        <f>Q174*H174</f>
        <v>207.98962999999998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150</v>
      </c>
      <c r="AT174" s="197" t="s">
        <v>145</v>
      </c>
      <c r="AU174" s="197" t="s">
        <v>87</v>
      </c>
      <c r="AY174" s="17" t="s">
        <v>143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17" t="s">
        <v>85</v>
      </c>
      <c r="BK174" s="198">
        <f>ROUND(I174*H174,2)</f>
        <v>0</v>
      </c>
      <c r="BL174" s="17" t="s">
        <v>150</v>
      </c>
      <c r="BM174" s="197" t="s">
        <v>795</v>
      </c>
    </row>
    <row r="175" spans="1:65" s="2" customFormat="1" ht="10.199999999999999">
      <c r="A175" s="34"/>
      <c r="B175" s="35"/>
      <c r="C175" s="36"/>
      <c r="D175" s="199" t="s">
        <v>151</v>
      </c>
      <c r="E175" s="36"/>
      <c r="F175" s="200" t="s">
        <v>796</v>
      </c>
      <c r="G175" s="36"/>
      <c r="H175" s="36"/>
      <c r="I175" s="201"/>
      <c r="J175" s="36"/>
      <c r="K175" s="36"/>
      <c r="L175" s="39"/>
      <c r="M175" s="202"/>
      <c r="N175" s="203"/>
      <c r="O175" s="71"/>
      <c r="P175" s="71"/>
      <c r="Q175" s="71"/>
      <c r="R175" s="71"/>
      <c r="S175" s="71"/>
      <c r="T175" s="72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151</v>
      </c>
      <c r="AU175" s="17" t="s">
        <v>87</v>
      </c>
    </row>
    <row r="176" spans="1:65" s="13" customFormat="1" ht="10.199999999999999">
      <c r="B176" s="204"/>
      <c r="C176" s="205"/>
      <c r="D176" s="206" t="s">
        <v>175</v>
      </c>
      <c r="E176" s="207" t="s">
        <v>1</v>
      </c>
      <c r="F176" s="208" t="s">
        <v>797</v>
      </c>
      <c r="G176" s="205"/>
      <c r="H176" s="209">
        <v>24.082999999999998</v>
      </c>
      <c r="I176" s="210"/>
      <c r="J176" s="205"/>
      <c r="K176" s="205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175</v>
      </c>
      <c r="AU176" s="215" t="s">
        <v>87</v>
      </c>
      <c r="AV176" s="13" t="s">
        <v>87</v>
      </c>
      <c r="AW176" s="13" t="s">
        <v>34</v>
      </c>
      <c r="AX176" s="13" t="s">
        <v>77</v>
      </c>
      <c r="AY176" s="215" t="s">
        <v>143</v>
      </c>
    </row>
    <row r="177" spans="1:65" s="13" customFormat="1" ht="10.199999999999999">
      <c r="B177" s="204"/>
      <c r="C177" s="205"/>
      <c r="D177" s="206" t="s">
        <v>175</v>
      </c>
      <c r="E177" s="207" t="s">
        <v>1</v>
      </c>
      <c r="F177" s="208" t="s">
        <v>798</v>
      </c>
      <c r="G177" s="205"/>
      <c r="H177" s="209">
        <v>33.817999999999998</v>
      </c>
      <c r="I177" s="210"/>
      <c r="J177" s="205"/>
      <c r="K177" s="205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175</v>
      </c>
      <c r="AU177" s="215" t="s">
        <v>87</v>
      </c>
      <c r="AV177" s="13" t="s">
        <v>87</v>
      </c>
      <c r="AW177" s="13" t="s">
        <v>34</v>
      </c>
      <c r="AX177" s="13" t="s">
        <v>77</v>
      </c>
      <c r="AY177" s="215" t="s">
        <v>143</v>
      </c>
    </row>
    <row r="178" spans="1:65" s="13" customFormat="1" ht="10.199999999999999">
      <c r="B178" s="204"/>
      <c r="C178" s="205"/>
      <c r="D178" s="206" t="s">
        <v>175</v>
      </c>
      <c r="E178" s="207" t="s">
        <v>1</v>
      </c>
      <c r="F178" s="208" t="s">
        <v>799</v>
      </c>
      <c r="G178" s="205"/>
      <c r="H178" s="209">
        <v>69.7</v>
      </c>
      <c r="I178" s="210"/>
      <c r="J178" s="205"/>
      <c r="K178" s="205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175</v>
      </c>
      <c r="AU178" s="215" t="s">
        <v>87</v>
      </c>
      <c r="AV178" s="13" t="s">
        <v>87</v>
      </c>
      <c r="AW178" s="13" t="s">
        <v>34</v>
      </c>
      <c r="AX178" s="13" t="s">
        <v>77</v>
      </c>
      <c r="AY178" s="215" t="s">
        <v>143</v>
      </c>
    </row>
    <row r="179" spans="1:65" s="14" customFormat="1" ht="10.199999999999999">
      <c r="B179" s="216"/>
      <c r="C179" s="217"/>
      <c r="D179" s="206" t="s">
        <v>175</v>
      </c>
      <c r="E179" s="218" t="s">
        <v>1</v>
      </c>
      <c r="F179" s="219" t="s">
        <v>177</v>
      </c>
      <c r="G179" s="217"/>
      <c r="H179" s="220">
        <v>127.601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175</v>
      </c>
      <c r="AU179" s="226" t="s">
        <v>87</v>
      </c>
      <c r="AV179" s="14" t="s">
        <v>150</v>
      </c>
      <c r="AW179" s="14" t="s">
        <v>34</v>
      </c>
      <c r="AX179" s="14" t="s">
        <v>85</v>
      </c>
      <c r="AY179" s="226" t="s">
        <v>143</v>
      </c>
    </row>
    <row r="180" spans="1:65" s="2" customFormat="1" ht="55.5" customHeight="1">
      <c r="A180" s="34"/>
      <c r="B180" s="35"/>
      <c r="C180" s="186" t="s">
        <v>181</v>
      </c>
      <c r="D180" s="186" t="s">
        <v>145</v>
      </c>
      <c r="E180" s="187" t="s">
        <v>800</v>
      </c>
      <c r="F180" s="188" t="s">
        <v>801</v>
      </c>
      <c r="G180" s="189" t="s">
        <v>173</v>
      </c>
      <c r="H180" s="190">
        <v>7.9610000000000003</v>
      </c>
      <c r="I180" s="191"/>
      <c r="J180" s="192">
        <f>ROUND(I180*H180,2)</f>
        <v>0</v>
      </c>
      <c r="K180" s="188" t="s">
        <v>149</v>
      </c>
      <c r="L180" s="39"/>
      <c r="M180" s="193" t="s">
        <v>1</v>
      </c>
      <c r="N180" s="194" t="s">
        <v>42</v>
      </c>
      <c r="O180" s="71"/>
      <c r="P180" s="195">
        <f>O180*H180</f>
        <v>0</v>
      </c>
      <c r="Q180" s="195">
        <v>1.9558</v>
      </c>
      <c r="R180" s="195">
        <f>Q180*H180</f>
        <v>15.570123800000001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150</v>
      </c>
      <c r="AT180" s="197" t="s">
        <v>145</v>
      </c>
      <c r="AU180" s="197" t="s">
        <v>87</v>
      </c>
      <c r="AY180" s="17" t="s">
        <v>143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7" t="s">
        <v>85</v>
      </c>
      <c r="BK180" s="198">
        <f>ROUND(I180*H180,2)</f>
        <v>0</v>
      </c>
      <c r="BL180" s="17" t="s">
        <v>150</v>
      </c>
      <c r="BM180" s="197" t="s">
        <v>802</v>
      </c>
    </row>
    <row r="181" spans="1:65" s="2" customFormat="1" ht="10.199999999999999">
      <c r="A181" s="34"/>
      <c r="B181" s="35"/>
      <c r="C181" s="36"/>
      <c r="D181" s="199" t="s">
        <v>151</v>
      </c>
      <c r="E181" s="36"/>
      <c r="F181" s="200" t="s">
        <v>803</v>
      </c>
      <c r="G181" s="36"/>
      <c r="H181" s="36"/>
      <c r="I181" s="201"/>
      <c r="J181" s="36"/>
      <c r="K181" s="36"/>
      <c r="L181" s="39"/>
      <c r="M181" s="202"/>
      <c r="N181" s="203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151</v>
      </c>
      <c r="AU181" s="17" t="s">
        <v>87</v>
      </c>
    </row>
    <row r="182" spans="1:65" s="13" customFormat="1" ht="10.199999999999999">
      <c r="B182" s="204"/>
      <c r="C182" s="205"/>
      <c r="D182" s="206" t="s">
        <v>175</v>
      </c>
      <c r="E182" s="207" t="s">
        <v>1</v>
      </c>
      <c r="F182" s="208" t="s">
        <v>804</v>
      </c>
      <c r="G182" s="205"/>
      <c r="H182" s="209">
        <v>1.6060000000000001</v>
      </c>
      <c r="I182" s="210"/>
      <c r="J182" s="205"/>
      <c r="K182" s="205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175</v>
      </c>
      <c r="AU182" s="215" t="s">
        <v>87</v>
      </c>
      <c r="AV182" s="13" t="s">
        <v>87</v>
      </c>
      <c r="AW182" s="13" t="s">
        <v>34</v>
      </c>
      <c r="AX182" s="13" t="s">
        <v>77</v>
      </c>
      <c r="AY182" s="215" t="s">
        <v>143</v>
      </c>
    </row>
    <row r="183" spans="1:65" s="13" customFormat="1" ht="10.199999999999999">
      <c r="B183" s="204"/>
      <c r="C183" s="205"/>
      <c r="D183" s="206" t="s">
        <v>175</v>
      </c>
      <c r="E183" s="207" t="s">
        <v>1</v>
      </c>
      <c r="F183" s="208" t="s">
        <v>805</v>
      </c>
      <c r="G183" s="205"/>
      <c r="H183" s="209">
        <v>2.2549999999999999</v>
      </c>
      <c r="I183" s="210"/>
      <c r="J183" s="205"/>
      <c r="K183" s="205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175</v>
      </c>
      <c r="AU183" s="215" t="s">
        <v>87</v>
      </c>
      <c r="AV183" s="13" t="s">
        <v>87</v>
      </c>
      <c r="AW183" s="13" t="s">
        <v>34</v>
      </c>
      <c r="AX183" s="13" t="s">
        <v>77</v>
      </c>
      <c r="AY183" s="215" t="s">
        <v>143</v>
      </c>
    </row>
    <row r="184" spans="1:65" s="13" customFormat="1" ht="10.199999999999999">
      <c r="B184" s="204"/>
      <c r="C184" s="205"/>
      <c r="D184" s="206" t="s">
        <v>175</v>
      </c>
      <c r="E184" s="207" t="s">
        <v>1</v>
      </c>
      <c r="F184" s="208" t="s">
        <v>806</v>
      </c>
      <c r="G184" s="205"/>
      <c r="H184" s="209">
        <v>4.0999999999999996</v>
      </c>
      <c r="I184" s="210"/>
      <c r="J184" s="205"/>
      <c r="K184" s="205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175</v>
      </c>
      <c r="AU184" s="215" t="s">
        <v>87</v>
      </c>
      <c r="AV184" s="13" t="s">
        <v>87</v>
      </c>
      <c r="AW184" s="13" t="s">
        <v>34</v>
      </c>
      <c r="AX184" s="13" t="s">
        <v>77</v>
      </c>
      <c r="AY184" s="215" t="s">
        <v>143</v>
      </c>
    </row>
    <row r="185" spans="1:65" s="14" customFormat="1" ht="10.199999999999999">
      <c r="B185" s="216"/>
      <c r="C185" s="217"/>
      <c r="D185" s="206" t="s">
        <v>175</v>
      </c>
      <c r="E185" s="218" t="s">
        <v>1</v>
      </c>
      <c r="F185" s="219" t="s">
        <v>177</v>
      </c>
      <c r="G185" s="217"/>
      <c r="H185" s="220">
        <v>7.9609999999999994</v>
      </c>
      <c r="I185" s="221"/>
      <c r="J185" s="217"/>
      <c r="K185" s="217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175</v>
      </c>
      <c r="AU185" s="226" t="s">
        <v>87</v>
      </c>
      <c r="AV185" s="14" t="s">
        <v>150</v>
      </c>
      <c r="AW185" s="14" t="s">
        <v>34</v>
      </c>
      <c r="AX185" s="14" t="s">
        <v>85</v>
      </c>
      <c r="AY185" s="226" t="s">
        <v>143</v>
      </c>
    </row>
    <row r="186" spans="1:65" s="12" customFormat="1" ht="22.8" customHeight="1">
      <c r="B186" s="170"/>
      <c r="C186" s="171"/>
      <c r="D186" s="172" t="s">
        <v>76</v>
      </c>
      <c r="E186" s="184" t="s">
        <v>593</v>
      </c>
      <c r="F186" s="184" t="s">
        <v>594</v>
      </c>
      <c r="G186" s="171"/>
      <c r="H186" s="171"/>
      <c r="I186" s="174"/>
      <c r="J186" s="185">
        <f>BK186</f>
        <v>0</v>
      </c>
      <c r="K186" s="171"/>
      <c r="L186" s="176"/>
      <c r="M186" s="177"/>
      <c r="N186" s="178"/>
      <c r="O186" s="178"/>
      <c r="P186" s="179">
        <f>SUM(P187:P192)</f>
        <v>0</v>
      </c>
      <c r="Q186" s="178"/>
      <c r="R186" s="179">
        <f>SUM(R187:R192)</f>
        <v>0</v>
      </c>
      <c r="S186" s="178"/>
      <c r="T186" s="180">
        <f>SUM(T187:T192)</f>
        <v>0</v>
      </c>
      <c r="AR186" s="181" t="s">
        <v>85</v>
      </c>
      <c r="AT186" s="182" t="s">
        <v>76</v>
      </c>
      <c r="AU186" s="182" t="s">
        <v>85</v>
      </c>
      <c r="AY186" s="181" t="s">
        <v>143</v>
      </c>
      <c r="BK186" s="183">
        <f>SUM(BK187:BK192)</f>
        <v>0</v>
      </c>
    </row>
    <row r="187" spans="1:65" s="2" customFormat="1" ht="24.15" customHeight="1">
      <c r="A187" s="34"/>
      <c r="B187" s="35"/>
      <c r="C187" s="186" t="s">
        <v>228</v>
      </c>
      <c r="D187" s="186" t="s">
        <v>145</v>
      </c>
      <c r="E187" s="187" t="s">
        <v>807</v>
      </c>
      <c r="F187" s="188" t="s">
        <v>808</v>
      </c>
      <c r="G187" s="189" t="s">
        <v>202</v>
      </c>
      <c r="H187" s="190">
        <v>223.86799999999999</v>
      </c>
      <c r="I187" s="191"/>
      <c r="J187" s="192">
        <f>ROUND(I187*H187,2)</f>
        <v>0</v>
      </c>
      <c r="K187" s="188" t="s">
        <v>149</v>
      </c>
      <c r="L187" s="39"/>
      <c r="M187" s="193" t="s">
        <v>1</v>
      </c>
      <c r="N187" s="194" t="s">
        <v>42</v>
      </c>
      <c r="O187" s="71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150</v>
      </c>
      <c r="AT187" s="197" t="s">
        <v>145</v>
      </c>
      <c r="AU187" s="197" t="s">
        <v>87</v>
      </c>
      <c r="AY187" s="17" t="s">
        <v>143</v>
      </c>
      <c r="BE187" s="198">
        <f>IF(N187="základní",J187,0)</f>
        <v>0</v>
      </c>
      <c r="BF187" s="198">
        <f>IF(N187="snížená",J187,0)</f>
        <v>0</v>
      </c>
      <c r="BG187" s="198">
        <f>IF(N187="zákl. přenesená",J187,0)</f>
        <v>0</v>
      </c>
      <c r="BH187" s="198">
        <f>IF(N187="sníž. přenesená",J187,0)</f>
        <v>0</v>
      </c>
      <c r="BI187" s="198">
        <f>IF(N187="nulová",J187,0)</f>
        <v>0</v>
      </c>
      <c r="BJ187" s="17" t="s">
        <v>85</v>
      </c>
      <c r="BK187" s="198">
        <f>ROUND(I187*H187,2)</f>
        <v>0</v>
      </c>
      <c r="BL187" s="17" t="s">
        <v>150</v>
      </c>
      <c r="BM187" s="197" t="s">
        <v>809</v>
      </c>
    </row>
    <row r="188" spans="1:65" s="2" customFormat="1" ht="10.199999999999999">
      <c r="A188" s="34"/>
      <c r="B188" s="35"/>
      <c r="C188" s="36"/>
      <c r="D188" s="199" t="s">
        <v>151</v>
      </c>
      <c r="E188" s="36"/>
      <c r="F188" s="200" t="s">
        <v>810</v>
      </c>
      <c r="G188" s="36"/>
      <c r="H188" s="36"/>
      <c r="I188" s="201"/>
      <c r="J188" s="36"/>
      <c r="K188" s="36"/>
      <c r="L188" s="39"/>
      <c r="M188" s="202"/>
      <c r="N188" s="203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151</v>
      </c>
      <c r="AU188" s="17" t="s">
        <v>87</v>
      </c>
    </row>
    <row r="189" spans="1:65" s="2" customFormat="1" ht="37.799999999999997" customHeight="1">
      <c r="A189" s="34"/>
      <c r="B189" s="35"/>
      <c r="C189" s="186" t="s">
        <v>186</v>
      </c>
      <c r="D189" s="186" t="s">
        <v>145</v>
      </c>
      <c r="E189" s="187" t="s">
        <v>811</v>
      </c>
      <c r="F189" s="188" t="s">
        <v>812</v>
      </c>
      <c r="G189" s="189" t="s">
        <v>202</v>
      </c>
      <c r="H189" s="190">
        <v>223.86799999999999</v>
      </c>
      <c r="I189" s="191"/>
      <c r="J189" s="192">
        <f>ROUND(I189*H189,2)</f>
        <v>0</v>
      </c>
      <c r="K189" s="188" t="s">
        <v>149</v>
      </c>
      <c r="L189" s="39"/>
      <c r="M189" s="193" t="s">
        <v>1</v>
      </c>
      <c r="N189" s="194" t="s">
        <v>42</v>
      </c>
      <c r="O189" s="71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150</v>
      </c>
      <c r="AT189" s="197" t="s">
        <v>145</v>
      </c>
      <c r="AU189" s="197" t="s">
        <v>87</v>
      </c>
      <c r="AY189" s="17" t="s">
        <v>143</v>
      </c>
      <c r="BE189" s="198">
        <f>IF(N189="základní",J189,0)</f>
        <v>0</v>
      </c>
      <c r="BF189" s="198">
        <f>IF(N189="snížená",J189,0)</f>
        <v>0</v>
      </c>
      <c r="BG189" s="198">
        <f>IF(N189="zákl. přenesená",J189,0)</f>
        <v>0</v>
      </c>
      <c r="BH189" s="198">
        <f>IF(N189="sníž. přenesená",J189,0)</f>
        <v>0</v>
      </c>
      <c r="BI189" s="198">
        <f>IF(N189="nulová",J189,0)</f>
        <v>0</v>
      </c>
      <c r="BJ189" s="17" t="s">
        <v>85</v>
      </c>
      <c r="BK189" s="198">
        <f>ROUND(I189*H189,2)</f>
        <v>0</v>
      </c>
      <c r="BL189" s="17" t="s">
        <v>150</v>
      </c>
      <c r="BM189" s="197" t="s">
        <v>813</v>
      </c>
    </row>
    <row r="190" spans="1:65" s="2" customFormat="1" ht="10.199999999999999">
      <c r="A190" s="34"/>
      <c r="B190" s="35"/>
      <c r="C190" s="36"/>
      <c r="D190" s="199" t="s">
        <v>151</v>
      </c>
      <c r="E190" s="36"/>
      <c r="F190" s="200" t="s">
        <v>814</v>
      </c>
      <c r="G190" s="36"/>
      <c r="H190" s="36"/>
      <c r="I190" s="201"/>
      <c r="J190" s="36"/>
      <c r="K190" s="36"/>
      <c r="L190" s="39"/>
      <c r="M190" s="202"/>
      <c r="N190" s="203"/>
      <c r="O190" s="71"/>
      <c r="P190" s="71"/>
      <c r="Q190" s="71"/>
      <c r="R190" s="71"/>
      <c r="S190" s="71"/>
      <c r="T190" s="72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151</v>
      </c>
      <c r="AU190" s="17" t="s">
        <v>87</v>
      </c>
    </row>
    <row r="191" spans="1:65" s="2" customFormat="1" ht="44.25" customHeight="1">
      <c r="A191" s="34"/>
      <c r="B191" s="35"/>
      <c r="C191" s="186" t="s">
        <v>239</v>
      </c>
      <c r="D191" s="186" t="s">
        <v>145</v>
      </c>
      <c r="E191" s="187" t="s">
        <v>815</v>
      </c>
      <c r="F191" s="188" t="s">
        <v>816</v>
      </c>
      <c r="G191" s="189" t="s">
        <v>202</v>
      </c>
      <c r="H191" s="190">
        <v>223.86799999999999</v>
      </c>
      <c r="I191" s="191"/>
      <c r="J191" s="192">
        <f>ROUND(I191*H191,2)</f>
        <v>0</v>
      </c>
      <c r="K191" s="188" t="s">
        <v>149</v>
      </c>
      <c r="L191" s="39"/>
      <c r="M191" s="193" t="s">
        <v>1</v>
      </c>
      <c r="N191" s="194" t="s">
        <v>42</v>
      </c>
      <c r="O191" s="71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150</v>
      </c>
      <c r="AT191" s="197" t="s">
        <v>145</v>
      </c>
      <c r="AU191" s="197" t="s">
        <v>87</v>
      </c>
      <c r="AY191" s="17" t="s">
        <v>143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85</v>
      </c>
      <c r="BK191" s="198">
        <f>ROUND(I191*H191,2)</f>
        <v>0</v>
      </c>
      <c r="BL191" s="17" t="s">
        <v>150</v>
      </c>
      <c r="BM191" s="197" t="s">
        <v>817</v>
      </c>
    </row>
    <row r="192" spans="1:65" s="2" customFormat="1" ht="10.199999999999999">
      <c r="A192" s="34"/>
      <c r="B192" s="35"/>
      <c r="C192" s="36"/>
      <c r="D192" s="199" t="s">
        <v>151</v>
      </c>
      <c r="E192" s="36"/>
      <c r="F192" s="200" t="s">
        <v>818</v>
      </c>
      <c r="G192" s="36"/>
      <c r="H192" s="36"/>
      <c r="I192" s="201"/>
      <c r="J192" s="36"/>
      <c r="K192" s="36"/>
      <c r="L192" s="39"/>
      <c r="M192" s="251"/>
      <c r="N192" s="252"/>
      <c r="O192" s="253"/>
      <c r="P192" s="253"/>
      <c r="Q192" s="253"/>
      <c r="R192" s="253"/>
      <c r="S192" s="253"/>
      <c r="T192" s="25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151</v>
      </c>
      <c r="AU192" s="17" t="s">
        <v>87</v>
      </c>
    </row>
    <row r="193" spans="1:31" s="2" customFormat="1" ht="6.9" customHeight="1">
      <c r="A193" s="34"/>
      <c r="B193" s="54"/>
      <c r="C193" s="55"/>
      <c r="D193" s="55"/>
      <c r="E193" s="55"/>
      <c r="F193" s="55"/>
      <c r="G193" s="55"/>
      <c r="H193" s="55"/>
      <c r="I193" s="55"/>
      <c r="J193" s="55"/>
      <c r="K193" s="55"/>
      <c r="L193" s="39"/>
      <c r="M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</row>
  </sheetData>
  <sheetProtection algorithmName="SHA-512" hashValue="d7DxPxEUjrlGKw3My4DpO2Qh3MIZ7QKJ0bGFXEN0CmN7KbSjdRtdEm23bW5ArgP+8BPRHIbRGNfNgbeWUYSRzA==" saltValue="nR81uU0q91v/g0yxn1PLJ2alnJ/o1r1TavJyN4gl697VkTf+X8dadHcRthOHQdfBT7Eu7Y2Q8qLYymwulAHREg==" spinCount="100000" sheet="1" objects="1" scenarios="1" formatColumns="0" formatRows="0" autoFilter="0"/>
  <autoFilter ref="C119:K192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300-000000000000}"/>
    <hyperlink ref="F127" r:id="rId2" xr:uid="{00000000-0004-0000-0300-000001000000}"/>
    <hyperlink ref="F129" r:id="rId3" xr:uid="{00000000-0004-0000-0300-000002000000}"/>
    <hyperlink ref="F135" r:id="rId4" xr:uid="{00000000-0004-0000-0300-000003000000}"/>
    <hyperlink ref="F141" r:id="rId5" xr:uid="{00000000-0004-0000-0300-000004000000}"/>
    <hyperlink ref="F147" r:id="rId6" xr:uid="{00000000-0004-0000-0300-000005000000}"/>
    <hyperlink ref="F153" r:id="rId7" xr:uid="{00000000-0004-0000-0300-000006000000}"/>
    <hyperlink ref="F159" r:id="rId8" xr:uid="{00000000-0004-0000-0300-000007000000}"/>
    <hyperlink ref="F162" r:id="rId9" xr:uid="{00000000-0004-0000-0300-000008000000}"/>
    <hyperlink ref="F167" r:id="rId10" xr:uid="{00000000-0004-0000-0300-000009000000}"/>
    <hyperlink ref="F175" r:id="rId11" xr:uid="{00000000-0004-0000-0300-00000A000000}"/>
    <hyperlink ref="F181" r:id="rId12" xr:uid="{00000000-0004-0000-0300-00000B000000}"/>
    <hyperlink ref="F188" r:id="rId13" xr:uid="{00000000-0004-0000-0300-00000C000000}"/>
    <hyperlink ref="F190" r:id="rId14" xr:uid="{00000000-0004-0000-0300-00000D000000}"/>
    <hyperlink ref="F192" r:id="rId15" xr:uid="{00000000-0004-0000-03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54"/>
  <sheetViews>
    <sheetView showGridLines="0" topLeftCell="A119" workbookViewId="0">
      <selection activeCell="I130" sqref="I130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97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" customHeight="1">
      <c r="B4" s="20"/>
      <c r="D4" s="110" t="s">
        <v>104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6" t="str">
        <f>'Rekapitulace stavby'!K6</f>
        <v>Ostrov - parkoviště v ul. U Nemocnice vč. mobiliáře veřejného prostranství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105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819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94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11. 2. 2026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736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737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">
        <v>738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739</v>
      </c>
      <c r="F24" s="34"/>
      <c r="G24" s="34"/>
      <c r="H24" s="34"/>
      <c r="I24" s="112" t="s">
        <v>28</v>
      </c>
      <c r="J24" s="113" t="s">
        <v>740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2" t="s">
        <v>1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41</v>
      </c>
      <c r="E33" s="112" t="s">
        <v>42</v>
      </c>
      <c r="F33" s="123">
        <f>ROUND((SUM(BE127:BE253)),  2)</f>
        <v>0</v>
      </c>
      <c r="G33" s="34"/>
      <c r="H33" s="34"/>
      <c r="I33" s="124">
        <v>0.21</v>
      </c>
      <c r="J33" s="123">
        <f>ROUND(((SUM(BE127:BE253))*I33),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43</v>
      </c>
      <c r="F34" s="123">
        <f>ROUND((SUM(BF127:BF253)),  2)</f>
        <v>0</v>
      </c>
      <c r="G34" s="34"/>
      <c r="H34" s="34"/>
      <c r="I34" s="124">
        <v>0.12</v>
      </c>
      <c r="J34" s="123">
        <f>ROUND(((SUM(BF127:BF253))*I34),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44</v>
      </c>
      <c r="F35" s="123">
        <f>ROUND((SUM(BG127:BG253)),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45</v>
      </c>
      <c r="F36" s="123">
        <f>ROUND((SUM(BH127:BH253)),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46</v>
      </c>
      <c r="F37" s="123">
        <f>ROUND((SUM(BI127:BI253)),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107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03" t="str">
        <f>E7</f>
        <v>Ostrov - parkoviště v ul. U Nemocnice vč. mobiliáře veřejného prostranství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5" t="str">
        <f>E9</f>
        <v>SO-09-Z01 - Altán, mobiliář a zpevněné plochy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Ostrov</v>
      </c>
      <c r="G89" s="36"/>
      <c r="H89" s="36"/>
      <c r="I89" s="29" t="s">
        <v>22</v>
      </c>
      <c r="J89" s="66" t="str">
        <f>IF(J12="","",J12)</f>
        <v>11. 2. 2026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>Město Ostrov; Jáchymovská 1, 363 01 Ostrov</v>
      </c>
      <c r="G91" s="36"/>
      <c r="H91" s="36"/>
      <c r="I91" s="29" t="s">
        <v>32</v>
      </c>
      <c r="J91" s="32" t="str">
        <f>E21</f>
        <v>FJ Atelier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>Jung Michal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108</v>
      </c>
      <c r="D94" s="144"/>
      <c r="E94" s="144"/>
      <c r="F94" s="144"/>
      <c r="G94" s="144"/>
      <c r="H94" s="144"/>
      <c r="I94" s="144"/>
      <c r="J94" s="145" t="s">
        <v>109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110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111</v>
      </c>
    </row>
    <row r="97" spans="1:31" s="9" customFormat="1" ht="24.9" customHeight="1">
      <c r="B97" s="147"/>
      <c r="C97" s="148"/>
      <c r="D97" s="149" t="s">
        <v>112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95" customHeight="1">
      <c r="B98" s="153"/>
      <c r="C98" s="154"/>
      <c r="D98" s="155" t="s">
        <v>113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95" customHeight="1">
      <c r="B99" s="153"/>
      <c r="C99" s="154"/>
      <c r="D99" s="155" t="s">
        <v>114</v>
      </c>
      <c r="E99" s="156"/>
      <c r="F99" s="156"/>
      <c r="G99" s="156"/>
      <c r="H99" s="156"/>
      <c r="I99" s="156"/>
      <c r="J99" s="157">
        <f>J179</f>
        <v>0</v>
      </c>
      <c r="K99" s="154"/>
      <c r="L99" s="158"/>
    </row>
    <row r="100" spans="1:31" s="10" customFormat="1" ht="19.95" customHeight="1">
      <c r="B100" s="153"/>
      <c r="C100" s="154"/>
      <c r="D100" s="155" t="s">
        <v>820</v>
      </c>
      <c r="E100" s="156"/>
      <c r="F100" s="156"/>
      <c r="G100" s="156"/>
      <c r="H100" s="156"/>
      <c r="I100" s="156"/>
      <c r="J100" s="157">
        <f>J189</f>
        <v>0</v>
      </c>
      <c r="K100" s="154"/>
      <c r="L100" s="158"/>
    </row>
    <row r="101" spans="1:31" s="10" customFormat="1" ht="19.95" customHeight="1">
      <c r="B101" s="153"/>
      <c r="C101" s="154"/>
      <c r="D101" s="155" t="s">
        <v>121</v>
      </c>
      <c r="E101" s="156"/>
      <c r="F101" s="156"/>
      <c r="G101" s="156"/>
      <c r="H101" s="156"/>
      <c r="I101" s="156"/>
      <c r="J101" s="157">
        <f>J196</f>
        <v>0</v>
      </c>
      <c r="K101" s="154"/>
      <c r="L101" s="158"/>
    </row>
    <row r="102" spans="1:31" s="10" customFormat="1" ht="19.95" customHeight="1">
      <c r="B102" s="153"/>
      <c r="C102" s="154"/>
      <c r="D102" s="155" t="s">
        <v>125</v>
      </c>
      <c r="E102" s="156"/>
      <c r="F102" s="156"/>
      <c r="G102" s="156"/>
      <c r="H102" s="156"/>
      <c r="I102" s="156"/>
      <c r="J102" s="157">
        <f>J205</f>
        <v>0</v>
      </c>
      <c r="K102" s="154"/>
      <c r="L102" s="158"/>
    </row>
    <row r="103" spans="1:31" s="10" customFormat="1" ht="19.95" customHeight="1">
      <c r="B103" s="153"/>
      <c r="C103" s="154"/>
      <c r="D103" s="155" t="s">
        <v>821</v>
      </c>
      <c r="E103" s="156"/>
      <c r="F103" s="156"/>
      <c r="G103" s="156"/>
      <c r="H103" s="156"/>
      <c r="I103" s="156"/>
      <c r="J103" s="157">
        <f>J212</f>
        <v>0</v>
      </c>
      <c r="K103" s="154"/>
      <c r="L103" s="158"/>
    </row>
    <row r="104" spans="1:31" s="10" customFormat="1" ht="19.95" customHeight="1">
      <c r="B104" s="153"/>
      <c r="C104" s="154"/>
      <c r="D104" s="155" t="s">
        <v>822</v>
      </c>
      <c r="E104" s="156"/>
      <c r="F104" s="156"/>
      <c r="G104" s="156"/>
      <c r="H104" s="156"/>
      <c r="I104" s="156"/>
      <c r="J104" s="157">
        <f>J226</f>
        <v>0</v>
      </c>
      <c r="K104" s="154"/>
      <c r="L104" s="158"/>
    </row>
    <row r="105" spans="1:31" s="10" customFormat="1" ht="19.95" customHeight="1">
      <c r="B105" s="153"/>
      <c r="C105" s="154"/>
      <c r="D105" s="155" t="s">
        <v>823</v>
      </c>
      <c r="E105" s="156"/>
      <c r="F105" s="156"/>
      <c r="G105" s="156"/>
      <c r="H105" s="156"/>
      <c r="I105" s="156"/>
      <c r="J105" s="157">
        <f>J242</f>
        <v>0</v>
      </c>
      <c r="K105" s="154"/>
      <c r="L105" s="158"/>
    </row>
    <row r="106" spans="1:31" s="9" customFormat="1" ht="24.9" customHeight="1">
      <c r="B106" s="147"/>
      <c r="C106" s="148"/>
      <c r="D106" s="149" t="s">
        <v>824</v>
      </c>
      <c r="E106" s="150"/>
      <c r="F106" s="150"/>
      <c r="G106" s="150"/>
      <c r="H106" s="150"/>
      <c r="I106" s="150"/>
      <c r="J106" s="151">
        <f>J250</f>
        <v>0</v>
      </c>
      <c r="K106" s="148"/>
      <c r="L106" s="152"/>
    </row>
    <row r="107" spans="1:31" s="10" customFormat="1" ht="19.95" customHeight="1">
      <c r="B107" s="153"/>
      <c r="C107" s="154"/>
      <c r="D107" s="155" t="s">
        <v>825</v>
      </c>
      <c r="E107" s="156"/>
      <c r="F107" s="156"/>
      <c r="G107" s="156"/>
      <c r="H107" s="156"/>
      <c r="I107" s="156"/>
      <c r="J107" s="157">
        <f>J251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" customHeight="1">
      <c r="A114" s="34"/>
      <c r="B114" s="35"/>
      <c r="C114" s="23" t="s">
        <v>128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26.25" customHeight="1">
      <c r="A117" s="34"/>
      <c r="B117" s="35"/>
      <c r="C117" s="36"/>
      <c r="D117" s="36"/>
      <c r="E117" s="303" t="str">
        <f>E7</f>
        <v>Ostrov - parkoviště v ul. U Nemocnice vč. mobiliáře veřejného prostranství</v>
      </c>
      <c r="F117" s="304"/>
      <c r="G117" s="304"/>
      <c r="H117" s="304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105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55" t="str">
        <f>E9</f>
        <v>SO-09-Z01 - Altán, mobiliář a zpevněné plochy</v>
      </c>
      <c r="F119" s="305"/>
      <c r="G119" s="305"/>
      <c r="H119" s="305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>Ostrov</v>
      </c>
      <c r="G121" s="36"/>
      <c r="H121" s="36"/>
      <c r="I121" s="29" t="s">
        <v>22</v>
      </c>
      <c r="J121" s="66" t="str">
        <f>IF(J12="","",J12)</f>
        <v>11. 2. 2026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15" customHeight="1">
      <c r="A123" s="34"/>
      <c r="B123" s="35"/>
      <c r="C123" s="29" t="s">
        <v>24</v>
      </c>
      <c r="D123" s="36"/>
      <c r="E123" s="36"/>
      <c r="F123" s="27" t="str">
        <f>E15</f>
        <v>Město Ostrov; Jáchymovská 1, 363 01 Ostrov</v>
      </c>
      <c r="G123" s="36"/>
      <c r="H123" s="36"/>
      <c r="I123" s="29" t="s">
        <v>32</v>
      </c>
      <c r="J123" s="32" t="str">
        <f>E21</f>
        <v>FJ Atelier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15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35</v>
      </c>
      <c r="J124" s="32" t="str">
        <f>E24</f>
        <v>Jung Michal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129</v>
      </c>
      <c r="D126" s="162" t="s">
        <v>62</v>
      </c>
      <c r="E126" s="162" t="s">
        <v>58</v>
      </c>
      <c r="F126" s="162" t="s">
        <v>59</v>
      </c>
      <c r="G126" s="162" t="s">
        <v>130</v>
      </c>
      <c r="H126" s="162" t="s">
        <v>131</v>
      </c>
      <c r="I126" s="162" t="s">
        <v>132</v>
      </c>
      <c r="J126" s="162" t="s">
        <v>109</v>
      </c>
      <c r="K126" s="163" t="s">
        <v>133</v>
      </c>
      <c r="L126" s="164"/>
      <c r="M126" s="75" t="s">
        <v>1</v>
      </c>
      <c r="N126" s="76" t="s">
        <v>41</v>
      </c>
      <c r="O126" s="76" t="s">
        <v>134</v>
      </c>
      <c r="P126" s="76" t="s">
        <v>135</v>
      </c>
      <c r="Q126" s="76" t="s">
        <v>136</v>
      </c>
      <c r="R126" s="76" t="s">
        <v>137</v>
      </c>
      <c r="S126" s="76" t="s">
        <v>138</v>
      </c>
      <c r="T126" s="77" t="s">
        <v>139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8" customHeight="1">
      <c r="A127" s="34"/>
      <c r="B127" s="35"/>
      <c r="C127" s="82" t="s">
        <v>140</v>
      </c>
      <c r="D127" s="36"/>
      <c r="E127" s="36"/>
      <c r="F127" s="36"/>
      <c r="G127" s="36"/>
      <c r="H127" s="36"/>
      <c r="I127" s="36"/>
      <c r="J127" s="165">
        <f>BK127</f>
        <v>0</v>
      </c>
      <c r="K127" s="36"/>
      <c r="L127" s="39"/>
      <c r="M127" s="78"/>
      <c r="N127" s="166"/>
      <c r="O127" s="79"/>
      <c r="P127" s="167">
        <f>P128+P250</f>
        <v>0</v>
      </c>
      <c r="Q127" s="79"/>
      <c r="R127" s="167">
        <f>R128+R250</f>
        <v>211.92358995000001</v>
      </c>
      <c r="S127" s="79"/>
      <c r="T127" s="168">
        <f>T128+T250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76</v>
      </c>
      <c r="AU127" s="17" t="s">
        <v>111</v>
      </c>
      <c r="BK127" s="169">
        <f>BK128+BK250</f>
        <v>0</v>
      </c>
    </row>
    <row r="128" spans="1:63" s="12" customFormat="1" ht="25.95" customHeight="1">
      <c r="B128" s="170"/>
      <c r="C128" s="171"/>
      <c r="D128" s="172" t="s">
        <v>76</v>
      </c>
      <c r="E128" s="173" t="s">
        <v>141</v>
      </c>
      <c r="F128" s="173" t="s">
        <v>142</v>
      </c>
      <c r="G128" s="171"/>
      <c r="H128" s="171"/>
      <c r="I128" s="174"/>
      <c r="J128" s="175">
        <f>BK128</f>
        <v>0</v>
      </c>
      <c r="K128" s="171"/>
      <c r="L128" s="176"/>
      <c r="M128" s="177"/>
      <c r="N128" s="178"/>
      <c r="O128" s="178"/>
      <c r="P128" s="179">
        <f>P129+P179+P189+P196+P205+P212+P226+P242</f>
        <v>0</v>
      </c>
      <c r="Q128" s="178"/>
      <c r="R128" s="179">
        <f>R129+R179+R189+R196+R205+R212+R226+R242</f>
        <v>211.92358995000001</v>
      </c>
      <c r="S128" s="178"/>
      <c r="T128" s="180">
        <f>T129+T179+T189+T196+T205+T212+T226+T242</f>
        <v>0</v>
      </c>
      <c r="AR128" s="181" t="s">
        <v>85</v>
      </c>
      <c r="AT128" s="182" t="s">
        <v>76</v>
      </c>
      <c r="AU128" s="182" t="s">
        <v>77</v>
      </c>
      <c r="AY128" s="181" t="s">
        <v>143</v>
      </c>
      <c r="BK128" s="183">
        <f>BK129+BK179+BK189+BK196+BK205+BK212+BK226+BK242</f>
        <v>0</v>
      </c>
    </row>
    <row r="129" spans="1:65" s="12" customFormat="1" ht="22.8" customHeight="1">
      <c r="B129" s="170"/>
      <c r="C129" s="171"/>
      <c r="D129" s="172" t="s">
        <v>76</v>
      </c>
      <c r="E129" s="184" t="s">
        <v>85</v>
      </c>
      <c r="F129" s="184" t="s">
        <v>144</v>
      </c>
      <c r="G129" s="171"/>
      <c r="H129" s="171"/>
      <c r="I129" s="174"/>
      <c r="J129" s="185">
        <f>BK129</f>
        <v>0</v>
      </c>
      <c r="K129" s="171"/>
      <c r="L129" s="176"/>
      <c r="M129" s="177"/>
      <c r="N129" s="178"/>
      <c r="O129" s="178"/>
      <c r="P129" s="179">
        <f>SUM(P130:P178)</f>
        <v>0</v>
      </c>
      <c r="Q129" s="178"/>
      <c r="R129" s="179">
        <f>SUM(R130:R178)</f>
        <v>6.1600000000000005E-3</v>
      </c>
      <c r="S129" s="178"/>
      <c r="T129" s="180">
        <f>SUM(T130:T178)</f>
        <v>0</v>
      </c>
      <c r="AR129" s="181" t="s">
        <v>85</v>
      </c>
      <c r="AT129" s="182" t="s">
        <v>76</v>
      </c>
      <c r="AU129" s="182" t="s">
        <v>85</v>
      </c>
      <c r="AY129" s="181" t="s">
        <v>143</v>
      </c>
      <c r="BK129" s="183">
        <f>SUM(BK130:BK178)</f>
        <v>0</v>
      </c>
    </row>
    <row r="130" spans="1:65" s="2" customFormat="1" ht="24.15" customHeight="1">
      <c r="A130" s="34"/>
      <c r="B130" s="35"/>
      <c r="C130" s="186" t="s">
        <v>85</v>
      </c>
      <c r="D130" s="186" t="s">
        <v>145</v>
      </c>
      <c r="E130" s="187" t="s">
        <v>741</v>
      </c>
      <c r="F130" s="188" t="s">
        <v>742</v>
      </c>
      <c r="G130" s="189" t="s">
        <v>148</v>
      </c>
      <c r="H130" s="190">
        <v>308</v>
      </c>
      <c r="I130" s="191"/>
      <c r="J130" s="192">
        <f>ROUND(I130*H130,2)</f>
        <v>0</v>
      </c>
      <c r="K130" s="188" t="s">
        <v>149</v>
      </c>
      <c r="L130" s="39"/>
      <c r="M130" s="193" t="s">
        <v>1</v>
      </c>
      <c r="N130" s="194" t="s">
        <v>42</v>
      </c>
      <c r="O130" s="71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150</v>
      </c>
      <c r="AT130" s="197" t="s">
        <v>145</v>
      </c>
      <c r="AU130" s="197" t="s">
        <v>87</v>
      </c>
      <c r="AY130" s="17" t="s">
        <v>143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7" t="s">
        <v>85</v>
      </c>
      <c r="BK130" s="198">
        <f>ROUND(I130*H130,2)</f>
        <v>0</v>
      </c>
      <c r="BL130" s="17" t="s">
        <v>150</v>
      </c>
      <c r="BM130" s="197" t="s">
        <v>826</v>
      </c>
    </row>
    <row r="131" spans="1:65" s="2" customFormat="1" ht="10.199999999999999">
      <c r="A131" s="34"/>
      <c r="B131" s="35"/>
      <c r="C131" s="36"/>
      <c r="D131" s="199" t="s">
        <v>151</v>
      </c>
      <c r="E131" s="36"/>
      <c r="F131" s="200" t="s">
        <v>744</v>
      </c>
      <c r="G131" s="36"/>
      <c r="H131" s="36"/>
      <c r="I131" s="201"/>
      <c r="J131" s="36"/>
      <c r="K131" s="36"/>
      <c r="L131" s="39"/>
      <c r="M131" s="202"/>
      <c r="N131" s="203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151</v>
      </c>
      <c r="AU131" s="17" t="s">
        <v>87</v>
      </c>
    </row>
    <row r="132" spans="1:65" s="13" customFormat="1" ht="10.199999999999999">
      <c r="B132" s="204"/>
      <c r="C132" s="205"/>
      <c r="D132" s="206" t="s">
        <v>175</v>
      </c>
      <c r="E132" s="207" t="s">
        <v>1</v>
      </c>
      <c r="F132" s="208" t="s">
        <v>827</v>
      </c>
      <c r="G132" s="205"/>
      <c r="H132" s="209">
        <v>185</v>
      </c>
      <c r="I132" s="210"/>
      <c r="J132" s="205"/>
      <c r="K132" s="205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175</v>
      </c>
      <c r="AU132" s="215" t="s">
        <v>87</v>
      </c>
      <c r="AV132" s="13" t="s">
        <v>87</v>
      </c>
      <c r="AW132" s="13" t="s">
        <v>34</v>
      </c>
      <c r="AX132" s="13" t="s">
        <v>77</v>
      </c>
      <c r="AY132" s="215" t="s">
        <v>143</v>
      </c>
    </row>
    <row r="133" spans="1:65" s="13" customFormat="1" ht="10.199999999999999">
      <c r="B133" s="204"/>
      <c r="C133" s="205"/>
      <c r="D133" s="206" t="s">
        <v>175</v>
      </c>
      <c r="E133" s="207" t="s">
        <v>1</v>
      </c>
      <c r="F133" s="208" t="s">
        <v>828</v>
      </c>
      <c r="G133" s="205"/>
      <c r="H133" s="209">
        <v>123</v>
      </c>
      <c r="I133" s="210"/>
      <c r="J133" s="205"/>
      <c r="K133" s="205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175</v>
      </c>
      <c r="AU133" s="215" t="s">
        <v>87</v>
      </c>
      <c r="AV133" s="13" t="s">
        <v>87</v>
      </c>
      <c r="AW133" s="13" t="s">
        <v>34</v>
      </c>
      <c r="AX133" s="13" t="s">
        <v>77</v>
      </c>
      <c r="AY133" s="215" t="s">
        <v>143</v>
      </c>
    </row>
    <row r="134" spans="1:65" s="14" customFormat="1" ht="10.199999999999999">
      <c r="B134" s="216"/>
      <c r="C134" s="217"/>
      <c r="D134" s="206" t="s">
        <v>175</v>
      </c>
      <c r="E134" s="218" t="s">
        <v>1</v>
      </c>
      <c r="F134" s="219" t="s">
        <v>177</v>
      </c>
      <c r="G134" s="217"/>
      <c r="H134" s="220">
        <v>308</v>
      </c>
      <c r="I134" s="221"/>
      <c r="J134" s="217"/>
      <c r="K134" s="217"/>
      <c r="L134" s="222"/>
      <c r="M134" s="223"/>
      <c r="N134" s="224"/>
      <c r="O134" s="224"/>
      <c r="P134" s="224"/>
      <c r="Q134" s="224"/>
      <c r="R134" s="224"/>
      <c r="S134" s="224"/>
      <c r="T134" s="225"/>
      <c r="AT134" s="226" t="s">
        <v>175</v>
      </c>
      <c r="AU134" s="226" t="s">
        <v>87</v>
      </c>
      <c r="AV134" s="14" t="s">
        <v>150</v>
      </c>
      <c r="AW134" s="14" t="s">
        <v>34</v>
      </c>
      <c r="AX134" s="14" t="s">
        <v>85</v>
      </c>
      <c r="AY134" s="226" t="s">
        <v>143</v>
      </c>
    </row>
    <row r="135" spans="1:65" s="2" customFormat="1" ht="24.15" customHeight="1">
      <c r="A135" s="34"/>
      <c r="B135" s="35"/>
      <c r="C135" s="186" t="s">
        <v>87</v>
      </c>
      <c r="D135" s="186" t="s">
        <v>145</v>
      </c>
      <c r="E135" s="187" t="s">
        <v>746</v>
      </c>
      <c r="F135" s="188" t="s">
        <v>747</v>
      </c>
      <c r="G135" s="189" t="s">
        <v>148</v>
      </c>
      <c r="H135" s="190">
        <v>308</v>
      </c>
      <c r="I135" s="191"/>
      <c r="J135" s="192">
        <f>ROUND(I135*H135,2)</f>
        <v>0</v>
      </c>
      <c r="K135" s="188" t="s">
        <v>149</v>
      </c>
      <c r="L135" s="39"/>
      <c r="M135" s="193" t="s">
        <v>1</v>
      </c>
      <c r="N135" s="194" t="s">
        <v>42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150</v>
      </c>
      <c r="AT135" s="197" t="s">
        <v>145</v>
      </c>
      <c r="AU135" s="197" t="s">
        <v>87</v>
      </c>
      <c r="AY135" s="17" t="s">
        <v>143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85</v>
      </c>
      <c r="BK135" s="198">
        <f>ROUND(I135*H135,2)</f>
        <v>0</v>
      </c>
      <c r="BL135" s="17" t="s">
        <v>150</v>
      </c>
      <c r="BM135" s="197" t="s">
        <v>829</v>
      </c>
    </row>
    <row r="136" spans="1:65" s="2" customFormat="1" ht="10.199999999999999">
      <c r="A136" s="34"/>
      <c r="B136" s="35"/>
      <c r="C136" s="36"/>
      <c r="D136" s="199" t="s">
        <v>151</v>
      </c>
      <c r="E136" s="36"/>
      <c r="F136" s="200" t="s">
        <v>749</v>
      </c>
      <c r="G136" s="36"/>
      <c r="H136" s="36"/>
      <c r="I136" s="201"/>
      <c r="J136" s="36"/>
      <c r="K136" s="36"/>
      <c r="L136" s="39"/>
      <c r="M136" s="202"/>
      <c r="N136" s="203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151</v>
      </c>
      <c r="AU136" s="17" t="s">
        <v>87</v>
      </c>
    </row>
    <row r="137" spans="1:65" s="13" customFormat="1" ht="10.199999999999999">
      <c r="B137" s="204"/>
      <c r="C137" s="205"/>
      <c r="D137" s="206" t="s">
        <v>175</v>
      </c>
      <c r="E137" s="207" t="s">
        <v>1</v>
      </c>
      <c r="F137" s="208" t="s">
        <v>827</v>
      </c>
      <c r="G137" s="205"/>
      <c r="H137" s="209">
        <v>185</v>
      </c>
      <c r="I137" s="210"/>
      <c r="J137" s="205"/>
      <c r="K137" s="205"/>
      <c r="L137" s="211"/>
      <c r="M137" s="212"/>
      <c r="N137" s="213"/>
      <c r="O137" s="213"/>
      <c r="P137" s="213"/>
      <c r="Q137" s="213"/>
      <c r="R137" s="213"/>
      <c r="S137" s="213"/>
      <c r="T137" s="214"/>
      <c r="AT137" s="215" t="s">
        <v>175</v>
      </c>
      <c r="AU137" s="215" t="s">
        <v>87</v>
      </c>
      <c r="AV137" s="13" t="s">
        <v>87</v>
      </c>
      <c r="AW137" s="13" t="s">
        <v>34</v>
      </c>
      <c r="AX137" s="13" t="s">
        <v>77</v>
      </c>
      <c r="AY137" s="215" t="s">
        <v>143</v>
      </c>
    </row>
    <row r="138" spans="1:65" s="13" customFormat="1" ht="10.199999999999999">
      <c r="B138" s="204"/>
      <c r="C138" s="205"/>
      <c r="D138" s="206" t="s">
        <v>175</v>
      </c>
      <c r="E138" s="207" t="s">
        <v>1</v>
      </c>
      <c r="F138" s="208" t="s">
        <v>828</v>
      </c>
      <c r="G138" s="205"/>
      <c r="H138" s="209">
        <v>123</v>
      </c>
      <c r="I138" s="210"/>
      <c r="J138" s="205"/>
      <c r="K138" s="205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175</v>
      </c>
      <c r="AU138" s="215" t="s">
        <v>87</v>
      </c>
      <c r="AV138" s="13" t="s">
        <v>87</v>
      </c>
      <c r="AW138" s="13" t="s">
        <v>34</v>
      </c>
      <c r="AX138" s="13" t="s">
        <v>77</v>
      </c>
      <c r="AY138" s="215" t="s">
        <v>143</v>
      </c>
    </row>
    <row r="139" spans="1:65" s="14" customFormat="1" ht="10.199999999999999">
      <c r="B139" s="216"/>
      <c r="C139" s="217"/>
      <c r="D139" s="206" t="s">
        <v>175</v>
      </c>
      <c r="E139" s="218" t="s">
        <v>1</v>
      </c>
      <c r="F139" s="219" t="s">
        <v>177</v>
      </c>
      <c r="G139" s="217"/>
      <c r="H139" s="220">
        <v>308</v>
      </c>
      <c r="I139" s="221"/>
      <c r="J139" s="217"/>
      <c r="K139" s="217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175</v>
      </c>
      <c r="AU139" s="226" t="s">
        <v>87</v>
      </c>
      <c r="AV139" s="14" t="s">
        <v>150</v>
      </c>
      <c r="AW139" s="14" t="s">
        <v>34</v>
      </c>
      <c r="AX139" s="14" t="s">
        <v>85</v>
      </c>
      <c r="AY139" s="226" t="s">
        <v>143</v>
      </c>
    </row>
    <row r="140" spans="1:65" s="2" customFormat="1" ht="33" customHeight="1">
      <c r="A140" s="34"/>
      <c r="B140" s="35"/>
      <c r="C140" s="186" t="s">
        <v>156</v>
      </c>
      <c r="D140" s="186" t="s">
        <v>145</v>
      </c>
      <c r="E140" s="187" t="s">
        <v>830</v>
      </c>
      <c r="F140" s="188" t="s">
        <v>831</v>
      </c>
      <c r="G140" s="189" t="s">
        <v>173</v>
      </c>
      <c r="H140" s="190">
        <v>41.313000000000002</v>
      </c>
      <c r="I140" s="191"/>
      <c r="J140" s="192">
        <f>ROUND(I140*H140,2)</f>
        <v>0</v>
      </c>
      <c r="K140" s="188" t="s">
        <v>149</v>
      </c>
      <c r="L140" s="39"/>
      <c r="M140" s="193" t="s">
        <v>1</v>
      </c>
      <c r="N140" s="194" t="s">
        <v>42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150</v>
      </c>
      <c r="AT140" s="197" t="s">
        <v>145</v>
      </c>
      <c r="AU140" s="197" t="s">
        <v>87</v>
      </c>
      <c r="AY140" s="17" t="s">
        <v>143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85</v>
      </c>
      <c r="BK140" s="198">
        <f>ROUND(I140*H140,2)</f>
        <v>0</v>
      </c>
      <c r="BL140" s="17" t="s">
        <v>150</v>
      </c>
      <c r="BM140" s="197" t="s">
        <v>832</v>
      </c>
    </row>
    <row r="141" spans="1:65" s="2" customFormat="1" ht="10.199999999999999">
      <c r="A141" s="34"/>
      <c r="B141" s="35"/>
      <c r="C141" s="36"/>
      <c r="D141" s="199" t="s">
        <v>151</v>
      </c>
      <c r="E141" s="36"/>
      <c r="F141" s="200" t="s">
        <v>833</v>
      </c>
      <c r="G141" s="36"/>
      <c r="H141" s="36"/>
      <c r="I141" s="201"/>
      <c r="J141" s="36"/>
      <c r="K141" s="36"/>
      <c r="L141" s="39"/>
      <c r="M141" s="202"/>
      <c r="N141" s="203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151</v>
      </c>
      <c r="AU141" s="17" t="s">
        <v>87</v>
      </c>
    </row>
    <row r="142" spans="1:65" s="13" customFormat="1" ht="10.199999999999999">
      <c r="B142" s="204"/>
      <c r="C142" s="205"/>
      <c r="D142" s="206" t="s">
        <v>175</v>
      </c>
      <c r="E142" s="207" t="s">
        <v>1</v>
      </c>
      <c r="F142" s="208" t="s">
        <v>834</v>
      </c>
      <c r="G142" s="205"/>
      <c r="H142" s="209">
        <v>22.361999999999998</v>
      </c>
      <c r="I142" s="210"/>
      <c r="J142" s="205"/>
      <c r="K142" s="205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175</v>
      </c>
      <c r="AU142" s="215" t="s">
        <v>87</v>
      </c>
      <c r="AV142" s="13" t="s">
        <v>87</v>
      </c>
      <c r="AW142" s="13" t="s">
        <v>34</v>
      </c>
      <c r="AX142" s="13" t="s">
        <v>77</v>
      </c>
      <c r="AY142" s="215" t="s">
        <v>143</v>
      </c>
    </row>
    <row r="143" spans="1:65" s="13" customFormat="1" ht="10.199999999999999">
      <c r="B143" s="204"/>
      <c r="C143" s="205"/>
      <c r="D143" s="206" t="s">
        <v>175</v>
      </c>
      <c r="E143" s="207" t="s">
        <v>1</v>
      </c>
      <c r="F143" s="208" t="s">
        <v>835</v>
      </c>
      <c r="G143" s="205"/>
      <c r="H143" s="209">
        <v>18.951000000000001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175</v>
      </c>
      <c r="AU143" s="215" t="s">
        <v>87</v>
      </c>
      <c r="AV143" s="13" t="s">
        <v>87</v>
      </c>
      <c r="AW143" s="13" t="s">
        <v>34</v>
      </c>
      <c r="AX143" s="13" t="s">
        <v>77</v>
      </c>
      <c r="AY143" s="215" t="s">
        <v>143</v>
      </c>
    </row>
    <row r="144" spans="1:65" s="14" customFormat="1" ht="10.199999999999999">
      <c r="B144" s="216"/>
      <c r="C144" s="217"/>
      <c r="D144" s="206" t="s">
        <v>175</v>
      </c>
      <c r="E144" s="218" t="s">
        <v>1</v>
      </c>
      <c r="F144" s="219" t="s">
        <v>177</v>
      </c>
      <c r="G144" s="217"/>
      <c r="H144" s="220">
        <v>41.313000000000002</v>
      </c>
      <c r="I144" s="221"/>
      <c r="J144" s="217"/>
      <c r="K144" s="217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175</v>
      </c>
      <c r="AU144" s="226" t="s">
        <v>87</v>
      </c>
      <c r="AV144" s="14" t="s">
        <v>150</v>
      </c>
      <c r="AW144" s="14" t="s">
        <v>34</v>
      </c>
      <c r="AX144" s="14" t="s">
        <v>85</v>
      </c>
      <c r="AY144" s="226" t="s">
        <v>143</v>
      </c>
    </row>
    <row r="145" spans="1:65" s="2" customFormat="1" ht="62.7" customHeight="1">
      <c r="A145" s="34"/>
      <c r="B145" s="35"/>
      <c r="C145" s="186" t="s">
        <v>150</v>
      </c>
      <c r="D145" s="186" t="s">
        <v>145</v>
      </c>
      <c r="E145" s="187" t="s">
        <v>184</v>
      </c>
      <c r="F145" s="188" t="s">
        <v>185</v>
      </c>
      <c r="G145" s="189" t="s">
        <v>173</v>
      </c>
      <c r="H145" s="190">
        <v>41.313000000000002</v>
      </c>
      <c r="I145" s="191"/>
      <c r="J145" s="192">
        <f>ROUND(I145*H145,2)</f>
        <v>0</v>
      </c>
      <c r="K145" s="188" t="s">
        <v>149</v>
      </c>
      <c r="L145" s="39"/>
      <c r="M145" s="193" t="s">
        <v>1</v>
      </c>
      <c r="N145" s="194" t="s">
        <v>42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150</v>
      </c>
      <c r="AT145" s="197" t="s">
        <v>145</v>
      </c>
      <c r="AU145" s="197" t="s">
        <v>87</v>
      </c>
      <c r="AY145" s="17" t="s">
        <v>143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85</v>
      </c>
      <c r="BK145" s="198">
        <f>ROUND(I145*H145,2)</f>
        <v>0</v>
      </c>
      <c r="BL145" s="17" t="s">
        <v>150</v>
      </c>
      <c r="BM145" s="197" t="s">
        <v>836</v>
      </c>
    </row>
    <row r="146" spans="1:65" s="2" customFormat="1" ht="10.199999999999999">
      <c r="A146" s="34"/>
      <c r="B146" s="35"/>
      <c r="C146" s="36"/>
      <c r="D146" s="199" t="s">
        <v>151</v>
      </c>
      <c r="E146" s="36"/>
      <c r="F146" s="200" t="s">
        <v>187</v>
      </c>
      <c r="G146" s="36"/>
      <c r="H146" s="36"/>
      <c r="I146" s="201"/>
      <c r="J146" s="36"/>
      <c r="K146" s="36"/>
      <c r="L146" s="39"/>
      <c r="M146" s="202"/>
      <c r="N146" s="203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151</v>
      </c>
      <c r="AU146" s="17" t="s">
        <v>87</v>
      </c>
    </row>
    <row r="147" spans="1:65" s="13" customFormat="1" ht="10.199999999999999">
      <c r="B147" s="204"/>
      <c r="C147" s="205"/>
      <c r="D147" s="206" t="s">
        <v>175</v>
      </c>
      <c r="E147" s="207" t="s">
        <v>1</v>
      </c>
      <c r="F147" s="208" t="s">
        <v>834</v>
      </c>
      <c r="G147" s="205"/>
      <c r="H147" s="209">
        <v>22.361999999999998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175</v>
      </c>
      <c r="AU147" s="215" t="s">
        <v>87</v>
      </c>
      <c r="AV147" s="13" t="s">
        <v>87</v>
      </c>
      <c r="AW147" s="13" t="s">
        <v>34</v>
      </c>
      <c r="AX147" s="13" t="s">
        <v>77</v>
      </c>
      <c r="AY147" s="215" t="s">
        <v>143</v>
      </c>
    </row>
    <row r="148" spans="1:65" s="13" customFormat="1" ht="10.199999999999999">
      <c r="B148" s="204"/>
      <c r="C148" s="205"/>
      <c r="D148" s="206" t="s">
        <v>175</v>
      </c>
      <c r="E148" s="207" t="s">
        <v>1</v>
      </c>
      <c r="F148" s="208" t="s">
        <v>835</v>
      </c>
      <c r="G148" s="205"/>
      <c r="H148" s="209">
        <v>18.951000000000001</v>
      </c>
      <c r="I148" s="210"/>
      <c r="J148" s="205"/>
      <c r="K148" s="205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175</v>
      </c>
      <c r="AU148" s="215" t="s">
        <v>87</v>
      </c>
      <c r="AV148" s="13" t="s">
        <v>87</v>
      </c>
      <c r="AW148" s="13" t="s">
        <v>34</v>
      </c>
      <c r="AX148" s="13" t="s">
        <v>77</v>
      </c>
      <c r="AY148" s="215" t="s">
        <v>143</v>
      </c>
    </row>
    <row r="149" spans="1:65" s="14" customFormat="1" ht="10.199999999999999">
      <c r="B149" s="216"/>
      <c r="C149" s="217"/>
      <c r="D149" s="206" t="s">
        <v>175</v>
      </c>
      <c r="E149" s="218" t="s">
        <v>1</v>
      </c>
      <c r="F149" s="219" t="s">
        <v>177</v>
      </c>
      <c r="G149" s="217"/>
      <c r="H149" s="220">
        <v>41.313000000000002</v>
      </c>
      <c r="I149" s="221"/>
      <c r="J149" s="217"/>
      <c r="K149" s="217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175</v>
      </c>
      <c r="AU149" s="226" t="s">
        <v>87</v>
      </c>
      <c r="AV149" s="14" t="s">
        <v>150</v>
      </c>
      <c r="AW149" s="14" t="s">
        <v>34</v>
      </c>
      <c r="AX149" s="14" t="s">
        <v>85</v>
      </c>
      <c r="AY149" s="226" t="s">
        <v>143</v>
      </c>
    </row>
    <row r="150" spans="1:65" s="2" customFormat="1" ht="66.75" customHeight="1">
      <c r="A150" s="34"/>
      <c r="B150" s="35"/>
      <c r="C150" s="186" t="s">
        <v>166</v>
      </c>
      <c r="D150" s="186" t="s">
        <v>145</v>
      </c>
      <c r="E150" s="187" t="s">
        <v>758</v>
      </c>
      <c r="F150" s="188" t="s">
        <v>759</v>
      </c>
      <c r="G150" s="189" t="s">
        <v>173</v>
      </c>
      <c r="H150" s="190">
        <v>41.313000000000002</v>
      </c>
      <c r="I150" s="191"/>
      <c r="J150" s="192">
        <f>ROUND(I150*H150,2)</f>
        <v>0</v>
      </c>
      <c r="K150" s="188" t="s">
        <v>149</v>
      </c>
      <c r="L150" s="39"/>
      <c r="M150" s="193" t="s">
        <v>1</v>
      </c>
      <c r="N150" s="194" t="s">
        <v>42</v>
      </c>
      <c r="O150" s="71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150</v>
      </c>
      <c r="AT150" s="197" t="s">
        <v>145</v>
      </c>
      <c r="AU150" s="197" t="s">
        <v>87</v>
      </c>
      <c r="AY150" s="17" t="s">
        <v>143</v>
      </c>
      <c r="BE150" s="198">
        <f>IF(N150="základní",J150,0)</f>
        <v>0</v>
      </c>
      <c r="BF150" s="198">
        <f>IF(N150="snížená",J150,0)</f>
        <v>0</v>
      </c>
      <c r="BG150" s="198">
        <f>IF(N150="zákl. přenesená",J150,0)</f>
        <v>0</v>
      </c>
      <c r="BH150" s="198">
        <f>IF(N150="sníž. přenesená",J150,0)</f>
        <v>0</v>
      </c>
      <c r="BI150" s="198">
        <f>IF(N150="nulová",J150,0)</f>
        <v>0</v>
      </c>
      <c r="BJ150" s="17" t="s">
        <v>85</v>
      </c>
      <c r="BK150" s="198">
        <f>ROUND(I150*H150,2)</f>
        <v>0</v>
      </c>
      <c r="BL150" s="17" t="s">
        <v>150</v>
      </c>
      <c r="BM150" s="197" t="s">
        <v>837</v>
      </c>
    </row>
    <row r="151" spans="1:65" s="2" customFormat="1" ht="10.199999999999999">
      <c r="A151" s="34"/>
      <c r="B151" s="35"/>
      <c r="C151" s="36"/>
      <c r="D151" s="199" t="s">
        <v>151</v>
      </c>
      <c r="E151" s="36"/>
      <c r="F151" s="200" t="s">
        <v>761</v>
      </c>
      <c r="G151" s="36"/>
      <c r="H151" s="36"/>
      <c r="I151" s="201"/>
      <c r="J151" s="36"/>
      <c r="K151" s="36"/>
      <c r="L151" s="39"/>
      <c r="M151" s="202"/>
      <c r="N151" s="203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151</v>
      </c>
      <c r="AU151" s="17" t="s">
        <v>87</v>
      </c>
    </row>
    <row r="152" spans="1:65" s="13" customFormat="1" ht="10.199999999999999">
      <c r="B152" s="204"/>
      <c r="C152" s="205"/>
      <c r="D152" s="206" t="s">
        <v>175</v>
      </c>
      <c r="E152" s="207" t="s">
        <v>1</v>
      </c>
      <c r="F152" s="208" t="s">
        <v>834</v>
      </c>
      <c r="G152" s="205"/>
      <c r="H152" s="209">
        <v>22.361999999999998</v>
      </c>
      <c r="I152" s="210"/>
      <c r="J152" s="205"/>
      <c r="K152" s="205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175</v>
      </c>
      <c r="AU152" s="215" t="s">
        <v>87</v>
      </c>
      <c r="AV152" s="13" t="s">
        <v>87</v>
      </c>
      <c r="AW152" s="13" t="s">
        <v>34</v>
      </c>
      <c r="AX152" s="13" t="s">
        <v>77</v>
      </c>
      <c r="AY152" s="215" t="s">
        <v>143</v>
      </c>
    </row>
    <row r="153" spans="1:65" s="13" customFormat="1" ht="10.199999999999999">
      <c r="B153" s="204"/>
      <c r="C153" s="205"/>
      <c r="D153" s="206" t="s">
        <v>175</v>
      </c>
      <c r="E153" s="207" t="s">
        <v>1</v>
      </c>
      <c r="F153" s="208" t="s">
        <v>835</v>
      </c>
      <c r="G153" s="205"/>
      <c r="H153" s="209">
        <v>18.951000000000001</v>
      </c>
      <c r="I153" s="210"/>
      <c r="J153" s="205"/>
      <c r="K153" s="205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175</v>
      </c>
      <c r="AU153" s="215" t="s">
        <v>87</v>
      </c>
      <c r="AV153" s="13" t="s">
        <v>87</v>
      </c>
      <c r="AW153" s="13" t="s">
        <v>34</v>
      </c>
      <c r="AX153" s="13" t="s">
        <v>77</v>
      </c>
      <c r="AY153" s="215" t="s">
        <v>143</v>
      </c>
    </row>
    <row r="154" spans="1:65" s="14" customFormat="1" ht="10.199999999999999">
      <c r="B154" s="216"/>
      <c r="C154" s="217"/>
      <c r="D154" s="206" t="s">
        <v>175</v>
      </c>
      <c r="E154" s="218" t="s">
        <v>1</v>
      </c>
      <c r="F154" s="219" t="s">
        <v>177</v>
      </c>
      <c r="G154" s="217"/>
      <c r="H154" s="220">
        <v>41.313000000000002</v>
      </c>
      <c r="I154" s="221"/>
      <c r="J154" s="217"/>
      <c r="K154" s="217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175</v>
      </c>
      <c r="AU154" s="226" t="s">
        <v>87</v>
      </c>
      <c r="AV154" s="14" t="s">
        <v>150</v>
      </c>
      <c r="AW154" s="14" t="s">
        <v>34</v>
      </c>
      <c r="AX154" s="14" t="s">
        <v>85</v>
      </c>
      <c r="AY154" s="226" t="s">
        <v>143</v>
      </c>
    </row>
    <row r="155" spans="1:65" s="2" customFormat="1" ht="44.25" customHeight="1">
      <c r="A155" s="34"/>
      <c r="B155" s="35"/>
      <c r="C155" s="186" t="s">
        <v>159</v>
      </c>
      <c r="D155" s="186" t="s">
        <v>145</v>
      </c>
      <c r="E155" s="187" t="s">
        <v>200</v>
      </c>
      <c r="F155" s="188" t="s">
        <v>201</v>
      </c>
      <c r="G155" s="189" t="s">
        <v>202</v>
      </c>
      <c r="H155" s="190">
        <v>66.100999999999999</v>
      </c>
      <c r="I155" s="191"/>
      <c r="J155" s="192">
        <f>ROUND(I155*H155,2)</f>
        <v>0</v>
      </c>
      <c r="K155" s="188" t="s">
        <v>149</v>
      </c>
      <c r="L155" s="39"/>
      <c r="M155" s="193" t="s">
        <v>1</v>
      </c>
      <c r="N155" s="194" t="s">
        <v>42</v>
      </c>
      <c r="O155" s="71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150</v>
      </c>
      <c r="AT155" s="197" t="s">
        <v>145</v>
      </c>
      <c r="AU155" s="197" t="s">
        <v>87</v>
      </c>
      <c r="AY155" s="17" t="s">
        <v>143</v>
      </c>
      <c r="BE155" s="198">
        <f>IF(N155="základní",J155,0)</f>
        <v>0</v>
      </c>
      <c r="BF155" s="198">
        <f>IF(N155="snížená",J155,0)</f>
        <v>0</v>
      </c>
      <c r="BG155" s="198">
        <f>IF(N155="zákl. přenesená",J155,0)</f>
        <v>0</v>
      </c>
      <c r="BH155" s="198">
        <f>IF(N155="sníž. přenesená",J155,0)</f>
        <v>0</v>
      </c>
      <c r="BI155" s="198">
        <f>IF(N155="nulová",J155,0)</f>
        <v>0</v>
      </c>
      <c r="BJ155" s="17" t="s">
        <v>85</v>
      </c>
      <c r="BK155" s="198">
        <f>ROUND(I155*H155,2)</f>
        <v>0</v>
      </c>
      <c r="BL155" s="17" t="s">
        <v>150</v>
      </c>
      <c r="BM155" s="197" t="s">
        <v>838</v>
      </c>
    </row>
    <row r="156" spans="1:65" s="2" customFormat="1" ht="10.199999999999999">
      <c r="A156" s="34"/>
      <c r="B156" s="35"/>
      <c r="C156" s="36"/>
      <c r="D156" s="199" t="s">
        <v>151</v>
      </c>
      <c r="E156" s="36"/>
      <c r="F156" s="200" t="s">
        <v>204</v>
      </c>
      <c r="G156" s="36"/>
      <c r="H156" s="36"/>
      <c r="I156" s="201"/>
      <c r="J156" s="36"/>
      <c r="K156" s="36"/>
      <c r="L156" s="39"/>
      <c r="M156" s="202"/>
      <c r="N156" s="203"/>
      <c r="O156" s="71"/>
      <c r="P156" s="71"/>
      <c r="Q156" s="71"/>
      <c r="R156" s="71"/>
      <c r="S156" s="71"/>
      <c r="T156" s="72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151</v>
      </c>
      <c r="AU156" s="17" t="s">
        <v>87</v>
      </c>
    </row>
    <row r="157" spans="1:65" s="13" customFormat="1" ht="10.199999999999999">
      <c r="B157" s="204"/>
      <c r="C157" s="205"/>
      <c r="D157" s="206" t="s">
        <v>175</v>
      </c>
      <c r="E157" s="207" t="s">
        <v>1</v>
      </c>
      <c r="F157" s="208" t="s">
        <v>839</v>
      </c>
      <c r="G157" s="205"/>
      <c r="H157" s="209">
        <v>35.779000000000003</v>
      </c>
      <c r="I157" s="210"/>
      <c r="J157" s="205"/>
      <c r="K157" s="205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175</v>
      </c>
      <c r="AU157" s="215" t="s">
        <v>87</v>
      </c>
      <c r="AV157" s="13" t="s">
        <v>87</v>
      </c>
      <c r="AW157" s="13" t="s">
        <v>34</v>
      </c>
      <c r="AX157" s="13" t="s">
        <v>77</v>
      </c>
      <c r="AY157" s="215" t="s">
        <v>143</v>
      </c>
    </row>
    <row r="158" spans="1:65" s="13" customFormat="1" ht="10.199999999999999">
      <c r="B158" s="204"/>
      <c r="C158" s="205"/>
      <c r="D158" s="206" t="s">
        <v>175</v>
      </c>
      <c r="E158" s="207" t="s">
        <v>1</v>
      </c>
      <c r="F158" s="208" t="s">
        <v>840</v>
      </c>
      <c r="G158" s="205"/>
      <c r="H158" s="209">
        <v>30.321999999999999</v>
      </c>
      <c r="I158" s="210"/>
      <c r="J158" s="205"/>
      <c r="K158" s="205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175</v>
      </c>
      <c r="AU158" s="215" t="s">
        <v>87</v>
      </c>
      <c r="AV158" s="13" t="s">
        <v>87</v>
      </c>
      <c r="AW158" s="13" t="s">
        <v>34</v>
      </c>
      <c r="AX158" s="13" t="s">
        <v>77</v>
      </c>
      <c r="AY158" s="215" t="s">
        <v>143</v>
      </c>
    </row>
    <row r="159" spans="1:65" s="14" customFormat="1" ht="10.199999999999999">
      <c r="B159" s="216"/>
      <c r="C159" s="217"/>
      <c r="D159" s="206" t="s">
        <v>175</v>
      </c>
      <c r="E159" s="218" t="s">
        <v>1</v>
      </c>
      <c r="F159" s="219" t="s">
        <v>177</v>
      </c>
      <c r="G159" s="217"/>
      <c r="H159" s="220">
        <v>66.100999999999999</v>
      </c>
      <c r="I159" s="221"/>
      <c r="J159" s="217"/>
      <c r="K159" s="217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175</v>
      </c>
      <c r="AU159" s="226" t="s">
        <v>87</v>
      </c>
      <c r="AV159" s="14" t="s">
        <v>150</v>
      </c>
      <c r="AW159" s="14" t="s">
        <v>34</v>
      </c>
      <c r="AX159" s="14" t="s">
        <v>85</v>
      </c>
      <c r="AY159" s="226" t="s">
        <v>143</v>
      </c>
    </row>
    <row r="160" spans="1:65" s="2" customFormat="1" ht="37.799999999999997" customHeight="1">
      <c r="A160" s="34"/>
      <c r="B160" s="35"/>
      <c r="C160" s="186" t="s">
        <v>178</v>
      </c>
      <c r="D160" s="186" t="s">
        <v>145</v>
      </c>
      <c r="E160" s="187" t="s">
        <v>766</v>
      </c>
      <c r="F160" s="188" t="s">
        <v>767</v>
      </c>
      <c r="G160" s="189" t="s">
        <v>173</v>
      </c>
      <c r="H160" s="190">
        <v>41.313000000000002</v>
      </c>
      <c r="I160" s="191"/>
      <c r="J160" s="192">
        <f>ROUND(I160*H160,2)</f>
        <v>0</v>
      </c>
      <c r="K160" s="188" t="s">
        <v>149</v>
      </c>
      <c r="L160" s="39"/>
      <c r="M160" s="193" t="s">
        <v>1</v>
      </c>
      <c r="N160" s="194" t="s">
        <v>42</v>
      </c>
      <c r="O160" s="71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150</v>
      </c>
      <c r="AT160" s="197" t="s">
        <v>145</v>
      </c>
      <c r="AU160" s="197" t="s">
        <v>87</v>
      </c>
      <c r="AY160" s="17" t="s">
        <v>143</v>
      </c>
      <c r="BE160" s="198">
        <f>IF(N160="základní",J160,0)</f>
        <v>0</v>
      </c>
      <c r="BF160" s="198">
        <f>IF(N160="snížená",J160,0)</f>
        <v>0</v>
      </c>
      <c r="BG160" s="198">
        <f>IF(N160="zákl. přenesená",J160,0)</f>
        <v>0</v>
      </c>
      <c r="BH160" s="198">
        <f>IF(N160="sníž. přenesená",J160,0)</f>
        <v>0</v>
      </c>
      <c r="BI160" s="198">
        <f>IF(N160="nulová",J160,0)</f>
        <v>0</v>
      </c>
      <c r="BJ160" s="17" t="s">
        <v>85</v>
      </c>
      <c r="BK160" s="198">
        <f>ROUND(I160*H160,2)</f>
        <v>0</v>
      </c>
      <c r="BL160" s="17" t="s">
        <v>150</v>
      </c>
      <c r="BM160" s="197" t="s">
        <v>841</v>
      </c>
    </row>
    <row r="161" spans="1:65" s="2" customFormat="1" ht="10.199999999999999">
      <c r="A161" s="34"/>
      <c r="B161" s="35"/>
      <c r="C161" s="36"/>
      <c r="D161" s="199" t="s">
        <v>151</v>
      </c>
      <c r="E161" s="36"/>
      <c r="F161" s="200" t="s">
        <v>769</v>
      </c>
      <c r="G161" s="36"/>
      <c r="H161" s="36"/>
      <c r="I161" s="201"/>
      <c r="J161" s="36"/>
      <c r="K161" s="36"/>
      <c r="L161" s="39"/>
      <c r="M161" s="202"/>
      <c r="N161" s="203"/>
      <c r="O161" s="71"/>
      <c r="P161" s="71"/>
      <c r="Q161" s="71"/>
      <c r="R161" s="71"/>
      <c r="S161" s="71"/>
      <c r="T161" s="72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151</v>
      </c>
      <c r="AU161" s="17" t="s">
        <v>87</v>
      </c>
    </row>
    <row r="162" spans="1:65" s="13" customFormat="1" ht="10.199999999999999">
      <c r="B162" s="204"/>
      <c r="C162" s="205"/>
      <c r="D162" s="206" t="s">
        <v>175</v>
      </c>
      <c r="E162" s="207" t="s">
        <v>1</v>
      </c>
      <c r="F162" s="208" t="s">
        <v>834</v>
      </c>
      <c r="G162" s="205"/>
      <c r="H162" s="209">
        <v>22.361999999999998</v>
      </c>
      <c r="I162" s="210"/>
      <c r="J162" s="205"/>
      <c r="K162" s="205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175</v>
      </c>
      <c r="AU162" s="215" t="s">
        <v>87</v>
      </c>
      <c r="AV162" s="13" t="s">
        <v>87</v>
      </c>
      <c r="AW162" s="13" t="s">
        <v>34</v>
      </c>
      <c r="AX162" s="13" t="s">
        <v>77</v>
      </c>
      <c r="AY162" s="215" t="s">
        <v>143</v>
      </c>
    </row>
    <row r="163" spans="1:65" s="13" customFormat="1" ht="10.199999999999999">
      <c r="B163" s="204"/>
      <c r="C163" s="205"/>
      <c r="D163" s="206" t="s">
        <v>175</v>
      </c>
      <c r="E163" s="207" t="s">
        <v>1</v>
      </c>
      <c r="F163" s="208" t="s">
        <v>835</v>
      </c>
      <c r="G163" s="205"/>
      <c r="H163" s="209">
        <v>18.951000000000001</v>
      </c>
      <c r="I163" s="210"/>
      <c r="J163" s="205"/>
      <c r="K163" s="205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175</v>
      </c>
      <c r="AU163" s="215" t="s">
        <v>87</v>
      </c>
      <c r="AV163" s="13" t="s">
        <v>87</v>
      </c>
      <c r="AW163" s="13" t="s">
        <v>34</v>
      </c>
      <c r="AX163" s="13" t="s">
        <v>77</v>
      </c>
      <c r="AY163" s="215" t="s">
        <v>143</v>
      </c>
    </row>
    <row r="164" spans="1:65" s="14" customFormat="1" ht="10.199999999999999">
      <c r="B164" s="216"/>
      <c r="C164" s="217"/>
      <c r="D164" s="206" t="s">
        <v>175</v>
      </c>
      <c r="E164" s="218" t="s">
        <v>1</v>
      </c>
      <c r="F164" s="219" t="s">
        <v>177</v>
      </c>
      <c r="G164" s="217"/>
      <c r="H164" s="220">
        <v>41.313000000000002</v>
      </c>
      <c r="I164" s="221"/>
      <c r="J164" s="217"/>
      <c r="K164" s="217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175</v>
      </c>
      <c r="AU164" s="226" t="s">
        <v>87</v>
      </c>
      <c r="AV164" s="14" t="s">
        <v>150</v>
      </c>
      <c r="AW164" s="14" t="s">
        <v>34</v>
      </c>
      <c r="AX164" s="14" t="s">
        <v>85</v>
      </c>
      <c r="AY164" s="226" t="s">
        <v>143</v>
      </c>
    </row>
    <row r="165" spans="1:65" s="2" customFormat="1" ht="37.799999999999997" customHeight="1">
      <c r="A165" s="34"/>
      <c r="B165" s="35"/>
      <c r="C165" s="186" t="s">
        <v>164</v>
      </c>
      <c r="D165" s="186" t="s">
        <v>145</v>
      </c>
      <c r="E165" s="187" t="s">
        <v>842</v>
      </c>
      <c r="F165" s="188" t="s">
        <v>843</v>
      </c>
      <c r="G165" s="189" t="s">
        <v>148</v>
      </c>
      <c r="H165" s="190">
        <v>308</v>
      </c>
      <c r="I165" s="191"/>
      <c r="J165" s="192">
        <f>ROUND(I165*H165,2)</f>
        <v>0</v>
      </c>
      <c r="K165" s="188" t="s">
        <v>149</v>
      </c>
      <c r="L165" s="39"/>
      <c r="M165" s="193" t="s">
        <v>1</v>
      </c>
      <c r="N165" s="194" t="s">
        <v>42</v>
      </c>
      <c r="O165" s="71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150</v>
      </c>
      <c r="AT165" s="197" t="s">
        <v>145</v>
      </c>
      <c r="AU165" s="197" t="s">
        <v>87</v>
      </c>
      <c r="AY165" s="17" t="s">
        <v>143</v>
      </c>
      <c r="BE165" s="198">
        <f>IF(N165="základní",J165,0)</f>
        <v>0</v>
      </c>
      <c r="BF165" s="198">
        <f>IF(N165="snížená",J165,0)</f>
        <v>0</v>
      </c>
      <c r="BG165" s="198">
        <f>IF(N165="zákl. přenesená",J165,0)</f>
        <v>0</v>
      </c>
      <c r="BH165" s="198">
        <f>IF(N165="sníž. přenesená",J165,0)</f>
        <v>0</v>
      </c>
      <c r="BI165" s="198">
        <f>IF(N165="nulová",J165,0)</f>
        <v>0</v>
      </c>
      <c r="BJ165" s="17" t="s">
        <v>85</v>
      </c>
      <c r="BK165" s="198">
        <f>ROUND(I165*H165,2)</f>
        <v>0</v>
      </c>
      <c r="BL165" s="17" t="s">
        <v>150</v>
      </c>
      <c r="BM165" s="197" t="s">
        <v>844</v>
      </c>
    </row>
    <row r="166" spans="1:65" s="2" customFormat="1" ht="10.199999999999999">
      <c r="A166" s="34"/>
      <c r="B166" s="35"/>
      <c r="C166" s="36"/>
      <c r="D166" s="199" t="s">
        <v>151</v>
      </c>
      <c r="E166" s="36"/>
      <c r="F166" s="200" t="s">
        <v>845</v>
      </c>
      <c r="G166" s="36"/>
      <c r="H166" s="36"/>
      <c r="I166" s="201"/>
      <c r="J166" s="36"/>
      <c r="K166" s="36"/>
      <c r="L166" s="39"/>
      <c r="M166" s="202"/>
      <c r="N166" s="203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151</v>
      </c>
      <c r="AU166" s="17" t="s">
        <v>87</v>
      </c>
    </row>
    <row r="167" spans="1:65" s="2" customFormat="1" ht="16.5" customHeight="1">
      <c r="A167" s="34"/>
      <c r="B167" s="35"/>
      <c r="C167" s="227" t="s">
        <v>193</v>
      </c>
      <c r="D167" s="227" t="s">
        <v>219</v>
      </c>
      <c r="E167" s="228" t="s">
        <v>778</v>
      </c>
      <c r="F167" s="229" t="s">
        <v>779</v>
      </c>
      <c r="G167" s="230" t="s">
        <v>231</v>
      </c>
      <c r="H167" s="231">
        <v>6.16</v>
      </c>
      <c r="I167" s="232"/>
      <c r="J167" s="233">
        <f>ROUND(I167*H167,2)</f>
        <v>0</v>
      </c>
      <c r="K167" s="229" t="s">
        <v>149</v>
      </c>
      <c r="L167" s="234"/>
      <c r="M167" s="235" t="s">
        <v>1</v>
      </c>
      <c r="N167" s="236" t="s">
        <v>42</v>
      </c>
      <c r="O167" s="71"/>
      <c r="P167" s="195">
        <f>O167*H167</f>
        <v>0</v>
      </c>
      <c r="Q167" s="195">
        <v>1E-3</v>
      </c>
      <c r="R167" s="195">
        <f>Q167*H167</f>
        <v>6.1600000000000005E-3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164</v>
      </c>
      <c r="AT167" s="197" t="s">
        <v>219</v>
      </c>
      <c r="AU167" s="197" t="s">
        <v>87</v>
      </c>
      <c r="AY167" s="17" t="s">
        <v>143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85</v>
      </c>
      <c r="BK167" s="198">
        <f>ROUND(I167*H167,2)</f>
        <v>0</v>
      </c>
      <c r="BL167" s="17" t="s">
        <v>150</v>
      </c>
      <c r="BM167" s="197" t="s">
        <v>846</v>
      </c>
    </row>
    <row r="168" spans="1:65" s="13" customFormat="1" ht="10.199999999999999">
      <c r="B168" s="204"/>
      <c r="C168" s="205"/>
      <c r="D168" s="206" t="s">
        <v>175</v>
      </c>
      <c r="E168" s="207" t="s">
        <v>1</v>
      </c>
      <c r="F168" s="208" t="s">
        <v>847</v>
      </c>
      <c r="G168" s="205"/>
      <c r="H168" s="209">
        <v>6.16</v>
      </c>
      <c r="I168" s="210"/>
      <c r="J168" s="205"/>
      <c r="K168" s="205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175</v>
      </c>
      <c r="AU168" s="215" t="s">
        <v>87</v>
      </c>
      <c r="AV168" s="13" t="s">
        <v>87</v>
      </c>
      <c r="AW168" s="13" t="s">
        <v>34</v>
      </c>
      <c r="AX168" s="13" t="s">
        <v>85</v>
      </c>
      <c r="AY168" s="215" t="s">
        <v>143</v>
      </c>
    </row>
    <row r="169" spans="1:65" s="2" customFormat="1" ht="33" customHeight="1">
      <c r="A169" s="34"/>
      <c r="B169" s="35"/>
      <c r="C169" s="186" t="s">
        <v>169</v>
      </c>
      <c r="D169" s="186" t="s">
        <v>145</v>
      </c>
      <c r="E169" s="187" t="s">
        <v>848</v>
      </c>
      <c r="F169" s="188" t="s">
        <v>849</v>
      </c>
      <c r="G169" s="189" t="s">
        <v>148</v>
      </c>
      <c r="H169" s="190">
        <v>117.58</v>
      </c>
      <c r="I169" s="191"/>
      <c r="J169" s="192">
        <f>ROUND(I169*H169,2)</f>
        <v>0</v>
      </c>
      <c r="K169" s="188" t="s">
        <v>149</v>
      </c>
      <c r="L169" s="39"/>
      <c r="M169" s="193" t="s">
        <v>1</v>
      </c>
      <c r="N169" s="194" t="s">
        <v>42</v>
      </c>
      <c r="O169" s="71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150</v>
      </c>
      <c r="AT169" s="197" t="s">
        <v>145</v>
      </c>
      <c r="AU169" s="197" t="s">
        <v>87</v>
      </c>
      <c r="AY169" s="17" t="s">
        <v>143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7" t="s">
        <v>85</v>
      </c>
      <c r="BK169" s="198">
        <f>ROUND(I169*H169,2)</f>
        <v>0</v>
      </c>
      <c r="BL169" s="17" t="s">
        <v>150</v>
      </c>
      <c r="BM169" s="197" t="s">
        <v>850</v>
      </c>
    </row>
    <row r="170" spans="1:65" s="2" customFormat="1" ht="10.199999999999999">
      <c r="A170" s="34"/>
      <c r="B170" s="35"/>
      <c r="C170" s="36"/>
      <c r="D170" s="199" t="s">
        <v>151</v>
      </c>
      <c r="E170" s="36"/>
      <c r="F170" s="200" t="s">
        <v>851</v>
      </c>
      <c r="G170" s="36"/>
      <c r="H170" s="36"/>
      <c r="I170" s="201"/>
      <c r="J170" s="36"/>
      <c r="K170" s="36"/>
      <c r="L170" s="39"/>
      <c r="M170" s="202"/>
      <c r="N170" s="203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151</v>
      </c>
      <c r="AU170" s="17" t="s">
        <v>87</v>
      </c>
    </row>
    <row r="171" spans="1:65" s="13" customFormat="1" ht="10.199999999999999">
      <c r="B171" s="204"/>
      <c r="C171" s="205"/>
      <c r="D171" s="206" t="s">
        <v>175</v>
      </c>
      <c r="E171" s="207" t="s">
        <v>1</v>
      </c>
      <c r="F171" s="208" t="s">
        <v>852</v>
      </c>
      <c r="G171" s="205"/>
      <c r="H171" s="209">
        <v>58.11</v>
      </c>
      <c r="I171" s="210"/>
      <c r="J171" s="205"/>
      <c r="K171" s="205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175</v>
      </c>
      <c r="AU171" s="215" t="s">
        <v>87</v>
      </c>
      <c r="AV171" s="13" t="s">
        <v>87</v>
      </c>
      <c r="AW171" s="13" t="s">
        <v>34</v>
      </c>
      <c r="AX171" s="13" t="s">
        <v>77</v>
      </c>
      <c r="AY171" s="215" t="s">
        <v>143</v>
      </c>
    </row>
    <row r="172" spans="1:65" s="13" customFormat="1" ht="10.199999999999999">
      <c r="B172" s="204"/>
      <c r="C172" s="205"/>
      <c r="D172" s="206" t="s">
        <v>175</v>
      </c>
      <c r="E172" s="207" t="s">
        <v>1</v>
      </c>
      <c r="F172" s="208" t="s">
        <v>853</v>
      </c>
      <c r="G172" s="205"/>
      <c r="H172" s="209">
        <v>59.47</v>
      </c>
      <c r="I172" s="210"/>
      <c r="J172" s="205"/>
      <c r="K172" s="205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175</v>
      </c>
      <c r="AU172" s="215" t="s">
        <v>87</v>
      </c>
      <c r="AV172" s="13" t="s">
        <v>87</v>
      </c>
      <c r="AW172" s="13" t="s">
        <v>34</v>
      </c>
      <c r="AX172" s="13" t="s">
        <v>77</v>
      </c>
      <c r="AY172" s="215" t="s">
        <v>143</v>
      </c>
    </row>
    <row r="173" spans="1:65" s="14" customFormat="1" ht="10.199999999999999">
      <c r="B173" s="216"/>
      <c r="C173" s="217"/>
      <c r="D173" s="206" t="s">
        <v>175</v>
      </c>
      <c r="E173" s="218" t="s">
        <v>1</v>
      </c>
      <c r="F173" s="219" t="s">
        <v>177</v>
      </c>
      <c r="G173" s="217"/>
      <c r="H173" s="220">
        <v>117.58</v>
      </c>
      <c r="I173" s="221"/>
      <c r="J173" s="217"/>
      <c r="K173" s="217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175</v>
      </c>
      <c r="AU173" s="226" t="s">
        <v>87</v>
      </c>
      <c r="AV173" s="14" t="s">
        <v>150</v>
      </c>
      <c r="AW173" s="14" t="s">
        <v>34</v>
      </c>
      <c r="AX173" s="14" t="s">
        <v>85</v>
      </c>
      <c r="AY173" s="226" t="s">
        <v>143</v>
      </c>
    </row>
    <row r="174" spans="1:65" s="2" customFormat="1" ht="37.799999999999997" customHeight="1">
      <c r="A174" s="34"/>
      <c r="B174" s="35"/>
      <c r="C174" s="186" t="s">
        <v>206</v>
      </c>
      <c r="D174" s="186" t="s">
        <v>145</v>
      </c>
      <c r="E174" s="187" t="s">
        <v>854</v>
      </c>
      <c r="F174" s="188" t="s">
        <v>855</v>
      </c>
      <c r="G174" s="189" t="s">
        <v>148</v>
      </c>
      <c r="H174" s="190">
        <v>308</v>
      </c>
      <c r="I174" s="191"/>
      <c r="J174" s="192">
        <f>ROUND(I174*H174,2)</f>
        <v>0</v>
      </c>
      <c r="K174" s="188" t="s">
        <v>149</v>
      </c>
      <c r="L174" s="39"/>
      <c r="M174" s="193" t="s">
        <v>1</v>
      </c>
      <c r="N174" s="194" t="s">
        <v>42</v>
      </c>
      <c r="O174" s="71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150</v>
      </c>
      <c r="AT174" s="197" t="s">
        <v>145</v>
      </c>
      <c r="AU174" s="197" t="s">
        <v>87</v>
      </c>
      <c r="AY174" s="17" t="s">
        <v>143</v>
      </c>
      <c r="BE174" s="198">
        <f>IF(N174="základní",J174,0)</f>
        <v>0</v>
      </c>
      <c r="BF174" s="198">
        <f>IF(N174="snížená",J174,0)</f>
        <v>0</v>
      </c>
      <c r="BG174" s="198">
        <f>IF(N174="zákl. přenesená",J174,0)</f>
        <v>0</v>
      </c>
      <c r="BH174" s="198">
        <f>IF(N174="sníž. přenesená",J174,0)</f>
        <v>0</v>
      </c>
      <c r="BI174" s="198">
        <f>IF(N174="nulová",J174,0)</f>
        <v>0</v>
      </c>
      <c r="BJ174" s="17" t="s">
        <v>85</v>
      </c>
      <c r="BK174" s="198">
        <f>ROUND(I174*H174,2)</f>
        <v>0</v>
      </c>
      <c r="BL174" s="17" t="s">
        <v>150</v>
      </c>
      <c r="BM174" s="197" t="s">
        <v>856</v>
      </c>
    </row>
    <row r="175" spans="1:65" s="2" customFormat="1" ht="10.199999999999999">
      <c r="A175" s="34"/>
      <c r="B175" s="35"/>
      <c r="C175" s="36"/>
      <c r="D175" s="199" t="s">
        <v>151</v>
      </c>
      <c r="E175" s="36"/>
      <c r="F175" s="200" t="s">
        <v>857</v>
      </c>
      <c r="G175" s="36"/>
      <c r="H175" s="36"/>
      <c r="I175" s="201"/>
      <c r="J175" s="36"/>
      <c r="K175" s="36"/>
      <c r="L175" s="39"/>
      <c r="M175" s="202"/>
      <c r="N175" s="203"/>
      <c r="O175" s="71"/>
      <c r="P175" s="71"/>
      <c r="Q175" s="71"/>
      <c r="R175" s="71"/>
      <c r="S175" s="71"/>
      <c r="T175" s="72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151</v>
      </c>
      <c r="AU175" s="17" t="s">
        <v>87</v>
      </c>
    </row>
    <row r="176" spans="1:65" s="13" customFormat="1" ht="10.199999999999999">
      <c r="B176" s="204"/>
      <c r="C176" s="205"/>
      <c r="D176" s="206" t="s">
        <v>175</v>
      </c>
      <c r="E176" s="207" t="s">
        <v>1</v>
      </c>
      <c r="F176" s="208" t="s">
        <v>827</v>
      </c>
      <c r="G176" s="205"/>
      <c r="H176" s="209">
        <v>185</v>
      </c>
      <c r="I176" s="210"/>
      <c r="J176" s="205"/>
      <c r="K176" s="205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175</v>
      </c>
      <c r="AU176" s="215" t="s">
        <v>87</v>
      </c>
      <c r="AV176" s="13" t="s">
        <v>87</v>
      </c>
      <c r="AW176" s="13" t="s">
        <v>34</v>
      </c>
      <c r="AX176" s="13" t="s">
        <v>77</v>
      </c>
      <c r="AY176" s="215" t="s">
        <v>143</v>
      </c>
    </row>
    <row r="177" spans="1:65" s="13" customFormat="1" ht="10.199999999999999">
      <c r="B177" s="204"/>
      <c r="C177" s="205"/>
      <c r="D177" s="206" t="s">
        <v>175</v>
      </c>
      <c r="E177" s="207" t="s">
        <v>1</v>
      </c>
      <c r="F177" s="208" t="s">
        <v>828</v>
      </c>
      <c r="G177" s="205"/>
      <c r="H177" s="209">
        <v>123</v>
      </c>
      <c r="I177" s="210"/>
      <c r="J177" s="205"/>
      <c r="K177" s="205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175</v>
      </c>
      <c r="AU177" s="215" t="s">
        <v>87</v>
      </c>
      <c r="AV177" s="13" t="s">
        <v>87</v>
      </c>
      <c r="AW177" s="13" t="s">
        <v>34</v>
      </c>
      <c r="AX177" s="13" t="s">
        <v>77</v>
      </c>
      <c r="AY177" s="215" t="s">
        <v>143</v>
      </c>
    </row>
    <row r="178" spans="1:65" s="14" customFormat="1" ht="10.199999999999999">
      <c r="B178" s="216"/>
      <c r="C178" s="217"/>
      <c r="D178" s="206" t="s">
        <v>175</v>
      </c>
      <c r="E178" s="218" t="s">
        <v>1</v>
      </c>
      <c r="F178" s="219" t="s">
        <v>177</v>
      </c>
      <c r="G178" s="217"/>
      <c r="H178" s="220">
        <v>308</v>
      </c>
      <c r="I178" s="221"/>
      <c r="J178" s="217"/>
      <c r="K178" s="217"/>
      <c r="L178" s="222"/>
      <c r="M178" s="223"/>
      <c r="N178" s="224"/>
      <c r="O178" s="224"/>
      <c r="P178" s="224"/>
      <c r="Q178" s="224"/>
      <c r="R178" s="224"/>
      <c r="S178" s="224"/>
      <c r="T178" s="225"/>
      <c r="AT178" s="226" t="s">
        <v>175</v>
      </c>
      <c r="AU178" s="226" t="s">
        <v>87</v>
      </c>
      <c r="AV178" s="14" t="s">
        <v>150</v>
      </c>
      <c r="AW178" s="14" t="s">
        <v>34</v>
      </c>
      <c r="AX178" s="14" t="s">
        <v>85</v>
      </c>
      <c r="AY178" s="226" t="s">
        <v>143</v>
      </c>
    </row>
    <row r="179" spans="1:65" s="12" customFormat="1" ht="22.8" customHeight="1">
      <c r="B179" s="170"/>
      <c r="C179" s="171"/>
      <c r="D179" s="172" t="s">
        <v>76</v>
      </c>
      <c r="E179" s="184" t="s">
        <v>87</v>
      </c>
      <c r="F179" s="184" t="s">
        <v>260</v>
      </c>
      <c r="G179" s="171"/>
      <c r="H179" s="171"/>
      <c r="I179" s="174"/>
      <c r="J179" s="185">
        <f>BK179</f>
        <v>0</v>
      </c>
      <c r="K179" s="171"/>
      <c r="L179" s="176"/>
      <c r="M179" s="177"/>
      <c r="N179" s="178"/>
      <c r="O179" s="178"/>
      <c r="P179" s="179">
        <f>SUM(P180:P188)</f>
        <v>0</v>
      </c>
      <c r="Q179" s="178"/>
      <c r="R179" s="179">
        <f>SUM(R180:R188)</f>
        <v>0.14000000000000001</v>
      </c>
      <c r="S179" s="178"/>
      <c r="T179" s="180">
        <f>SUM(T180:T188)</f>
        <v>0</v>
      </c>
      <c r="AR179" s="181" t="s">
        <v>85</v>
      </c>
      <c r="AT179" s="182" t="s">
        <v>76</v>
      </c>
      <c r="AU179" s="182" t="s">
        <v>85</v>
      </c>
      <c r="AY179" s="181" t="s">
        <v>143</v>
      </c>
      <c r="BK179" s="183">
        <f>SUM(BK180:BK188)</f>
        <v>0</v>
      </c>
    </row>
    <row r="180" spans="1:65" s="2" customFormat="1" ht="24.15" customHeight="1">
      <c r="A180" s="34"/>
      <c r="B180" s="35"/>
      <c r="C180" s="186" t="s">
        <v>8</v>
      </c>
      <c r="D180" s="186" t="s">
        <v>145</v>
      </c>
      <c r="E180" s="187" t="s">
        <v>858</v>
      </c>
      <c r="F180" s="188" t="s">
        <v>859</v>
      </c>
      <c r="G180" s="189" t="s">
        <v>236</v>
      </c>
      <c r="H180" s="190">
        <v>6</v>
      </c>
      <c r="I180" s="191"/>
      <c r="J180" s="192">
        <f>ROUND(I180*H180,2)</f>
        <v>0</v>
      </c>
      <c r="K180" s="188" t="s">
        <v>149</v>
      </c>
      <c r="L180" s="39"/>
      <c r="M180" s="193" t="s">
        <v>1</v>
      </c>
      <c r="N180" s="194" t="s">
        <v>42</v>
      </c>
      <c r="O180" s="71"/>
      <c r="P180" s="195">
        <f>O180*H180</f>
        <v>0</v>
      </c>
      <c r="Q180" s="195">
        <v>0.01</v>
      </c>
      <c r="R180" s="195">
        <f>Q180*H180</f>
        <v>0.06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150</v>
      </c>
      <c r="AT180" s="197" t="s">
        <v>145</v>
      </c>
      <c r="AU180" s="197" t="s">
        <v>87</v>
      </c>
      <c r="AY180" s="17" t="s">
        <v>143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7" t="s">
        <v>85</v>
      </c>
      <c r="BK180" s="198">
        <f>ROUND(I180*H180,2)</f>
        <v>0</v>
      </c>
      <c r="BL180" s="17" t="s">
        <v>150</v>
      </c>
      <c r="BM180" s="197" t="s">
        <v>860</v>
      </c>
    </row>
    <row r="181" spans="1:65" s="2" customFormat="1" ht="10.199999999999999">
      <c r="A181" s="34"/>
      <c r="B181" s="35"/>
      <c r="C181" s="36"/>
      <c r="D181" s="199" t="s">
        <v>151</v>
      </c>
      <c r="E181" s="36"/>
      <c r="F181" s="200" t="s">
        <v>861</v>
      </c>
      <c r="G181" s="36"/>
      <c r="H181" s="36"/>
      <c r="I181" s="201"/>
      <c r="J181" s="36"/>
      <c r="K181" s="36"/>
      <c r="L181" s="39"/>
      <c r="M181" s="202"/>
      <c r="N181" s="203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151</v>
      </c>
      <c r="AU181" s="17" t="s">
        <v>87</v>
      </c>
    </row>
    <row r="182" spans="1:65" s="2" customFormat="1" ht="38.4">
      <c r="A182" s="34"/>
      <c r="B182" s="35"/>
      <c r="C182" s="36"/>
      <c r="D182" s="206" t="s">
        <v>294</v>
      </c>
      <c r="E182" s="36"/>
      <c r="F182" s="237" t="s">
        <v>862</v>
      </c>
      <c r="G182" s="36"/>
      <c r="H182" s="36"/>
      <c r="I182" s="201"/>
      <c r="J182" s="36"/>
      <c r="K182" s="36"/>
      <c r="L182" s="39"/>
      <c r="M182" s="202"/>
      <c r="N182" s="203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294</v>
      </c>
      <c r="AU182" s="17" t="s">
        <v>87</v>
      </c>
    </row>
    <row r="183" spans="1:65" s="2" customFormat="1" ht="24.15" customHeight="1">
      <c r="A183" s="34"/>
      <c r="B183" s="35"/>
      <c r="C183" s="186" t="s">
        <v>218</v>
      </c>
      <c r="D183" s="186" t="s">
        <v>145</v>
      </c>
      <c r="E183" s="187" t="s">
        <v>863</v>
      </c>
      <c r="F183" s="188" t="s">
        <v>864</v>
      </c>
      <c r="G183" s="189" t="s">
        <v>236</v>
      </c>
      <c r="H183" s="190">
        <v>6</v>
      </c>
      <c r="I183" s="191"/>
      <c r="J183" s="192">
        <f>ROUND(I183*H183,2)</f>
        <v>0</v>
      </c>
      <c r="K183" s="188" t="s">
        <v>1</v>
      </c>
      <c r="L183" s="39"/>
      <c r="M183" s="193" t="s">
        <v>1</v>
      </c>
      <c r="N183" s="194" t="s">
        <v>42</v>
      </c>
      <c r="O183" s="71"/>
      <c r="P183" s="195">
        <f>O183*H183</f>
        <v>0</v>
      </c>
      <c r="Q183" s="195">
        <v>0.01</v>
      </c>
      <c r="R183" s="195">
        <f>Q183*H183</f>
        <v>0.06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150</v>
      </c>
      <c r="AT183" s="197" t="s">
        <v>145</v>
      </c>
      <c r="AU183" s="197" t="s">
        <v>87</v>
      </c>
      <c r="AY183" s="17" t="s">
        <v>143</v>
      </c>
      <c r="BE183" s="198">
        <f>IF(N183="základní",J183,0)</f>
        <v>0</v>
      </c>
      <c r="BF183" s="198">
        <f>IF(N183="snížená",J183,0)</f>
        <v>0</v>
      </c>
      <c r="BG183" s="198">
        <f>IF(N183="zákl. přenesená",J183,0)</f>
        <v>0</v>
      </c>
      <c r="BH183" s="198">
        <f>IF(N183="sníž. přenesená",J183,0)</f>
        <v>0</v>
      </c>
      <c r="BI183" s="198">
        <f>IF(N183="nulová",J183,0)</f>
        <v>0</v>
      </c>
      <c r="BJ183" s="17" t="s">
        <v>85</v>
      </c>
      <c r="BK183" s="198">
        <f>ROUND(I183*H183,2)</f>
        <v>0</v>
      </c>
      <c r="BL183" s="17" t="s">
        <v>150</v>
      </c>
      <c r="BM183" s="197" t="s">
        <v>865</v>
      </c>
    </row>
    <row r="184" spans="1:65" s="2" customFormat="1" ht="48">
      <c r="A184" s="34"/>
      <c r="B184" s="35"/>
      <c r="C184" s="36"/>
      <c r="D184" s="206" t="s">
        <v>294</v>
      </c>
      <c r="E184" s="36"/>
      <c r="F184" s="237" t="s">
        <v>866</v>
      </c>
      <c r="G184" s="36"/>
      <c r="H184" s="36"/>
      <c r="I184" s="201"/>
      <c r="J184" s="36"/>
      <c r="K184" s="36"/>
      <c r="L184" s="39"/>
      <c r="M184" s="202"/>
      <c r="N184" s="203"/>
      <c r="O184" s="71"/>
      <c r="P184" s="71"/>
      <c r="Q184" s="71"/>
      <c r="R184" s="71"/>
      <c r="S184" s="71"/>
      <c r="T184" s="72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294</v>
      </c>
      <c r="AU184" s="17" t="s">
        <v>87</v>
      </c>
    </row>
    <row r="185" spans="1:65" s="2" customFormat="1" ht="21.75" customHeight="1">
      <c r="A185" s="34"/>
      <c r="B185" s="35"/>
      <c r="C185" s="186" t="s">
        <v>181</v>
      </c>
      <c r="D185" s="186" t="s">
        <v>145</v>
      </c>
      <c r="E185" s="187" t="s">
        <v>867</v>
      </c>
      <c r="F185" s="188" t="s">
        <v>868</v>
      </c>
      <c r="G185" s="189" t="s">
        <v>869</v>
      </c>
      <c r="H185" s="190">
        <v>1</v>
      </c>
      <c r="I185" s="191"/>
      <c r="J185" s="192">
        <f>ROUND(I185*H185,2)</f>
        <v>0</v>
      </c>
      <c r="K185" s="188" t="s">
        <v>1</v>
      </c>
      <c r="L185" s="39"/>
      <c r="M185" s="193" t="s">
        <v>1</v>
      </c>
      <c r="N185" s="194" t="s">
        <v>42</v>
      </c>
      <c r="O185" s="71"/>
      <c r="P185" s="195">
        <f>O185*H185</f>
        <v>0</v>
      </c>
      <c r="Q185" s="195">
        <v>0.01</v>
      </c>
      <c r="R185" s="195">
        <f>Q185*H185</f>
        <v>0.01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150</v>
      </c>
      <c r="AT185" s="197" t="s">
        <v>145</v>
      </c>
      <c r="AU185" s="197" t="s">
        <v>87</v>
      </c>
      <c r="AY185" s="17" t="s">
        <v>143</v>
      </c>
      <c r="BE185" s="198">
        <f>IF(N185="základní",J185,0)</f>
        <v>0</v>
      </c>
      <c r="BF185" s="198">
        <f>IF(N185="snížená",J185,0)</f>
        <v>0</v>
      </c>
      <c r="BG185" s="198">
        <f>IF(N185="zákl. přenesená",J185,0)</f>
        <v>0</v>
      </c>
      <c r="BH185" s="198">
        <f>IF(N185="sníž. přenesená",J185,0)</f>
        <v>0</v>
      </c>
      <c r="BI185" s="198">
        <f>IF(N185="nulová",J185,0)</f>
        <v>0</v>
      </c>
      <c r="BJ185" s="17" t="s">
        <v>85</v>
      </c>
      <c r="BK185" s="198">
        <f>ROUND(I185*H185,2)</f>
        <v>0</v>
      </c>
      <c r="BL185" s="17" t="s">
        <v>150</v>
      </c>
      <c r="BM185" s="197" t="s">
        <v>870</v>
      </c>
    </row>
    <row r="186" spans="1:65" s="2" customFormat="1" ht="48">
      <c r="A186" s="34"/>
      <c r="B186" s="35"/>
      <c r="C186" s="36"/>
      <c r="D186" s="206" t="s">
        <v>294</v>
      </c>
      <c r="E186" s="36"/>
      <c r="F186" s="237" t="s">
        <v>871</v>
      </c>
      <c r="G186" s="36"/>
      <c r="H186" s="36"/>
      <c r="I186" s="201"/>
      <c r="J186" s="36"/>
      <c r="K186" s="36"/>
      <c r="L186" s="39"/>
      <c r="M186" s="202"/>
      <c r="N186" s="203"/>
      <c r="O186" s="71"/>
      <c r="P186" s="71"/>
      <c r="Q186" s="71"/>
      <c r="R186" s="71"/>
      <c r="S186" s="71"/>
      <c r="T186" s="72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7" t="s">
        <v>294</v>
      </c>
      <c r="AU186" s="17" t="s">
        <v>87</v>
      </c>
    </row>
    <row r="187" spans="1:65" s="2" customFormat="1" ht="24.15" customHeight="1">
      <c r="A187" s="34"/>
      <c r="B187" s="35"/>
      <c r="C187" s="186" t="s">
        <v>228</v>
      </c>
      <c r="D187" s="186" t="s">
        <v>145</v>
      </c>
      <c r="E187" s="187" t="s">
        <v>872</v>
      </c>
      <c r="F187" s="188" t="s">
        <v>873</v>
      </c>
      <c r="G187" s="189" t="s">
        <v>869</v>
      </c>
      <c r="H187" s="190">
        <v>1</v>
      </c>
      <c r="I187" s="191"/>
      <c r="J187" s="192">
        <f>ROUND(I187*H187,2)</f>
        <v>0</v>
      </c>
      <c r="K187" s="188" t="s">
        <v>1</v>
      </c>
      <c r="L187" s="39"/>
      <c r="M187" s="193" t="s">
        <v>1</v>
      </c>
      <c r="N187" s="194" t="s">
        <v>42</v>
      </c>
      <c r="O187" s="71"/>
      <c r="P187" s="195">
        <f>O187*H187</f>
        <v>0</v>
      </c>
      <c r="Q187" s="195">
        <v>0.01</v>
      </c>
      <c r="R187" s="195">
        <f>Q187*H187</f>
        <v>0.01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150</v>
      </c>
      <c r="AT187" s="197" t="s">
        <v>145</v>
      </c>
      <c r="AU187" s="197" t="s">
        <v>87</v>
      </c>
      <c r="AY187" s="17" t="s">
        <v>143</v>
      </c>
      <c r="BE187" s="198">
        <f>IF(N187="základní",J187,0)</f>
        <v>0</v>
      </c>
      <c r="BF187" s="198">
        <f>IF(N187="snížená",J187,0)</f>
        <v>0</v>
      </c>
      <c r="BG187" s="198">
        <f>IF(N187="zákl. přenesená",J187,0)</f>
        <v>0</v>
      </c>
      <c r="BH187" s="198">
        <f>IF(N187="sníž. přenesená",J187,0)</f>
        <v>0</v>
      </c>
      <c r="BI187" s="198">
        <f>IF(N187="nulová",J187,0)</f>
        <v>0</v>
      </c>
      <c r="BJ187" s="17" t="s">
        <v>85</v>
      </c>
      <c r="BK187" s="198">
        <f>ROUND(I187*H187,2)</f>
        <v>0</v>
      </c>
      <c r="BL187" s="17" t="s">
        <v>150</v>
      </c>
      <c r="BM187" s="197" t="s">
        <v>874</v>
      </c>
    </row>
    <row r="188" spans="1:65" s="2" customFormat="1" ht="48">
      <c r="A188" s="34"/>
      <c r="B188" s="35"/>
      <c r="C188" s="36"/>
      <c r="D188" s="206" t="s">
        <v>294</v>
      </c>
      <c r="E188" s="36"/>
      <c r="F188" s="237" t="s">
        <v>875</v>
      </c>
      <c r="G188" s="36"/>
      <c r="H188" s="36"/>
      <c r="I188" s="201"/>
      <c r="J188" s="36"/>
      <c r="K188" s="36"/>
      <c r="L188" s="39"/>
      <c r="M188" s="202"/>
      <c r="N188" s="203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294</v>
      </c>
      <c r="AU188" s="17" t="s">
        <v>87</v>
      </c>
    </row>
    <row r="189" spans="1:65" s="12" customFormat="1" ht="22.8" customHeight="1">
      <c r="B189" s="170"/>
      <c r="C189" s="171"/>
      <c r="D189" s="172" t="s">
        <v>76</v>
      </c>
      <c r="E189" s="184" t="s">
        <v>150</v>
      </c>
      <c r="F189" s="184" t="s">
        <v>876</v>
      </c>
      <c r="G189" s="171"/>
      <c r="H189" s="171"/>
      <c r="I189" s="174"/>
      <c r="J189" s="185">
        <f>BK189</f>
        <v>0</v>
      </c>
      <c r="K189" s="171"/>
      <c r="L189" s="176"/>
      <c r="M189" s="177"/>
      <c r="N189" s="178"/>
      <c r="O189" s="178"/>
      <c r="P189" s="179">
        <f>SUM(P190:P195)</f>
        <v>0</v>
      </c>
      <c r="Q189" s="178"/>
      <c r="R189" s="179">
        <f>SUM(R190:R195)</f>
        <v>9.28193175</v>
      </c>
      <c r="S189" s="178"/>
      <c r="T189" s="180">
        <f>SUM(T190:T195)</f>
        <v>0</v>
      </c>
      <c r="AR189" s="181" t="s">
        <v>85</v>
      </c>
      <c r="AT189" s="182" t="s">
        <v>76</v>
      </c>
      <c r="AU189" s="182" t="s">
        <v>85</v>
      </c>
      <c r="AY189" s="181" t="s">
        <v>143</v>
      </c>
      <c r="BK189" s="183">
        <f>SUM(BK190:BK195)</f>
        <v>0</v>
      </c>
    </row>
    <row r="190" spans="1:65" s="2" customFormat="1" ht="37.799999999999997" customHeight="1">
      <c r="A190" s="34"/>
      <c r="B190" s="35"/>
      <c r="C190" s="186" t="s">
        <v>186</v>
      </c>
      <c r="D190" s="186" t="s">
        <v>145</v>
      </c>
      <c r="E190" s="187" t="s">
        <v>877</v>
      </c>
      <c r="F190" s="188" t="s">
        <v>878</v>
      </c>
      <c r="G190" s="189" t="s">
        <v>148</v>
      </c>
      <c r="H190" s="190">
        <v>6.8250000000000002</v>
      </c>
      <c r="I190" s="191"/>
      <c r="J190" s="192">
        <f>ROUND(I190*H190,2)</f>
        <v>0</v>
      </c>
      <c r="K190" s="188" t="s">
        <v>149</v>
      </c>
      <c r="L190" s="39"/>
      <c r="M190" s="193" t="s">
        <v>1</v>
      </c>
      <c r="N190" s="194" t="s">
        <v>42</v>
      </c>
      <c r="O190" s="71"/>
      <c r="P190" s="195">
        <f>O190*H190</f>
        <v>0</v>
      </c>
      <c r="Q190" s="195">
        <v>1.11683</v>
      </c>
      <c r="R190" s="195">
        <f>Q190*H190</f>
        <v>7.62236475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150</v>
      </c>
      <c r="AT190" s="197" t="s">
        <v>145</v>
      </c>
      <c r="AU190" s="197" t="s">
        <v>87</v>
      </c>
      <c r="AY190" s="17" t="s">
        <v>143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17" t="s">
        <v>85</v>
      </c>
      <c r="BK190" s="198">
        <f>ROUND(I190*H190,2)</f>
        <v>0</v>
      </c>
      <c r="BL190" s="17" t="s">
        <v>150</v>
      </c>
      <c r="BM190" s="197" t="s">
        <v>879</v>
      </c>
    </row>
    <row r="191" spans="1:65" s="2" customFormat="1" ht="10.199999999999999">
      <c r="A191" s="34"/>
      <c r="B191" s="35"/>
      <c r="C191" s="36"/>
      <c r="D191" s="199" t="s">
        <v>151</v>
      </c>
      <c r="E191" s="36"/>
      <c r="F191" s="200" t="s">
        <v>880</v>
      </c>
      <c r="G191" s="36"/>
      <c r="H191" s="36"/>
      <c r="I191" s="201"/>
      <c r="J191" s="36"/>
      <c r="K191" s="36"/>
      <c r="L191" s="39"/>
      <c r="M191" s="202"/>
      <c r="N191" s="203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151</v>
      </c>
      <c r="AU191" s="17" t="s">
        <v>87</v>
      </c>
    </row>
    <row r="192" spans="1:65" s="13" customFormat="1" ht="10.199999999999999">
      <c r="B192" s="204"/>
      <c r="C192" s="205"/>
      <c r="D192" s="206" t="s">
        <v>175</v>
      </c>
      <c r="E192" s="207" t="s">
        <v>1</v>
      </c>
      <c r="F192" s="208" t="s">
        <v>881</v>
      </c>
      <c r="G192" s="205"/>
      <c r="H192" s="209">
        <v>6.8250000000000002</v>
      </c>
      <c r="I192" s="210"/>
      <c r="J192" s="205"/>
      <c r="K192" s="205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175</v>
      </c>
      <c r="AU192" s="215" t="s">
        <v>87</v>
      </c>
      <c r="AV192" s="13" t="s">
        <v>87</v>
      </c>
      <c r="AW192" s="13" t="s">
        <v>34</v>
      </c>
      <c r="AX192" s="13" t="s">
        <v>85</v>
      </c>
      <c r="AY192" s="215" t="s">
        <v>143</v>
      </c>
    </row>
    <row r="193" spans="1:65" s="2" customFormat="1" ht="24.15" customHeight="1">
      <c r="A193" s="34"/>
      <c r="B193" s="35"/>
      <c r="C193" s="186" t="s">
        <v>239</v>
      </c>
      <c r="D193" s="186" t="s">
        <v>145</v>
      </c>
      <c r="E193" s="187" t="s">
        <v>882</v>
      </c>
      <c r="F193" s="188" t="s">
        <v>883</v>
      </c>
      <c r="G193" s="189" t="s">
        <v>148</v>
      </c>
      <c r="H193" s="190">
        <v>6.8250000000000002</v>
      </c>
      <c r="I193" s="191"/>
      <c r="J193" s="192">
        <f>ROUND(I193*H193,2)</f>
        <v>0</v>
      </c>
      <c r="K193" s="188" t="s">
        <v>149</v>
      </c>
      <c r="L193" s="39"/>
      <c r="M193" s="193" t="s">
        <v>1</v>
      </c>
      <c r="N193" s="194" t="s">
        <v>42</v>
      </c>
      <c r="O193" s="71"/>
      <c r="P193" s="195">
        <f>O193*H193</f>
        <v>0</v>
      </c>
      <c r="Q193" s="195">
        <v>0.24315999999999999</v>
      </c>
      <c r="R193" s="195">
        <f>Q193*H193</f>
        <v>1.659567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150</v>
      </c>
      <c r="AT193" s="197" t="s">
        <v>145</v>
      </c>
      <c r="AU193" s="197" t="s">
        <v>87</v>
      </c>
      <c r="AY193" s="17" t="s">
        <v>143</v>
      </c>
      <c r="BE193" s="198">
        <f>IF(N193="základní",J193,0)</f>
        <v>0</v>
      </c>
      <c r="BF193" s="198">
        <f>IF(N193="snížená",J193,0)</f>
        <v>0</v>
      </c>
      <c r="BG193" s="198">
        <f>IF(N193="zákl. přenesená",J193,0)</f>
        <v>0</v>
      </c>
      <c r="BH193" s="198">
        <f>IF(N193="sníž. přenesená",J193,0)</f>
        <v>0</v>
      </c>
      <c r="BI193" s="198">
        <f>IF(N193="nulová",J193,0)</f>
        <v>0</v>
      </c>
      <c r="BJ193" s="17" t="s">
        <v>85</v>
      </c>
      <c r="BK193" s="198">
        <f>ROUND(I193*H193,2)</f>
        <v>0</v>
      </c>
      <c r="BL193" s="17" t="s">
        <v>150</v>
      </c>
      <c r="BM193" s="197" t="s">
        <v>884</v>
      </c>
    </row>
    <row r="194" spans="1:65" s="2" customFormat="1" ht="10.199999999999999">
      <c r="A194" s="34"/>
      <c r="B194" s="35"/>
      <c r="C194" s="36"/>
      <c r="D194" s="199" t="s">
        <v>151</v>
      </c>
      <c r="E194" s="36"/>
      <c r="F194" s="200" t="s">
        <v>885</v>
      </c>
      <c r="G194" s="36"/>
      <c r="H194" s="36"/>
      <c r="I194" s="201"/>
      <c r="J194" s="36"/>
      <c r="K194" s="36"/>
      <c r="L194" s="39"/>
      <c r="M194" s="202"/>
      <c r="N194" s="203"/>
      <c r="O194" s="71"/>
      <c r="P194" s="71"/>
      <c r="Q194" s="71"/>
      <c r="R194" s="71"/>
      <c r="S194" s="71"/>
      <c r="T194" s="72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151</v>
      </c>
      <c r="AU194" s="17" t="s">
        <v>87</v>
      </c>
    </row>
    <row r="195" spans="1:65" s="13" customFormat="1" ht="10.199999999999999">
      <c r="B195" s="204"/>
      <c r="C195" s="205"/>
      <c r="D195" s="206" t="s">
        <v>175</v>
      </c>
      <c r="E195" s="207" t="s">
        <v>1</v>
      </c>
      <c r="F195" s="208" t="s">
        <v>881</v>
      </c>
      <c r="G195" s="205"/>
      <c r="H195" s="209">
        <v>6.8250000000000002</v>
      </c>
      <c r="I195" s="210"/>
      <c r="J195" s="205"/>
      <c r="K195" s="205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175</v>
      </c>
      <c r="AU195" s="215" t="s">
        <v>87</v>
      </c>
      <c r="AV195" s="13" t="s">
        <v>87</v>
      </c>
      <c r="AW195" s="13" t="s">
        <v>34</v>
      </c>
      <c r="AX195" s="13" t="s">
        <v>85</v>
      </c>
      <c r="AY195" s="215" t="s">
        <v>143</v>
      </c>
    </row>
    <row r="196" spans="1:65" s="12" customFormat="1" ht="22.8" customHeight="1">
      <c r="B196" s="170"/>
      <c r="C196" s="171"/>
      <c r="D196" s="172" t="s">
        <v>76</v>
      </c>
      <c r="E196" s="184" t="s">
        <v>193</v>
      </c>
      <c r="F196" s="184" t="s">
        <v>413</v>
      </c>
      <c r="G196" s="171"/>
      <c r="H196" s="171"/>
      <c r="I196" s="174"/>
      <c r="J196" s="185">
        <f>BK196</f>
        <v>0</v>
      </c>
      <c r="K196" s="171"/>
      <c r="L196" s="176"/>
      <c r="M196" s="177"/>
      <c r="N196" s="178"/>
      <c r="O196" s="178"/>
      <c r="P196" s="179">
        <f>SUM(P197:P204)</f>
        <v>0</v>
      </c>
      <c r="Q196" s="178"/>
      <c r="R196" s="179">
        <f>SUM(R197:R204)</f>
        <v>0.86943000000000015</v>
      </c>
      <c r="S196" s="178"/>
      <c r="T196" s="180">
        <f>SUM(T197:T204)</f>
        <v>0</v>
      </c>
      <c r="AR196" s="181" t="s">
        <v>85</v>
      </c>
      <c r="AT196" s="182" t="s">
        <v>76</v>
      </c>
      <c r="AU196" s="182" t="s">
        <v>85</v>
      </c>
      <c r="AY196" s="181" t="s">
        <v>143</v>
      </c>
      <c r="BK196" s="183">
        <f>SUM(BK197:BK204)</f>
        <v>0</v>
      </c>
    </row>
    <row r="197" spans="1:65" s="2" customFormat="1" ht="24.15" customHeight="1">
      <c r="A197" s="34"/>
      <c r="B197" s="35"/>
      <c r="C197" s="186" t="s">
        <v>196</v>
      </c>
      <c r="D197" s="186" t="s">
        <v>145</v>
      </c>
      <c r="E197" s="187" t="s">
        <v>886</v>
      </c>
      <c r="F197" s="188" t="s">
        <v>887</v>
      </c>
      <c r="G197" s="189" t="s">
        <v>236</v>
      </c>
      <c r="H197" s="190">
        <v>5</v>
      </c>
      <c r="I197" s="191"/>
      <c r="J197" s="192">
        <f t="shared" ref="J197:J204" si="0">ROUND(I197*H197,2)</f>
        <v>0</v>
      </c>
      <c r="K197" s="188" t="s">
        <v>1</v>
      </c>
      <c r="L197" s="39"/>
      <c r="M197" s="193" t="s">
        <v>1</v>
      </c>
      <c r="N197" s="194" t="s">
        <v>42</v>
      </c>
      <c r="O197" s="71"/>
      <c r="P197" s="195">
        <f t="shared" ref="P197:P204" si="1">O197*H197</f>
        <v>0</v>
      </c>
      <c r="Q197" s="195">
        <v>0</v>
      </c>
      <c r="R197" s="195">
        <f t="shared" ref="R197:R204" si="2">Q197*H197</f>
        <v>0</v>
      </c>
      <c r="S197" s="195">
        <v>0</v>
      </c>
      <c r="T197" s="196">
        <f t="shared" ref="T197:T204" si="3"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150</v>
      </c>
      <c r="AT197" s="197" t="s">
        <v>145</v>
      </c>
      <c r="AU197" s="197" t="s">
        <v>87</v>
      </c>
      <c r="AY197" s="17" t="s">
        <v>143</v>
      </c>
      <c r="BE197" s="198">
        <f t="shared" ref="BE197:BE204" si="4">IF(N197="základní",J197,0)</f>
        <v>0</v>
      </c>
      <c r="BF197" s="198">
        <f t="shared" ref="BF197:BF204" si="5">IF(N197="snížená",J197,0)</f>
        <v>0</v>
      </c>
      <c r="BG197" s="198">
        <f t="shared" ref="BG197:BG204" si="6">IF(N197="zákl. přenesená",J197,0)</f>
        <v>0</v>
      </c>
      <c r="BH197" s="198">
        <f t="shared" ref="BH197:BH204" si="7">IF(N197="sníž. přenesená",J197,0)</f>
        <v>0</v>
      </c>
      <c r="BI197" s="198">
        <f t="shared" ref="BI197:BI204" si="8">IF(N197="nulová",J197,0)</f>
        <v>0</v>
      </c>
      <c r="BJ197" s="17" t="s">
        <v>85</v>
      </c>
      <c r="BK197" s="198">
        <f t="shared" ref="BK197:BK204" si="9">ROUND(I197*H197,2)</f>
        <v>0</v>
      </c>
      <c r="BL197" s="17" t="s">
        <v>150</v>
      </c>
      <c r="BM197" s="197" t="s">
        <v>888</v>
      </c>
    </row>
    <row r="198" spans="1:65" s="2" customFormat="1" ht="78" customHeight="1">
      <c r="A198" s="34"/>
      <c r="B198" s="35"/>
      <c r="C198" s="227" t="s">
        <v>248</v>
      </c>
      <c r="D198" s="227" t="s">
        <v>219</v>
      </c>
      <c r="E198" s="228" t="s">
        <v>889</v>
      </c>
      <c r="F198" s="229" t="s">
        <v>890</v>
      </c>
      <c r="G198" s="230" t="s">
        <v>236</v>
      </c>
      <c r="H198" s="231">
        <v>1</v>
      </c>
      <c r="I198" s="232"/>
      <c r="J198" s="233">
        <f t="shared" si="0"/>
        <v>0</v>
      </c>
      <c r="K198" s="229" t="s">
        <v>1</v>
      </c>
      <c r="L198" s="234"/>
      <c r="M198" s="235" t="s">
        <v>1</v>
      </c>
      <c r="N198" s="236" t="s">
        <v>42</v>
      </c>
      <c r="O198" s="71"/>
      <c r="P198" s="195">
        <f t="shared" si="1"/>
        <v>0</v>
      </c>
      <c r="Q198" s="195">
        <v>0.115</v>
      </c>
      <c r="R198" s="195">
        <f t="shared" si="2"/>
        <v>0.115</v>
      </c>
      <c r="S198" s="195">
        <v>0</v>
      </c>
      <c r="T198" s="196">
        <f t="shared" si="3"/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164</v>
      </c>
      <c r="AT198" s="197" t="s">
        <v>219</v>
      </c>
      <c r="AU198" s="197" t="s">
        <v>87</v>
      </c>
      <c r="AY198" s="17" t="s">
        <v>143</v>
      </c>
      <c r="BE198" s="198">
        <f t="shared" si="4"/>
        <v>0</v>
      </c>
      <c r="BF198" s="198">
        <f t="shared" si="5"/>
        <v>0</v>
      </c>
      <c r="BG198" s="198">
        <f t="shared" si="6"/>
        <v>0</v>
      </c>
      <c r="BH198" s="198">
        <f t="shared" si="7"/>
        <v>0</v>
      </c>
      <c r="BI198" s="198">
        <f t="shared" si="8"/>
        <v>0</v>
      </c>
      <c r="BJ198" s="17" t="s">
        <v>85</v>
      </c>
      <c r="BK198" s="198">
        <f t="shared" si="9"/>
        <v>0</v>
      </c>
      <c r="BL198" s="17" t="s">
        <v>150</v>
      </c>
      <c r="BM198" s="197" t="s">
        <v>891</v>
      </c>
    </row>
    <row r="199" spans="1:65" s="2" customFormat="1" ht="78" customHeight="1">
      <c r="A199" s="34"/>
      <c r="B199" s="35"/>
      <c r="C199" s="227" t="s">
        <v>203</v>
      </c>
      <c r="D199" s="227" t="s">
        <v>219</v>
      </c>
      <c r="E199" s="228" t="s">
        <v>892</v>
      </c>
      <c r="F199" s="229" t="s">
        <v>893</v>
      </c>
      <c r="G199" s="230" t="s">
        <v>236</v>
      </c>
      <c r="H199" s="231">
        <v>2</v>
      </c>
      <c r="I199" s="232"/>
      <c r="J199" s="233">
        <f t="shared" si="0"/>
        <v>0</v>
      </c>
      <c r="K199" s="229" t="s">
        <v>1</v>
      </c>
      <c r="L199" s="234"/>
      <c r="M199" s="235" t="s">
        <v>1</v>
      </c>
      <c r="N199" s="236" t="s">
        <v>42</v>
      </c>
      <c r="O199" s="71"/>
      <c r="P199" s="195">
        <f t="shared" si="1"/>
        <v>0</v>
      </c>
      <c r="Q199" s="195">
        <v>0.115</v>
      </c>
      <c r="R199" s="195">
        <f t="shared" si="2"/>
        <v>0.23</v>
      </c>
      <c r="S199" s="195">
        <v>0</v>
      </c>
      <c r="T199" s="196">
        <f t="shared" si="3"/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164</v>
      </c>
      <c r="AT199" s="197" t="s">
        <v>219</v>
      </c>
      <c r="AU199" s="197" t="s">
        <v>87</v>
      </c>
      <c r="AY199" s="17" t="s">
        <v>143</v>
      </c>
      <c r="BE199" s="198">
        <f t="shared" si="4"/>
        <v>0</v>
      </c>
      <c r="BF199" s="198">
        <f t="shared" si="5"/>
        <v>0</v>
      </c>
      <c r="BG199" s="198">
        <f t="shared" si="6"/>
        <v>0</v>
      </c>
      <c r="BH199" s="198">
        <f t="shared" si="7"/>
        <v>0</v>
      </c>
      <c r="BI199" s="198">
        <f t="shared" si="8"/>
        <v>0</v>
      </c>
      <c r="BJ199" s="17" t="s">
        <v>85</v>
      </c>
      <c r="BK199" s="198">
        <f t="shared" si="9"/>
        <v>0</v>
      </c>
      <c r="BL199" s="17" t="s">
        <v>150</v>
      </c>
      <c r="BM199" s="197" t="s">
        <v>894</v>
      </c>
    </row>
    <row r="200" spans="1:65" s="2" customFormat="1" ht="90" customHeight="1">
      <c r="A200" s="34"/>
      <c r="B200" s="35"/>
      <c r="C200" s="227" t="s">
        <v>7</v>
      </c>
      <c r="D200" s="227" t="s">
        <v>219</v>
      </c>
      <c r="E200" s="228" t="s">
        <v>895</v>
      </c>
      <c r="F200" s="229" t="s">
        <v>896</v>
      </c>
      <c r="G200" s="230" t="s">
        <v>236</v>
      </c>
      <c r="H200" s="231">
        <v>2</v>
      </c>
      <c r="I200" s="232"/>
      <c r="J200" s="233">
        <f t="shared" si="0"/>
        <v>0</v>
      </c>
      <c r="K200" s="229" t="s">
        <v>1</v>
      </c>
      <c r="L200" s="234"/>
      <c r="M200" s="235" t="s">
        <v>1</v>
      </c>
      <c r="N200" s="236" t="s">
        <v>42</v>
      </c>
      <c r="O200" s="71"/>
      <c r="P200" s="195">
        <f t="shared" si="1"/>
        <v>0</v>
      </c>
      <c r="Q200" s="195">
        <v>0.115</v>
      </c>
      <c r="R200" s="195">
        <f t="shared" si="2"/>
        <v>0.23</v>
      </c>
      <c r="S200" s="195">
        <v>0</v>
      </c>
      <c r="T200" s="196">
        <f t="shared" si="3"/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164</v>
      </c>
      <c r="AT200" s="197" t="s">
        <v>219</v>
      </c>
      <c r="AU200" s="197" t="s">
        <v>87</v>
      </c>
      <c r="AY200" s="17" t="s">
        <v>143</v>
      </c>
      <c r="BE200" s="198">
        <f t="shared" si="4"/>
        <v>0</v>
      </c>
      <c r="BF200" s="198">
        <f t="shared" si="5"/>
        <v>0</v>
      </c>
      <c r="BG200" s="198">
        <f t="shared" si="6"/>
        <v>0</v>
      </c>
      <c r="BH200" s="198">
        <f t="shared" si="7"/>
        <v>0</v>
      </c>
      <c r="BI200" s="198">
        <f t="shared" si="8"/>
        <v>0</v>
      </c>
      <c r="BJ200" s="17" t="s">
        <v>85</v>
      </c>
      <c r="BK200" s="198">
        <f t="shared" si="9"/>
        <v>0</v>
      </c>
      <c r="BL200" s="17" t="s">
        <v>150</v>
      </c>
      <c r="BM200" s="197" t="s">
        <v>897</v>
      </c>
    </row>
    <row r="201" spans="1:65" s="2" customFormat="1" ht="24.15" customHeight="1">
      <c r="A201" s="34"/>
      <c r="B201" s="35"/>
      <c r="C201" s="186" t="s">
        <v>209</v>
      </c>
      <c r="D201" s="186" t="s">
        <v>145</v>
      </c>
      <c r="E201" s="187" t="s">
        <v>898</v>
      </c>
      <c r="F201" s="188" t="s">
        <v>899</v>
      </c>
      <c r="G201" s="189" t="s">
        <v>236</v>
      </c>
      <c r="H201" s="190">
        <v>1</v>
      </c>
      <c r="I201" s="191"/>
      <c r="J201" s="192">
        <f t="shared" si="0"/>
        <v>0</v>
      </c>
      <c r="K201" s="188" t="s">
        <v>1</v>
      </c>
      <c r="L201" s="39"/>
      <c r="M201" s="193" t="s">
        <v>1</v>
      </c>
      <c r="N201" s="194" t="s">
        <v>42</v>
      </c>
      <c r="O201" s="71"/>
      <c r="P201" s="195">
        <f t="shared" si="1"/>
        <v>0</v>
      </c>
      <c r="Q201" s="195">
        <v>7.2870000000000004E-2</v>
      </c>
      <c r="R201" s="195">
        <f t="shared" si="2"/>
        <v>7.2870000000000004E-2</v>
      </c>
      <c r="S201" s="195">
        <v>0</v>
      </c>
      <c r="T201" s="196">
        <f t="shared" si="3"/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150</v>
      </c>
      <c r="AT201" s="197" t="s">
        <v>145</v>
      </c>
      <c r="AU201" s="197" t="s">
        <v>87</v>
      </c>
      <c r="AY201" s="17" t="s">
        <v>143</v>
      </c>
      <c r="BE201" s="198">
        <f t="shared" si="4"/>
        <v>0</v>
      </c>
      <c r="BF201" s="198">
        <f t="shared" si="5"/>
        <v>0</v>
      </c>
      <c r="BG201" s="198">
        <f t="shared" si="6"/>
        <v>0</v>
      </c>
      <c r="BH201" s="198">
        <f t="shared" si="7"/>
        <v>0</v>
      </c>
      <c r="BI201" s="198">
        <f t="shared" si="8"/>
        <v>0</v>
      </c>
      <c r="BJ201" s="17" t="s">
        <v>85</v>
      </c>
      <c r="BK201" s="198">
        <f t="shared" si="9"/>
        <v>0</v>
      </c>
      <c r="BL201" s="17" t="s">
        <v>150</v>
      </c>
      <c r="BM201" s="197" t="s">
        <v>900</v>
      </c>
    </row>
    <row r="202" spans="1:65" s="2" customFormat="1" ht="24.15" customHeight="1">
      <c r="A202" s="34"/>
      <c r="B202" s="35"/>
      <c r="C202" s="227" t="s">
        <v>266</v>
      </c>
      <c r="D202" s="227" t="s">
        <v>219</v>
      </c>
      <c r="E202" s="228" t="s">
        <v>901</v>
      </c>
      <c r="F202" s="229" t="s">
        <v>902</v>
      </c>
      <c r="G202" s="230" t="s">
        <v>236</v>
      </c>
      <c r="H202" s="231">
        <v>1</v>
      </c>
      <c r="I202" s="232"/>
      <c r="J202" s="233">
        <f t="shared" si="0"/>
        <v>0</v>
      </c>
      <c r="K202" s="229" t="s">
        <v>1</v>
      </c>
      <c r="L202" s="234"/>
      <c r="M202" s="235" t="s">
        <v>1</v>
      </c>
      <c r="N202" s="236" t="s">
        <v>42</v>
      </c>
      <c r="O202" s="71"/>
      <c r="P202" s="195">
        <f t="shared" si="1"/>
        <v>0</v>
      </c>
      <c r="Q202" s="195">
        <v>0.16</v>
      </c>
      <c r="R202" s="195">
        <f t="shared" si="2"/>
        <v>0.16</v>
      </c>
      <c r="S202" s="195">
        <v>0</v>
      </c>
      <c r="T202" s="196">
        <f t="shared" si="3"/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164</v>
      </c>
      <c r="AT202" s="197" t="s">
        <v>219</v>
      </c>
      <c r="AU202" s="197" t="s">
        <v>87</v>
      </c>
      <c r="AY202" s="17" t="s">
        <v>143</v>
      </c>
      <c r="BE202" s="198">
        <f t="shared" si="4"/>
        <v>0</v>
      </c>
      <c r="BF202" s="198">
        <f t="shared" si="5"/>
        <v>0</v>
      </c>
      <c r="BG202" s="198">
        <f t="shared" si="6"/>
        <v>0</v>
      </c>
      <c r="BH202" s="198">
        <f t="shared" si="7"/>
        <v>0</v>
      </c>
      <c r="BI202" s="198">
        <f t="shared" si="8"/>
        <v>0</v>
      </c>
      <c r="BJ202" s="17" t="s">
        <v>85</v>
      </c>
      <c r="BK202" s="198">
        <f t="shared" si="9"/>
        <v>0</v>
      </c>
      <c r="BL202" s="17" t="s">
        <v>150</v>
      </c>
      <c r="BM202" s="197" t="s">
        <v>903</v>
      </c>
    </row>
    <row r="203" spans="1:65" s="2" customFormat="1" ht="44.25" customHeight="1">
      <c r="A203" s="34"/>
      <c r="B203" s="35"/>
      <c r="C203" s="186" t="s">
        <v>216</v>
      </c>
      <c r="D203" s="186" t="s">
        <v>145</v>
      </c>
      <c r="E203" s="187" t="s">
        <v>904</v>
      </c>
      <c r="F203" s="188" t="s">
        <v>905</v>
      </c>
      <c r="G203" s="189" t="s">
        <v>236</v>
      </c>
      <c r="H203" s="190">
        <v>3</v>
      </c>
      <c r="I203" s="191"/>
      <c r="J203" s="192">
        <f t="shared" si="0"/>
        <v>0</v>
      </c>
      <c r="K203" s="188" t="s">
        <v>1</v>
      </c>
      <c r="L203" s="39"/>
      <c r="M203" s="193" t="s">
        <v>1</v>
      </c>
      <c r="N203" s="194" t="s">
        <v>42</v>
      </c>
      <c r="O203" s="71"/>
      <c r="P203" s="195">
        <f t="shared" si="1"/>
        <v>0</v>
      </c>
      <c r="Q203" s="195">
        <v>5.1999999999999995E-4</v>
      </c>
      <c r="R203" s="195">
        <f t="shared" si="2"/>
        <v>1.5599999999999998E-3</v>
      </c>
      <c r="S203" s="195">
        <v>0</v>
      </c>
      <c r="T203" s="196">
        <f t="shared" si="3"/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150</v>
      </c>
      <c r="AT203" s="197" t="s">
        <v>145</v>
      </c>
      <c r="AU203" s="197" t="s">
        <v>87</v>
      </c>
      <c r="AY203" s="17" t="s">
        <v>143</v>
      </c>
      <c r="BE203" s="198">
        <f t="shared" si="4"/>
        <v>0</v>
      </c>
      <c r="BF203" s="198">
        <f t="shared" si="5"/>
        <v>0</v>
      </c>
      <c r="BG203" s="198">
        <f t="shared" si="6"/>
        <v>0</v>
      </c>
      <c r="BH203" s="198">
        <f t="shared" si="7"/>
        <v>0</v>
      </c>
      <c r="BI203" s="198">
        <f t="shared" si="8"/>
        <v>0</v>
      </c>
      <c r="BJ203" s="17" t="s">
        <v>85</v>
      </c>
      <c r="BK203" s="198">
        <f t="shared" si="9"/>
        <v>0</v>
      </c>
      <c r="BL203" s="17" t="s">
        <v>150</v>
      </c>
      <c r="BM203" s="197" t="s">
        <v>906</v>
      </c>
    </row>
    <row r="204" spans="1:65" s="2" customFormat="1" ht="62.7" customHeight="1">
      <c r="A204" s="34"/>
      <c r="B204" s="35"/>
      <c r="C204" s="227" t="s">
        <v>278</v>
      </c>
      <c r="D204" s="227" t="s">
        <v>219</v>
      </c>
      <c r="E204" s="228" t="s">
        <v>907</v>
      </c>
      <c r="F204" s="229" t="s">
        <v>908</v>
      </c>
      <c r="G204" s="230" t="s">
        <v>236</v>
      </c>
      <c r="H204" s="231">
        <v>3</v>
      </c>
      <c r="I204" s="232"/>
      <c r="J204" s="233">
        <f t="shared" si="0"/>
        <v>0</v>
      </c>
      <c r="K204" s="229" t="s">
        <v>1</v>
      </c>
      <c r="L204" s="234"/>
      <c r="M204" s="235" t="s">
        <v>1</v>
      </c>
      <c r="N204" s="236" t="s">
        <v>42</v>
      </c>
      <c r="O204" s="71"/>
      <c r="P204" s="195">
        <f t="shared" si="1"/>
        <v>0</v>
      </c>
      <c r="Q204" s="195">
        <v>0.02</v>
      </c>
      <c r="R204" s="195">
        <f t="shared" si="2"/>
        <v>0.06</v>
      </c>
      <c r="S204" s="195">
        <v>0</v>
      </c>
      <c r="T204" s="196">
        <f t="shared" si="3"/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164</v>
      </c>
      <c r="AT204" s="197" t="s">
        <v>219</v>
      </c>
      <c r="AU204" s="197" t="s">
        <v>87</v>
      </c>
      <c r="AY204" s="17" t="s">
        <v>143</v>
      </c>
      <c r="BE204" s="198">
        <f t="shared" si="4"/>
        <v>0</v>
      </c>
      <c r="BF204" s="198">
        <f t="shared" si="5"/>
        <v>0</v>
      </c>
      <c r="BG204" s="198">
        <f t="shared" si="6"/>
        <v>0</v>
      </c>
      <c r="BH204" s="198">
        <f t="shared" si="7"/>
        <v>0</v>
      </c>
      <c r="BI204" s="198">
        <f t="shared" si="8"/>
        <v>0</v>
      </c>
      <c r="BJ204" s="17" t="s">
        <v>85</v>
      </c>
      <c r="BK204" s="198">
        <f t="shared" si="9"/>
        <v>0</v>
      </c>
      <c r="BL204" s="17" t="s">
        <v>150</v>
      </c>
      <c r="BM204" s="197" t="s">
        <v>909</v>
      </c>
    </row>
    <row r="205" spans="1:65" s="12" customFormat="1" ht="22.8" customHeight="1">
      <c r="B205" s="170"/>
      <c r="C205" s="171"/>
      <c r="D205" s="172" t="s">
        <v>76</v>
      </c>
      <c r="E205" s="184" t="s">
        <v>593</v>
      </c>
      <c r="F205" s="184" t="s">
        <v>594</v>
      </c>
      <c r="G205" s="171"/>
      <c r="H205" s="171"/>
      <c r="I205" s="174"/>
      <c r="J205" s="185">
        <f>BK205</f>
        <v>0</v>
      </c>
      <c r="K205" s="171"/>
      <c r="L205" s="176"/>
      <c r="M205" s="177"/>
      <c r="N205" s="178"/>
      <c r="O205" s="178"/>
      <c r="P205" s="179">
        <f>SUM(P206:P211)</f>
        <v>0</v>
      </c>
      <c r="Q205" s="178"/>
      <c r="R205" s="179">
        <f>SUM(R206:R211)</f>
        <v>0</v>
      </c>
      <c r="S205" s="178"/>
      <c r="T205" s="180">
        <f>SUM(T206:T211)</f>
        <v>0</v>
      </c>
      <c r="AR205" s="181" t="s">
        <v>85</v>
      </c>
      <c r="AT205" s="182" t="s">
        <v>76</v>
      </c>
      <c r="AU205" s="182" t="s">
        <v>85</v>
      </c>
      <c r="AY205" s="181" t="s">
        <v>143</v>
      </c>
      <c r="BK205" s="183">
        <f>SUM(BK206:BK211)</f>
        <v>0</v>
      </c>
    </row>
    <row r="206" spans="1:65" s="2" customFormat="1" ht="37.799999999999997" customHeight="1">
      <c r="A206" s="34"/>
      <c r="B206" s="35"/>
      <c r="C206" s="186" t="s">
        <v>222</v>
      </c>
      <c r="D206" s="186" t="s">
        <v>145</v>
      </c>
      <c r="E206" s="187" t="s">
        <v>910</v>
      </c>
      <c r="F206" s="188" t="s">
        <v>911</v>
      </c>
      <c r="G206" s="189" t="s">
        <v>202</v>
      </c>
      <c r="H206" s="190">
        <v>211.92400000000001</v>
      </c>
      <c r="I206" s="191"/>
      <c r="J206" s="192">
        <f>ROUND(I206*H206,2)</f>
        <v>0</v>
      </c>
      <c r="K206" s="188" t="s">
        <v>149</v>
      </c>
      <c r="L206" s="39"/>
      <c r="M206" s="193" t="s">
        <v>1</v>
      </c>
      <c r="N206" s="194" t="s">
        <v>42</v>
      </c>
      <c r="O206" s="71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150</v>
      </c>
      <c r="AT206" s="197" t="s">
        <v>145</v>
      </c>
      <c r="AU206" s="197" t="s">
        <v>87</v>
      </c>
      <c r="AY206" s="17" t="s">
        <v>143</v>
      </c>
      <c r="BE206" s="198">
        <f>IF(N206="základní",J206,0)</f>
        <v>0</v>
      </c>
      <c r="BF206" s="198">
        <f>IF(N206="snížená",J206,0)</f>
        <v>0</v>
      </c>
      <c r="BG206" s="198">
        <f>IF(N206="zákl. přenesená",J206,0)</f>
        <v>0</v>
      </c>
      <c r="BH206" s="198">
        <f>IF(N206="sníž. přenesená",J206,0)</f>
        <v>0</v>
      </c>
      <c r="BI206" s="198">
        <f>IF(N206="nulová",J206,0)</f>
        <v>0</v>
      </c>
      <c r="BJ206" s="17" t="s">
        <v>85</v>
      </c>
      <c r="BK206" s="198">
        <f>ROUND(I206*H206,2)</f>
        <v>0</v>
      </c>
      <c r="BL206" s="17" t="s">
        <v>150</v>
      </c>
      <c r="BM206" s="197" t="s">
        <v>912</v>
      </c>
    </row>
    <row r="207" spans="1:65" s="2" customFormat="1" ht="10.199999999999999">
      <c r="A207" s="34"/>
      <c r="B207" s="35"/>
      <c r="C207" s="36"/>
      <c r="D207" s="199" t="s">
        <v>151</v>
      </c>
      <c r="E207" s="36"/>
      <c r="F207" s="200" t="s">
        <v>913</v>
      </c>
      <c r="G207" s="36"/>
      <c r="H207" s="36"/>
      <c r="I207" s="201"/>
      <c r="J207" s="36"/>
      <c r="K207" s="36"/>
      <c r="L207" s="39"/>
      <c r="M207" s="202"/>
      <c r="N207" s="203"/>
      <c r="O207" s="71"/>
      <c r="P207" s="71"/>
      <c r="Q207" s="71"/>
      <c r="R207" s="71"/>
      <c r="S207" s="71"/>
      <c r="T207" s="72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7" t="s">
        <v>151</v>
      </c>
      <c r="AU207" s="17" t="s">
        <v>87</v>
      </c>
    </row>
    <row r="208" spans="1:65" s="2" customFormat="1" ht="44.25" customHeight="1">
      <c r="A208" s="34"/>
      <c r="B208" s="35"/>
      <c r="C208" s="186" t="s">
        <v>287</v>
      </c>
      <c r="D208" s="186" t="s">
        <v>145</v>
      </c>
      <c r="E208" s="187" t="s">
        <v>914</v>
      </c>
      <c r="F208" s="188" t="s">
        <v>915</v>
      </c>
      <c r="G208" s="189" t="s">
        <v>202</v>
      </c>
      <c r="H208" s="190">
        <v>211.92400000000001</v>
      </c>
      <c r="I208" s="191"/>
      <c r="J208" s="192">
        <f>ROUND(I208*H208,2)</f>
        <v>0</v>
      </c>
      <c r="K208" s="188" t="s">
        <v>149</v>
      </c>
      <c r="L208" s="39"/>
      <c r="M208" s="193" t="s">
        <v>1</v>
      </c>
      <c r="N208" s="194" t="s">
        <v>42</v>
      </c>
      <c r="O208" s="71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150</v>
      </c>
      <c r="AT208" s="197" t="s">
        <v>145</v>
      </c>
      <c r="AU208" s="197" t="s">
        <v>87</v>
      </c>
      <c r="AY208" s="17" t="s">
        <v>143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17" t="s">
        <v>85</v>
      </c>
      <c r="BK208" s="198">
        <f>ROUND(I208*H208,2)</f>
        <v>0</v>
      </c>
      <c r="BL208" s="17" t="s">
        <v>150</v>
      </c>
      <c r="BM208" s="197" t="s">
        <v>916</v>
      </c>
    </row>
    <row r="209" spans="1:65" s="2" customFormat="1" ht="10.199999999999999">
      <c r="A209" s="34"/>
      <c r="B209" s="35"/>
      <c r="C209" s="36"/>
      <c r="D209" s="199" t="s">
        <v>151</v>
      </c>
      <c r="E209" s="36"/>
      <c r="F209" s="200" t="s">
        <v>917</v>
      </c>
      <c r="G209" s="36"/>
      <c r="H209" s="36"/>
      <c r="I209" s="201"/>
      <c r="J209" s="36"/>
      <c r="K209" s="36"/>
      <c r="L209" s="39"/>
      <c r="M209" s="202"/>
      <c r="N209" s="203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151</v>
      </c>
      <c r="AU209" s="17" t="s">
        <v>87</v>
      </c>
    </row>
    <row r="210" spans="1:65" s="2" customFormat="1" ht="49.05" customHeight="1">
      <c r="A210" s="34"/>
      <c r="B210" s="35"/>
      <c r="C210" s="186" t="s">
        <v>226</v>
      </c>
      <c r="D210" s="186" t="s">
        <v>145</v>
      </c>
      <c r="E210" s="187" t="s">
        <v>918</v>
      </c>
      <c r="F210" s="188" t="s">
        <v>919</v>
      </c>
      <c r="G210" s="189" t="s">
        <v>202</v>
      </c>
      <c r="H210" s="190">
        <v>211.92400000000001</v>
      </c>
      <c r="I210" s="191"/>
      <c r="J210" s="192">
        <f>ROUND(I210*H210,2)</f>
        <v>0</v>
      </c>
      <c r="K210" s="188" t="s">
        <v>149</v>
      </c>
      <c r="L210" s="39"/>
      <c r="M210" s="193" t="s">
        <v>1</v>
      </c>
      <c r="N210" s="194" t="s">
        <v>42</v>
      </c>
      <c r="O210" s="71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150</v>
      </c>
      <c r="AT210" s="197" t="s">
        <v>145</v>
      </c>
      <c r="AU210" s="197" t="s">
        <v>87</v>
      </c>
      <c r="AY210" s="17" t="s">
        <v>143</v>
      </c>
      <c r="BE210" s="198">
        <f>IF(N210="základní",J210,0)</f>
        <v>0</v>
      </c>
      <c r="BF210" s="198">
        <f>IF(N210="snížená",J210,0)</f>
        <v>0</v>
      </c>
      <c r="BG210" s="198">
        <f>IF(N210="zákl. přenesená",J210,0)</f>
        <v>0</v>
      </c>
      <c r="BH210" s="198">
        <f>IF(N210="sníž. přenesená",J210,0)</f>
        <v>0</v>
      </c>
      <c r="BI210" s="198">
        <f>IF(N210="nulová",J210,0)</f>
        <v>0</v>
      </c>
      <c r="BJ210" s="17" t="s">
        <v>85</v>
      </c>
      <c r="BK210" s="198">
        <f>ROUND(I210*H210,2)</f>
        <v>0</v>
      </c>
      <c r="BL210" s="17" t="s">
        <v>150</v>
      </c>
      <c r="BM210" s="197" t="s">
        <v>920</v>
      </c>
    </row>
    <row r="211" spans="1:65" s="2" customFormat="1" ht="10.199999999999999">
      <c r="A211" s="34"/>
      <c r="B211" s="35"/>
      <c r="C211" s="36"/>
      <c r="D211" s="199" t="s">
        <v>151</v>
      </c>
      <c r="E211" s="36"/>
      <c r="F211" s="200" t="s">
        <v>921</v>
      </c>
      <c r="G211" s="36"/>
      <c r="H211" s="36"/>
      <c r="I211" s="201"/>
      <c r="J211" s="36"/>
      <c r="K211" s="36"/>
      <c r="L211" s="39"/>
      <c r="M211" s="202"/>
      <c r="N211" s="203"/>
      <c r="O211" s="71"/>
      <c r="P211" s="71"/>
      <c r="Q211" s="71"/>
      <c r="R211" s="71"/>
      <c r="S211" s="71"/>
      <c r="T211" s="72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151</v>
      </c>
      <c r="AU211" s="17" t="s">
        <v>87</v>
      </c>
    </row>
    <row r="212" spans="1:65" s="12" customFormat="1" ht="22.8" customHeight="1">
      <c r="B212" s="170"/>
      <c r="C212" s="171"/>
      <c r="D212" s="172" t="s">
        <v>76</v>
      </c>
      <c r="E212" s="184" t="s">
        <v>308</v>
      </c>
      <c r="F212" s="184" t="s">
        <v>922</v>
      </c>
      <c r="G212" s="171"/>
      <c r="H212" s="171"/>
      <c r="I212" s="174"/>
      <c r="J212" s="185">
        <f>BK212</f>
        <v>0</v>
      </c>
      <c r="K212" s="171"/>
      <c r="L212" s="176"/>
      <c r="M212" s="177"/>
      <c r="N212" s="178"/>
      <c r="O212" s="178"/>
      <c r="P212" s="179">
        <f>SUM(P213:P225)</f>
        <v>0</v>
      </c>
      <c r="Q212" s="178"/>
      <c r="R212" s="179">
        <f>SUM(R213:R225)</f>
        <v>87.865440000000007</v>
      </c>
      <c r="S212" s="178"/>
      <c r="T212" s="180">
        <f>SUM(T213:T225)</f>
        <v>0</v>
      </c>
      <c r="AR212" s="181" t="s">
        <v>85</v>
      </c>
      <c r="AT212" s="182" t="s">
        <v>76</v>
      </c>
      <c r="AU212" s="182" t="s">
        <v>85</v>
      </c>
      <c r="AY212" s="181" t="s">
        <v>143</v>
      </c>
      <c r="BK212" s="183">
        <f>SUM(BK213:BK225)</f>
        <v>0</v>
      </c>
    </row>
    <row r="213" spans="1:65" s="2" customFormat="1" ht="33" customHeight="1">
      <c r="A213" s="34"/>
      <c r="B213" s="35"/>
      <c r="C213" s="186" t="s">
        <v>300</v>
      </c>
      <c r="D213" s="186" t="s">
        <v>145</v>
      </c>
      <c r="E213" s="187" t="s">
        <v>923</v>
      </c>
      <c r="F213" s="188" t="s">
        <v>924</v>
      </c>
      <c r="G213" s="189" t="s">
        <v>148</v>
      </c>
      <c r="H213" s="190">
        <v>78</v>
      </c>
      <c r="I213" s="191"/>
      <c r="J213" s="192">
        <f>ROUND(I213*H213,2)</f>
        <v>0</v>
      </c>
      <c r="K213" s="188" t="s">
        <v>149</v>
      </c>
      <c r="L213" s="39"/>
      <c r="M213" s="193" t="s">
        <v>1</v>
      </c>
      <c r="N213" s="194" t="s">
        <v>42</v>
      </c>
      <c r="O213" s="71"/>
      <c r="P213" s="195">
        <f>O213*H213</f>
        <v>0</v>
      </c>
      <c r="Q213" s="195">
        <v>0.46</v>
      </c>
      <c r="R213" s="195">
        <f>Q213*H213</f>
        <v>35.880000000000003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150</v>
      </c>
      <c r="AT213" s="197" t="s">
        <v>145</v>
      </c>
      <c r="AU213" s="197" t="s">
        <v>87</v>
      </c>
      <c r="AY213" s="17" t="s">
        <v>143</v>
      </c>
      <c r="BE213" s="198">
        <f>IF(N213="základní",J213,0)</f>
        <v>0</v>
      </c>
      <c r="BF213" s="198">
        <f>IF(N213="snížená",J213,0)</f>
        <v>0</v>
      </c>
      <c r="BG213" s="198">
        <f>IF(N213="zákl. přenesená",J213,0)</f>
        <v>0</v>
      </c>
      <c r="BH213" s="198">
        <f>IF(N213="sníž. přenesená",J213,0)</f>
        <v>0</v>
      </c>
      <c r="BI213" s="198">
        <f>IF(N213="nulová",J213,0)</f>
        <v>0</v>
      </c>
      <c r="BJ213" s="17" t="s">
        <v>85</v>
      </c>
      <c r="BK213" s="198">
        <f>ROUND(I213*H213,2)</f>
        <v>0</v>
      </c>
      <c r="BL213" s="17" t="s">
        <v>150</v>
      </c>
      <c r="BM213" s="197" t="s">
        <v>925</v>
      </c>
    </row>
    <row r="214" spans="1:65" s="2" customFormat="1" ht="10.199999999999999">
      <c r="A214" s="34"/>
      <c r="B214" s="35"/>
      <c r="C214" s="36"/>
      <c r="D214" s="199" t="s">
        <v>151</v>
      </c>
      <c r="E214" s="36"/>
      <c r="F214" s="200" t="s">
        <v>926</v>
      </c>
      <c r="G214" s="36"/>
      <c r="H214" s="36"/>
      <c r="I214" s="201"/>
      <c r="J214" s="36"/>
      <c r="K214" s="36"/>
      <c r="L214" s="39"/>
      <c r="M214" s="202"/>
      <c r="N214" s="203"/>
      <c r="O214" s="71"/>
      <c r="P214" s="71"/>
      <c r="Q214" s="71"/>
      <c r="R214" s="71"/>
      <c r="S214" s="71"/>
      <c r="T214" s="72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151</v>
      </c>
      <c r="AU214" s="17" t="s">
        <v>87</v>
      </c>
    </row>
    <row r="215" spans="1:65" s="13" customFormat="1" ht="10.199999999999999">
      <c r="B215" s="204"/>
      <c r="C215" s="205"/>
      <c r="D215" s="206" t="s">
        <v>175</v>
      </c>
      <c r="E215" s="207" t="s">
        <v>1</v>
      </c>
      <c r="F215" s="208" t="s">
        <v>927</v>
      </c>
      <c r="G215" s="205"/>
      <c r="H215" s="209">
        <v>78</v>
      </c>
      <c r="I215" s="210"/>
      <c r="J215" s="205"/>
      <c r="K215" s="205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175</v>
      </c>
      <c r="AU215" s="215" t="s">
        <v>87</v>
      </c>
      <c r="AV215" s="13" t="s">
        <v>87</v>
      </c>
      <c r="AW215" s="13" t="s">
        <v>34</v>
      </c>
      <c r="AX215" s="13" t="s">
        <v>85</v>
      </c>
      <c r="AY215" s="215" t="s">
        <v>143</v>
      </c>
    </row>
    <row r="216" spans="1:65" s="2" customFormat="1" ht="37.799999999999997" customHeight="1">
      <c r="A216" s="34"/>
      <c r="B216" s="35"/>
      <c r="C216" s="186" t="s">
        <v>232</v>
      </c>
      <c r="D216" s="186" t="s">
        <v>145</v>
      </c>
      <c r="E216" s="187" t="s">
        <v>928</v>
      </c>
      <c r="F216" s="188" t="s">
        <v>929</v>
      </c>
      <c r="G216" s="189" t="s">
        <v>148</v>
      </c>
      <c r="H216" s="190">
        <v>78</v>
      </c>
      <c r="I216" s="191"/>
      <c r="J216" s="192">
        <f>ROUND(I216*H216,2)</f>
        <v>0</v>
      </c>
      <c r="K216" s="188" t="s">
        <v>149</v>
      </c>
      <c r="L216" s="39"/>
      <c r="M216" s="193" t="s">
        <v>1</v>
      </c>
      <c r="N216" s="194" t="s">
        <v>42</v>
      </c>
      <c r="O216" s="71"/>
      <c r="P216" s="195">
        <f>O216*H216</f>
        <v>0</v>
      </c>
      <c r="Q216" s="195">
        <v>0.37190000000000001</v>
      </c>
      <c r="R216" s="195">
        <f>Q216*H216</f>
        <v>29.008200000000002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150</v>
      </c>
      <c r="AT216" s="197" t="s">
        <v>145</v>
      </c>
      <c r="AU216" s="197" t="s">
        <v>87</v>
      </c>
      <c r="AY216" s="17" t="s">
        <v>143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7" t="s">
        <v>85</v>
      </c>
      <c r="BK216" s="198">
        <f>ROUND(I216*H216,2)</f>
        <v>0</v>
      </c>
      <c r="BL216" s="17" t="s">
        <v>150</v>
      </c>
      <c r="BM216" s="197" t="s">
        <v>930</v>
      </c>
    </row>
    <row r="217" spans="1:65" s="2" customFormat="1" ht="10.199999999999999">
      <c r="A217" s="34"/>
      <c r="B217" s="35"/>
      <c r="C217" s="36"/>
      <c r="D217" s="199" t="s">
        <v>151</v>
      </c>
      <c r="E217" s="36"/>
      <c r="F217" s="200" t="s">
        <v>931</v>
      </c>
      <c r="G217" s="36"/>
      <c r="H217" s="36"/>
      <c r="I217" s="201"/>
      <c r="J217" s="36"/>
      <c r="K217" s="36"/>
      <c r="L217" s="39"/>
      <c r="M217" s="202"/>
      <c r="N217" s="203"/>
      <c r="O217" s="71"/>
      <c r="P217" s="71"/>
      <c r="Q217" s="71"/>
      <c r="R217" s="71"/>
      <c r="S217" s="71"/>
      <c r="T217" s="72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151</v>
      </c>
      <c r="AU217" s="17" t="s">
        <v>87</v>
      </c>
    </row>
    <row r="218" spans="1:65" s="2" customFormat="1" ht="49.05" customHeight="1">
      <c r="A218" s="34"/>
      <c r="B218" s="35"/>
      <c r="C218" s="186" t="s">
        <v>310</v>
      </c>
      <c r="D218" s="186" t="s">
        <v>145</v>
      </c>
      <c r="E218" s="187" t="s">
        <v>322</v>
      </c>
      <c r="F218" s="188" t="s">
        <v>323</v>
      </c>
      <c r="G218" s="189" t="s">
        <v>148</v>
      </c>
      <c r="H218" s="190">
        <v>78</v>
      </c>
      <c r="I218" s="191"/>
      <c r="J218" s="192">
        <f>ROUND(I218*H218,2)</f>
        <v>0</v>
      </c>
      <c r="K218" s="188" t="s">
        <v>149</v>
      </c>
      <c r="L218" s="39"/>
      <c r="M218" s="193" t="s">
        <v>1</v>
      </c>
      <c r="N218" s="194" t="s">
        <v>42</v>
      </c>
      <c r="O218" s="71"/>
      <c r="P218" s="195">
        <f>O218*H218</f>
        <v>0</v>
      </c>
      <c r="Q218" s="195">
        <v>0.18462999999999999</v>
      </c>
      <c r="R218" s="195">
        <f>Q218*H218</f>
        <v>14.40114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150</v>
      </c>
      <c r="AT218" s="197" t="s">
        <v>145</v>
      </c>
      <c r="AU218" s="197" t="s">
        <v>87</v>
      </c>
      <c r="AY218" s="17" t="s">
        <v>143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17" t="s">
        <v>85</v>
      </c>
      <c r="BK218" s="198">
        <f>ROUND(I218*H218,2)</f>
        <v>0</v>
      </c>
      <c r="BL218" s="17" t="s">
        <v>150</v>
      </c>
      <c r="BM218" s="197" t="s">
        <v>932</v>
      </c>
    </row>
    <row r="219" spans="1:65" s="2" customFormat="1" ht="10.199999999999999">
      <c r="A219" s="34"/>
      <c r="B219" s="35"/>
      <c r="C219" s="36"/>
      <c r="D219" s="199" t="s">
        <v>151</v>
      </c>
      <c r="E219" s="36"/>
      <c r="F219" s="200" t="s">
        <v>325</v>
      </c>
      <c r="G219" s="36"/>
      <c r="H219" s="36"/>
      <c r="I219" s="201"/>
      <c r="J219" s="36"/>
      <c r="K219" s="36"/>
      <c r="L219" s="39"/>
      <c r="M219" s="202"/>
      <c r="N219" s="203"/>
      <c r="O219" s="71"/>
      <c r="P219" s="71"/>
      <c r="Q219" s="71"/>
      <c r="R219" s="71"/>
      <c r="S219" s="71"/>
      <c r="T219" s="72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7" t="s">
        <v>151</v>
      </c>
      <c r="AU219" s="17" t="s">
        <v>87</v>
      </c>
    </row>
    <row r="220" spans="1:65" s="2" customFormat="1" ht="24.15" customHeight="1">
      <c r="A220" s="34"/>
      <c r="B220" s="35"/>
      <c r="C220" s="186" t="s">
        <v>237</v>
      </c>
      <c r="D220" s="186" t="s">
        <v>145</v>
      </c>
      <c r="E220" s="187" t="s">
        <v>326</v>
      </c>
      <c r="F220" s="188" t="s">
        <v>327</v>
      </c>
      <c r="G220" s="189" t="s">
        <v>148</v>
      </c>
      <c r="H220" s="190">
        <v>78</v>
      </c>
      <c r="I220" s="191"/>
      <c r="J220" s="192">
        <f>ROUND(I220*H220,2)</f>
        <v>0</v>
      </c>
      <c r="K220" s="188" t="s">
        <v>149</v>
      </c>
      <c r="L220" s="39"/>
      <c r="M220" s="193" t="s">
        <v>1</v>
      </c>
      <c r="N220" s="194" t="s">
        <v>42</v>
      </c>
      <c r="O220" s="71"/>
      <c r="P220" s="195">
        <f>O220*H220</f>
        <v>0</v>
      </c>
      <c r="Q220" s="195">
        <v>5.6100000000000004E-3</v>
      </c>
      <c r="R220" s="195">
        <f>Q220*H220</f>
        <v>0.43758000000000002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150</v>
      </c>
      <c r="AT220" s="197" t="s">
        <v>145</v>
      </c>
      <c r="AU220" s="197" t="s">
        <v>87</v>
      </c>
      <c r="AY220" s="17" t="s">
        <v>143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17" t="s">
        <v>85</v>
      </c>
      <c r="BK220" s="198">
        <f>ROUND(I220*H220,2)</f>
        <v>0</v>
      </c>
      <c r="BL220" s="17" t="s">
        <v>150</v>
      </c>
      <c r="BM220" s="197" t="s">
        <v>933</v>
      </c>
    </row>
    <row r="221" spans="1:65" s="2" customFormat="1" ht="10.199999999999999">
      <c r="A221" s="34"/>
      <c r="B221" s="35"/>
      <c r="C221" s="36"/>
      <c r="D221" s="199" t="s">
        <v>151</v>
      </c>
      <c r="E221" s="36"/>
      <c r="F221" s="200" t="s">
        <v>329</v>
      </c>
      <c r="G221" s="36"/>
      <c r="H221" s="36"/>
      <c r="I221" s="201"/>
      <c r="J221" s="36"/>
      <c r="K221" s="36"/>
      <c r="L221" s="39"/>
      <c r="M221" s="202"/>
      <c r="N221" s="203"/>
      <c r="O221" s="71"/>
      <c r="P221" s="71"/>
      <c r="Q221" s="71"/>
      <c r="R221" s="71"/>
      <c r="S221" s="71"/>
      <c r="T221" s="72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151</v>
      </c>
      <c r="AU221" s="17" t="s">
        <v>87</v>
      </c>
    </row>
    <row r="222" spans="1:65" s="2" customFormat="1" ht="24.15" customHeight="1">
      <c r="A222" s="34"/>
      <c r="B222" s="35"/>
      <c r="C222" s="186" t="s">
        <v>321</v>
      </c>
      <c r="D222" s="186" t="s">
        <v>145</v>
      </c>
      <c r="E222" s="187" t="s">
        <v>331</v>
      </c>
      <c r="F222" s="188" t="s">
        <v>332</v>
      </c>
      <c r="G222" s="189" t="s">
        <v>148</v>
      </c>
      <c r="H222" s="190">
        <v>78</v>
      </c>
      <c r="I222" s="191"/>
      <c r="J222" s="192">
        <f>ROUND(I222*H222,2)</f>
        <v>0</v>
      </c>
      <c r="K222" s="188" t="s">
        <v>149</v>
      </c>
      <c r="L222" s="39"/>
      <c r="M222" s="193" t="s">
        <v>1</v>
      </c>
      <c r="N222" s="194" t="s">
        <v>42</v>
      </c>
      <c r="O222" s="71"/>
      <c r="P222" s="195">
        <f>O222*H222</f>
        <v>0</v>
      </c>
      <c r="Q222" s="195">
        <v>6.0999999999999997E-4</v>
      </c>
      <c r="R222" s="195">
        <f>Q222*H222</f>
        <v>4.7579999999999997E-2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150</v>
      </c>
      <c r="AT222" s="197" t="s">
        <v>145</v>
      </c>
      <c r="AU222" s="197" t="s">
        <v>87</v>
      </c>
      <c r="AY222" s="17" t="s">
        <v>143</v>
      </c>
      <c r="BE222" s="198">
        <f>IF(N222="základní",J222,0)</f>
        <v>0</v>
      </c>
      <c r="BF222" s="198">
        <f>IF(N222="snížená",J222,0)</f>
        <v>0</v>
      </c>
      <c r="BG222" s="198">
        <f>IF(N222="zákl. přenesená",J222,0)</f>
        <v>0</v>
      </c>
      <c r="BH222" s="198">
        <f>IF(N222="sníž. přenesená",J222,0)</f>
        <v>0</v>
      </c>
      <c r="BI222" s="198">
        <f>IF(N222="nulová",J222,0)</f>
        <v>0</v>
      </c>
      <c r="BJ222" s="17" t="s">
        <v>85</v>
      </c>
      <c r="BK222" s="198">
        <f>ROUND(I222*H222,2)</f>
        <v>0</v>
      </c>
      <c r="BL222" s="17" t="s">
        <v>150</v>
      </c>
      <c r="BM222" s="197" t="s">
        <v>934</v>
      </c>
    </row>
    <row r="223" spans="1:65" s="2" customFormat="1" ht="10.199999999999999">
      <c r="A223" s="34"/>
      <c r="B223" s="35"/>
      <c r="C223" s="36"/>
      <c r="D223" s="199" t="s">
        <v>151</v>
      </c>
      <c r="E223" s="36"/>
      <c r="F223" s="200" t="s">
        <v>334</v>
      </c>
      <c r="G223" s="36"/>
      <c r="H223" s="36"/>
      <c r="I223" s="201"/>
      <c r="J223" s="36"/>
      <c r="K223" s="36"/>
      <c r="L223" s="39"/>
      <c r="M223" s="202"/>
      <c r="N223" s="203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151</v>
      </c>
      <c r="AU223" s="17" t="s">
        <v>87</v>
      </c>
    </row>
    <row r="224" spans="1:65" s="2" customFormat="1" ht="49.05" customHeight="1">
      <c r="A224" s="34"/>
      <c r="B224" s="35"/>
      <c r="C224" s="186" t="s">
        <v>242</v>
      </c>
      <c r="D224" s="186" t="s">
        <v>145</v>
      </c>
      <c r="E224" s="187" t="s">
        <v>335</v>
      </c>
      <c r="F224" s="188" t="s">
        <v>336</v>
      </c>
      <c r="G224" s="189" t="s">
        <v>148</v>
      </c>
      <c r="H224" s="190">
        <v>78</v>
      </c>
      <c r="I224" s="191"/>
      <c r="J224" s="192">
        <f>ROUND(I224*H224,2)</f>
        <v>0</v>
      </c>
      <c r="K224" s="188" t="s">
        <v>149</v>
      </c>
      <c r="L224" s="39"/>
      <c r="M224" s="193" t="s">
        <v>1</v>
      </c>
      <c r="N224" s="194" t="s">
        <v>42</v>
      </c>
      <c r="O224" s="71"/>
      <c r="P224" s="195">
        <f>O224*H224</f>
        <v>0</v>
      </c>
      <c r="Q224" s="195">
        <v>0.10373</v>
      </c>
      <c r="R224" s="195">
        <f>Q224*H224</f>
        <v>8.0909399999999998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150</v>
      </c>
      <c r="AT224" s="197" t="s">
        <v>145</v>
      </c>
      <c r="AU224" s="197" t="s">
        <v>87</v>
      </c>
      <c r="AY224" s="17" t="s">
        <v>143</v>
      </c>
      <c r="BE224" s="198">
        <f>IF(N224="základní",J224,0)</f>
        <v>0</v>
      </c>
      <c r="BF224" s="198">
        <f>IF(N224="snížená",J224,0)</f>
        <v>0</v>
      </c>
      <c r="BG224" s="198">
        <f>IF(N224="zákl. přenesená",J224,0)</f>
        <v>0</v>
      </c>
      <c r="BH224" s="198">
        <f>IF(N224="sníž. přenesená",J224,0)</f>
        <v>0</v>
      </c>
      <c r="BI224" s="198">
        <f>IF(N224="nulová",J224,0)</f>
        <v>0</v>
      </c>
      <c r="BJ224" s="17" t="s">
        <v>85</v>
      </c>
      <c r="BK224" s="198">
        <f>ROUND(I224*H224,2)</f>
        <v>0</v>
      </c>
      <c r="BL224" s="17" t="s">
        <v>150</v>
      </c>
      <c r="BM224" s="197" t="s">
        <v>935</v>
      </c>
    </row>
    <row r="225" spans="1:65" s="2" customFormat="1" ht="10.199999999999999">
      <c r="A225" s="34"/>
      <c r="B225" s="35"/>
      <c r="C225" s="36"/>
      <c r="D225" s="199" t="s">
        <v>151</v>
      </c>
      <c r="E225" s="36"/>
      <c r="F225" s="200" t="s">
        <v>338</v>
      </c>
      <c r="G225" s="36"/>
      <c r="H225" s="36"/>
      <c r="I225" s="201"/>
      <c r="J225" s="36"/>
      <c r="K225" s="36"/>
      <c r="L225" s="39"/>
      <c r="M225" s="202"/>
      <c r="N225" s="203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151</v>
      </c>
      <c r="AU225" s="17" t="s">
        <v>87</v>
      </c>
    </row>
    <row r="226" spans="1:65" s="12" customFormat="1" ht="22.8" customHeight="1">
      <c r="B226" s="170"/>
      <c r="C226" s="171"/>
      <c r="D226" s="172" t="s">
        <v>76</v>
      </c>
      <c r="E226" s="184" t="s">
        <v>339</v>
      </c>
      <c r="F226" s="184" t="s">
        <v>936</v>
      </c>
      <c r="G226" s="171"/>
      <c r="H226" s="171"/>
      <c r="I226" s="174"/>
      <c r="J226" s="185">
        <f>BK226</f>
        <v>0</v>
      </c>
      <c r="K226" s="171"/>
      <c r="L226" s="176"/>
      <c r="M226" s="177"/>
      <c r="N226" s="178"/>
      <c r="O226" s="178"/>
      <c r="P226" s="179">
        <f>SUM(P227:P241)</f>
        <v>0</v>
      </c>
      <c r="Q226" s="178"/>
      <c r="R226" s="179">
        <f>SUM(R227:R241)</f>
        <v>87.529104199999992</v>
      </c>
      <c r="S226" s="178"/>
      <c r="T226" s="180">
        <f>SUM(T227:T241)</f>
        <v>0</v>
      </c>
      <c r="AR226" s="181" t="s">
        <v>85</v>
      </c>
      <c r="AT226" s="182" t="s">
        <v>76</v>
      </c>
      <c r="AU226" s="182" t="s">
        <v>85</v>
      </c>
      <c r="AY226" s="181" t="s">
        <v>143</v>
      </c>
      <c r="BK226" s="183">
        <f>SUM(BK227:BK241)</f>
        <v>0</v>
      </c>
    </row>
    <row r="227" spans="1:65" s="2" customFormat="1" ht="33" customHeight="1">
      <c r="A227" s="34"/>
      <c r="B227" s="35"/>
      <c r="C227" s="186" t="s">
        <v>330</v>
      </c>
      <c r="D227" s="186" t="s">
        <v>145</v>
      </c>
      <c r="E227" s="187" t="s">
        <v>311</v>
      </c>
      <c r="F227" s="188" t="s">
        <v>312</v>
      </c>
      <c r="G227" s="189" t="s">
        <v>148</v>
      </c>
      <c r="H227" s="190">
        <v>108</v>
      </c>
      <c r="I227" s="191"/>
      <c r="J227" s="192">
        <f>ROUND(I227*H227,2)</f>
        <v>0</v>
      </c>
      <c r="K227" s="188" t="s">
        <v>149</v>
      </c>
      <c r="L227" s="39"/>
      <c r="M227" s="193" t="s">
        <v>1</v>
      </c>
      <c r="N227" s="194" t="s">
        <v>42</v>
      </c>
      <c r="O227" s="71"/>
      <c r="P227" s="195">
        <f>O227*H227</f>
        <v>0</v>
      </c>
      <c r="Q227" s="195">
        <v>0.46</v>
      </c>
      <c r="R227" s="195">
        <f>Q227*H227</f>
        <v>49.68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150</v>
      </c>
      <c r="AT227" s="197" t="s">
        <v>145</v>
      </c>
      <c r="AU227" s="197" t="s">
        <v>87</v>
      </c>
      <c r="AY227" s="17" t="s">
        <v>143</v>
      </c>
      <c r="BE227" s="198">
        <f>IF(N227="základní",J227,0)</f>
        <v>0</v>
      </c>
      <c r="BF227" s="198">
        <f>IF(N227="snížená",J227,0)</f>
        <v>0</v>
      </c>
      <c r="BG227" s="198">
        <f>IF(N227="zákl. přenesená",J227,0)</f>
        <v>0</v>
      </c>
      <c r="BH227" s="198">
        <f>IF(N227="sníž. přenesená",J227,0)</f>
        <v>0</v>
      </c>
      <c r="BI227" s="198">
        <f>IF(N227="nulová",J227,0)</f>
        <v>0</v>
      </c>
      <c r="BJ227" s="17" t="s">
        <v>85</v>
      </c>
      <c r="BK227" s="198">
        <f>ROUND(I227*H227,2)</f>
        <v>0</v>
      </c>
      <c r="BL227" s="17" t="s">
        <v>150</v>
      </c>
      <c r="BM227" s="197" t="s">
        <v>937</v>
      </c>
    </row>
    <row r="228" spans="1:65" s="2" customFormat="1" ht="10.199999999999999">
      <c r="A228" s="34"/>
      <c r="B228" s="35"/>
      <c r="C228" s="36"/>
      <c r="D228" s="199" t="s">
        <v>151</v>
      </c>
      <c r="E228" s="36"/>
      <c r="F228" s="200" t="s">
        <v>314</v>
      </c>
      <c r="G228" s="36"/>
      <c r="H228" s="36"/>
      <c r="I228" s="201"/>
      <c r="J228" s="36"/>
      <c r="K228" s="36"/>
      <c r="L228" s="39"/>
      <c r="M228" s="202"/>
      <c r="N228" s="203"/>
      <c r="O228" s="71"/>
      <c r="P228" s="71"/>
      <c r="Q228" s="71"/>
      <c r="R228" s="71"/>
      <c r="S228" s="71"/>
      <c r="T228" s="72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7" t="s">
        <v>151</v>
      </c>
      <c r="AU228" s="17" t="s">
        <v>87</v>
      </c>
    </row>
    <row r="229" spans="1:65" s="13" customFormat="1" ht="10.199999999999999">
      <c r="B229" s="204"/>
      <c r="C229" s="205"/>
      <c r="D229" s="206" t="s">
        <v>175</v>
      </c>
      <c r="E229" s="207" t="s">
        <v>1</v>
      </c>
      <c r="F229" s="208" t="s">
        <v>938</v>
      </c>
      <c r="G229" s="205"/>
      <c r="H229" s="209">
        <v>108</v>
      </c>
      <c r="I229" s="210"/>
      <c r="J229" s="205"/>
      <c r="K229" s="205"/>
      <c r="L229" s="211"/>
      <c r="M229" s="212"/>
      <c r="N229" s="213"/>
      <c r="O229" s="213"/>
      <c r="P229" s="213"/>
      <c r="Q229" s="213"/>
      <c r="R229" s="213"/>
      <c r="S229" s="213"/>
      <c r="T229" s="214"/>
      <c r="AT229" s="215" t="s">
        <v>175</v>
      </c>
      <c r="AU229" s="215" t="s">
        <v>87</v>
      </c>
      <c r="AV229" s="13" t="s">
        <v>87</v>
      </c>
      <c r="AW229" s="13" t="s">
        <v>34</v>
      </c>
      <c r="AX229" s="13" t="s">
        <v>77</v>
      </c>
      <c r="AY229" s="215" t="s">
        <v>143</v>
      </c>
    </row>
    <row r="230" spans="1:65" s="14" customFormat="1" ht="10.199999999999999">
      <c r="B230" s="216"/>
      <c r="C230" s="217"/>
      <c r="D230" s="206" t="s">
        <v>175</v>
      </c>
      <c r="E230" s="218" t="s">
        <v>1</v>
      </c>
      <c r="F230" s="219" t="s">
        <v>177</v>
      </c>
      <c r="G230" s="217"/>
      <c r="H230" s="220">
        <v>108</v>
      </c>
      <c r="I230" s="221"/>
      <c r="J230" s="217"/>
      <c r="K230" s="217"/>
      <c r="L230" s="222"/>
      <c r="M230" s="223"/>
      <c r="N230" s="224"/>
      <c r="O230" s="224"/>
      <c r="P230" s="224"/>
      <c r="Q230" s="224"/>
      <c r="R230" s="224"/>
      <c r="S230" s="224"/>
      <c r="T230" s="225"/>
      <c r="AT230" s="226" t="s">
        <v>175</v>
      </c>
      <c r="AU230" s="226" t="s">
        <v>87</v>
      </c>
      <c r="AV230" s="14" t="s">
        <v>150</v>
      </c>
      <c r="AW230" s="14" t="s">
        <v>34</v>
      </c>
      <c r="AX230" s="14" t="s">
        <v>85</v>
      </c>
      <c r="AY230" s="226" t="s">
        <v>143</v>
      </c>
    </row>
    <row r="231" spans="1:65" s="2" customFormat="1" ht="37.799999999999997" customHeight="1">
      <c r="A231" s="34"/>
      <c r="B231" s="35"/>
      <c r="C231" s="186" t="s">
        <v>246</v>
      </c>
      <c r="D231" s="186" t="s">
        <v>145</v>
      </c>
      <c r="E231" s="187" t="s">
        <v>939</v>
      </c>
      <c r="F231" s="188" t="s">
        <v>940</v>
      </c>
      <c r="G231" s="189" t="s">
        <v>148</v>
      </c>
      <c r="H231" s="190">
        <v>108</v>
      </c>
      <c r="I231" s="191"/>
      <c r="J231" s="192">
        <f>ROUND(I231*H231,2)</f>
        <v>0</v>
      </c>
      <c r="K231" s="188" t="s">
        <v>149</v>
      </c>
      <c r="L231" s="39"/>
      <c r="M231" s="193" t="s">
        <v>1</v>
      </c>
      <c r="N231" s="194" t="s">
        <v>42</v>
      </c>
      <c r="O231" s="71"/>
      <c r="P231" s="195">
        <f>O231*H231</f>
        <v>0</v>
      </c>
      <c r="Q231" s="195">
        <v>0.192</v>
      </c>
      <c r="R231" s="195">
        <f>Q231*H231</f>
        <v>20.736000000000001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150</v>
      </c>
      <c r="AT231" s="197" t="s">
        <v>145</v>
      </c>
      <c r="AU231" s="197" t="s">
        <v>87</v>
      </c>
      <c r="AY231" s="17" t="s">
        <v>143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17" t="s">
        <v>85</v>
      </c>
      <c r="BK231" s="198">
        <f>ROUND(I231*H231,2)</f>
        <v>0</v>
      </c>
      <c r="BL231" s="17" t="s">
        <v>150</v>
      </c>
      <c r="BM231" s="197" t="s">
        <v>941</v>
      </c>
    </row>
    <row r="232" spans="1:65" s="2" customFormat="1" ht="10.199999999999999">
      <c r="A232" s="34"/>
      <c r="B232" s="35"/>
      <c r="C232" s="36"/>
      <c r="D232" s="199" t="s">
        <v>151</v>
      </c>
      <c r="E232" s="36"/>
      <c r="F232" s="200" t="s">
        <v>942</v>
      </c>
      <c r="G232" s="36"/>
      <c r="H232" s="36"/>
      <c r="I232" s="201"/>
      <c r="J232" s="36"/>
      <c r="K232" s="36"/>
      <c r="L232" s="39"/>
      <c r="M232" s="202"/>
      <c r="N232" s="203"/>
      <c r="O232" s="71"/>
      <c r="P232" s="71"/>
      <c r="Q232" s="71"/>
      <c r="R232" s="71"/>
      <c r="S232" s="71"/>
      <c r="T232" s="72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7" t="s">
        <v>151</v>
      </c>
      <c r="AU232" s="17" t="s">
        <v>87</v>
      </c>
    </row>
    <row r="233" spans="1:65" s="2" customFormat="1" ht="37.799999999999997" customHeight="1">
      <c r="A233" s="34"/>
      <c r="B233" s="35"/>
      <c r="C233" s="186" t="s">
        <v>341</v>
      </c>
      <c r="D233" s="186" t="s">
        <v>145</v>
      </c>
      <c r="E233" s="187" t="s">
        <v>943</v>
      </c>
      <c r="F233" s="188" t="s">
        <v>944</v>
      </c>
      <c r="G233" s="189" t="s">
        <v>148</v>
      </c>
      <c r="H233" s="190">
        <v>108</v>
      </c>
      <c r="I233" s="191"/>
      <c r="J233" s="192">
        <f>ROUND(I233*H233,2)</f>
        <v>0</v>
      </c>
      <c r="K233" s="188" t="s">
        <v>149</v>
      </c>
      <c r="L233" s="39"/>
      <c r="M233" s="193" t="s">
        <v>1</v>
      </c>
      <c r="N233" s="194" t="s">
        <v>42</v>
      </c>
      <c r="O233" s="71"/>
      <c r="P233" s="195">
        <f>O233*H233</f>
        <v>0</v>
      </c>
      <c r="Q233" s="195">
        <v>0.12</v>
      </c>
      <c r="R233" s="195">
        <f>Q233*H233</f>
        <v>12.959999999999999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150</v>
      </c>
      <c r="AT233" s="197" t="s">
        <v>145</v>
      </c>
      <c r="AU233" s="197" t="s">
        <v>87</v>
      </c>
      <c r="AY233" s="17" t="s">
        <v>143</v>
      </c>
      <c r="BE233" s="198">
        <f>IF(N233="základní",J233,0)</f>
        <v>0</v>
      </c>
      <c r="BF233" s="198">
        <f>IF(N233="snížená",J233,0)</f>
        <v>0</v>
      </c>
      <c r="BG233" s="198">
        <f>IF(N233="zákl. přenesená",J233,0)</f>
        <v>0</v>
      </c>
      <c r="BH233" s="198">
        <f>IF(N233="sníž. přenesená",J233,0)</f>
        <v>0</v>
      </c>
      <c r="BI233" s="198">
        <f>IF(N233="nulová",J233,0)</f>
        <v>0</v>
      </c>
      <c r="BJ233" s="17" t="s">
        <v>85</v>
      </c>
      <c r="BK233" s="198">
        <f>ROUND(I233*H233,2)</f>
        <v>0</v>
      </c>
      <c r="BL233" s="17" t="s">
        <v>150</v>
      </c>
      <c r="BM233" s="197" t="s">
        <v>945</v>
      </c>
    </row>
    <row r="234" spans="1:65" s="2" customFormat="1" ht="10.199999999999999">
      <c r="A234" s="34"/>
      <c r="B234" s="35"/>
      <c r="C234" s="36"/>
      <c r="D234" s="199" t="s">
        <v>151</v>
      </c>
      <c r="E234" s="36"/>
      <c r="F234" s="200" t="s">
        <v>946</v>
      </c>
      <c r="G234" s="36"/>
      <c r="H234" s="36"/>
      <c r="I234" s="201"/>
      <c r="J234" s="36"/>
      <c r="K234" s="36"/>
      <c r="L234" s="39"/>
      <c r="M234" s="202"/>
      <c r="N234" s="203"/>
      <c r="O234" s="71"/>
      <c r="P234" s="71"/>
      <c r="Q234" s="71"/>
      <c r="R234" s="71"/>
      <c r="S234" s="71"/>
      <c r="T234" s="72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7" t="s">
        <v>151</v>
      </c>
      <c r="AU234" s="17" t="s">
        <v>87</v>
      </c>
    </row>
    <row r="235" spans="1:65" s="2" customFormat="1" ht="24.15" customHeight="1">
      <c r="A235" s="34"/>
      <c r="B235" s="35"/>
      <c r="C235" s="186" t="s">
        <v>251</v>
      </c>
      <c r="D235" s="186" t="s">
        <v>145</v>
      </c>
      <c r="E235" s="187" t="s">
        <v>947</v>
      </c>
      <c r="F235" s="188" t="s">
        <v>948</v>
      </c>
      <c r="G235" s="189" t="s">
        <v>173</v>
      </c>
      <c r="H235" s="190">
        <v>1.66</v>
      </c>
      <c r="I235" s="191"/>
      <c r="J235" s="192">
        <f>ROUND(I235*H235,2)</f>
        <v>0</v>
      </c>
      <c r="K235" s="188" t="s">
        <v>149</v>
      </c>
      <c r="L235" s="39"/>
      <c r="M235" s="193" t="s">
        <v>1</v>
      </c>
      <c r="N235" s="194" t="s">
        <v>42</v>
      </c>
      <c r="O235" s="71"/>
      <c r="P235" s="195">
        <f>O235*H235</f>
        <v>0</v>
      </c>
      <c r="Q235" s="195">
        <v>2.5018699999999998</v>
      </c>
      <c r="R235" s="195">
        <f>Q235*H235</f>
        <v>4.1531041999999996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150</v>
      </c>
      <c r="AT235" s="197" t="s">
        <v>145</v>
      </c>
      <c r="AU235" s="197" t="s">
        <v>87</v>
      </c>
      <c r="AY235" s="17" t="s">
        <v>143</v>
      </c>
      <c r="BE235" s="198">
        <f>IF(N235="základní",J235,0)</f>
        <v>0</v>
      </c>
      <c r="BF235" s="198">
        <f>IF(N235="snížená",J235,0)</f>
        <v>0</v>
      </c>
      <c r="BG235" s="198">
        <f>IF(N235="zákl. přenesená",J235,0)</f>
        <v>0</v>
      </c>
      <c r="BH235" s="198">
        <f>IF(N235="sníž. přenesená",J235,0)</f>
        <v>0</v>
      </c>
      <c r="BI235" s="198">
        <f>IF(N235="nulová",J235,0)</f>
        <v>0</v>
      </c>
      <c r="BJ235" s="17" t="s">
        <v>85</v>
      </c>
      <c r="BK235" s="198">
        <f>ROUND(I235*H235,2)</f>
        <v>0</v>
      </c>
      <c r="BL235" s="17" t="s">
        <v>150</v>
      </c>
      <c r="BM235" s="197" t="s">
        <v>949</v>
      </c>
    </row>
    <row r="236" spans="1:65" s="2" customFormat="1" ht="10.199999999999999">
      <c r="A236" s="34"/>
      <c r="B236" s="35"/>
      <c r="C236" s="36"/>
      <c r="D236" s="199" t="s">
        <v>151</v>
      </c>
      <c r="E236" s="36"/>
      <c r="F236" s="200" t="s">
        <v>950</v>
      </c>
      <c r="G236" s="36"/>
      <c r="H236" s="36"/>
      <c r="I236" s="201"/>
      <c r="J236" s="36"/>
      <c r="K236" s="36"/>
      <c r="L236" s="39"/>
      <c r="M236" s="202"/>
      <c r="N236" s="203"/>
      <c r="O236" s="71"/>
      <c r="P236" s="71"/>
      <c r="Q236" s="71"/>
      <c r="R236" s="71"/>
      <c r="S236" s="71"/>
      <c r="T236" s="72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151</v>
      </c>
      <c r="AU236" s="17" t="s">
        <v>87</v>
      </c>
    </row>
    <row r="237" spans="1:65" s="13" customFormat="1" ht="10.199999999999999">
      <c r="B237" s="204"/>
      <c r="C237" s="205"/>
      <c r="D237" s="206" t="s">
        <v>175</v>
      </c>
      <c r="E237" s="207" t="s">
        <v>1</v>
      </c>
      <c r="F237" s="208" t="s">
        <v>951</v>
      </c>
      <c r="G237" s="205"/>
      <c r="H237" s="209">
        <v>1.66</v>
      </c>
      <c r="I237" s="210"/>
      <c r="J237" s="205"/>
      <c r="K237" s="205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175</v>
      </c>
      <c r="AU237" s="215" t="s">
        <v>87</v>
      </c>
      <c r="AV237" s="13" t="s">
        <v>87</v>
      </c>
      <c r="AW237" s="13" t="s">
        <v>34</v>
      </c>
      <c r="AX237" s="13" t="s">
        <v>85</v>
      </c>
      <c r="AY237" s="215" t="s">
        <v>143</v>
      </c>
    </row>
    <row r="238" spans="1:65" s="2" customFormat="1" ht="16.5" customHeight="1">
      <c r="A238" s="34"/>
      <c r="B238" s="35"/>
      <c r="C238" s="186" t="s">
        <v>349</v>
      </c>
      <c r="D238" s="186" t="s">
        <v>145</v>
      </c>
      <c r="E238" s="187" t="s">
        <v>952</v>
      </c>
      <c r="F238" s="188" t="s">
        <v>953</v>
      </c>
      <c r="G238" s="189" t="s">
        <v>163</v>
      </c>
      <c r="H238" s="190">
        <v>33.200000000000003</v>
      </c>
      <c r="I238" s="191"/>
      <c r="J238" s="192">
        <f>ROUND(I238*H238,2)</f>
        <v>0</v>
      </c>
      <c r="K238" s="188" t="s">
        <v>1</v>
      </c>
      <c r="L238" s="39"/>
      <c r="M238" s="193" t="s">
        <v>1</v>
      </c>
      <c r="N238" s="194" t="s">
        <v>42</v>
      </c>
      <c r="O238" s="71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150</v>
      </c>
      <c r="AT238" s="197" t="s">
        <v>145</v>
      </c>
      <c r="AU238" s="197" t="s">
        <v>87</v>
      </c>
      <c r="AY238" s="17" t="s">
        <v>143</v>
      </c>
      <c r="BE238" s="198">
        <f>IF(N238="základní",J238,0)</f>
        <v>0</v>
      </c>
      <c r="BF238" s="198">
        <f>IF(N238="snížená",J238,0)</f>
        <v>0</v>
      </c>
      <c r="BG238" s="198">
        <f>IF(N238="zákl. přenesená",J238,0)</f>
        <v>0</v>
      </c>
      <c r="BH238" s="198">
        <f>IF(N238="sníž. přenesená",J238,0)</f>
        <v>0</v>
      </c>
      <c r="BI238" s="198">
        <f>IF(N238="nulová",J238,0)</f>
        <v>0</v>
      </c>
      <c r="BJ238" s="17" t="s">
        <v>85</v>
      </c>
      <c r="BK238" s="198">
        <f>ROUND(I238*H238,2)</f>
        <v>0</v>
      </c>
      <c r="BL238" s="17" t="s">
        <v>150</v>
      </c>
      <c r="BM238" s="197" t="s">
        <v>954</v>
      </c>
    </row>
    <row r="239" spans="1:65" s="13" customFormat="1" ht="10.199999999999999">
      <c r="B239" s="204"/>
      <c r="C239" s="205"/>
      <c r="D239" s="206" t="s">
        <v>175</v>
      </c>
      <c r="E239" s="207" t="s">
        <v>1</v>
      </c>
      <c r="F239" s="208" t="s">
        <v>955</v>
      </c>
      <c r="G239" s="205"/>
      <c r="H239" s="209">
        <v>33.200000000000003</v>
      </c>
      <c r="I239" s="210"/>
      <c r="J239" s="205"/>
      <c r="K239" s="205"/>
      <c r="L239" s="211"/>
      <c r="M239" s="212"/>
      <c r="N239" s="213"/>
      <c r="O239" s="213"/>
      <c r="P239" s="213"/>
      <c r="Q239" s="213"/>
      <c r="R239" s="213"/>
      <c r="S239" s="213"/>
      <c r="T239" s="214"/>
      <c r="AT239" s="215" t="s">
        <v>175</v>
      </c>
      <c r="AU239" s="215" t="s">
        <v>87</v>
      </c>
      <c r="AV239" s="13" t="s">
        <v>87</v>
      </c>
      <c r="AW239" s="13" t="s">
        <v>34</v>
      </c>
      <c r="AX239" s="13" t="s">
        <v>85</v>
      </c>
      <c r="AY239" s="215" t="s">
        <v>143</v>
      </c>
    </row>
    <row r="240" spans="1:65" s="2" customFormat="1" ht="16.5" customHeight="1">
      <c r="A240" s="34"/>
      <c r="B240" s="35"/>
      <c r="C240" s="227" t="s">
        <v>254</v>
      </c>
      <c r="D240" s="227" t="s">
        <v>219</v>
      </c>
      <c r="E240" s="228" t="s">
        <v>956</v>
      </c>
      <c r="F240" s="229" t="s">
        <v>957</v>
      </c>
      <c r="G240" s="230" t="s">
        <v>163</v>
      </c>
      <c r="H240" s="231">
        <v>33.200000000000003</v>
      </c>
      <c r="I240" s="232"/>
      <c r="J240" s="233">
        <f>ROUND(I240*H240,2)</f>
        <v>0</v>
      </c>
      <c r="K240" s="229" t="s">
        <v>1</v>
      </c>
      <c r="L240" s="234"/>
      <c r="M240" s="235" t="s">
        <v>1</v>
      </c>
      <c r="N240" s="236" t="s">
        <v>42</v>
      </c>
      <c r="O240" s="71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164</v>
      </c>
      <c r="AT240" s="197" t="s">
        <v>219</v>
      </c>
      <c r="AU240" s="197" t="s">
        <v>87</v>
      </c>
      <c r="AY240" s="17" t="s">
        <v>143</v>
      </c>
      <c r="BE240" s="198">
        <f>IF(N240="základní",J240,0)</f>
        <v>0</v>
      </c>
      <c r="BF240" s="198">
        <f>IF(N240="snížená",J240,0)</f>
        <v>0</v>
      </c>
      <c r="BG240" s="198">
        <f>IF(N240="zákl. přenesená",J240,0)</f>
        <v>0</v>
      </c>
      <c r="BH240" s="198">
        <f>IF(N240="sníž. přenesená",J240,0)</f>
        <v>0</v>
      </c>
      <c r="BI240" s="198">
        <f>IF(N240="nulová",J240,0)</f>
        <v>0</v>
      </c>
      <c r="BJ240" s="17" t="s">
        <v>85</v>
      </c>
      <c r="BK240" s="198">
        <f>ROUND(I240*H240,2)</f>
        <v>0</v>
      </c>
      <c r="BL240" s="17" t="s">
        <v>150</v>
      </c>
      <c r="BM240" s="197" t="s">
        <v>958</v>
      </c>
    </row>
    <row r="241" spans="1:65" s="13" customFormat="1" ht="10.199999999999999">
      <c r="B241" s="204"/>
      <c r="C241" s="205"/>
      <c r="D241" s="206" t="s">
        <v>175</v>
      </c>
      <c r="E241" s="207" t="s">
        <v>1</v>
      </c>
      <c r="F241" s="208" t="s">
        <v>955</v>
      </c>
      <c r="G241" s="205"/>
      <c r="H241" s="209">
        <v>33.200000000000003</v>
      </c>
      <c r="I241" s="210"/>
      <c r="J241" s="205"/>
      <c r="K241" s="205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175</v>
      </c>
      <c r="AU241" s="215" t="s">
        <v>87</v>
      </c>
      <c r="AV241" s="13" t="s">
        <v>87</v>
      </c>
      <c r="AW241" s="13" t="s">
        <v>34</v>
      </c>
      <c r="AX241" s="13" t="s">
        <v>85</v>
      </c>
      <c r="AY241" s="215" t="s">
        <v>143</v>
      </c>
    </row>
    <row r="242" spans="1:65" s="12" customFormat="1" ht="22.8" customHeight="1">
      <c r="B242" s="170"/>
      <c r="C242" s="171"/>
      <c r="D242" s="172" t="s">
        <v>76</v>
      </c>
      <c r="E242" s="184" t="s">
        <v>373</v>
      </c>
      <c r="F242" s="184" t="s">
        <v>959</v>
      </c>
      <c r="G242" s="171"/>
      <c r="H242" s="171"/>
      <c r="I242" s="174"/>
      <c r="J242" s="185">
        <f>BK242</f>
        <v>0</v>
      </c>
      <c r="K242" s="171"/>
      <c r="L242" s="176"/>
      <c r="M242" s="177"/>
      <c r="N242" s="178"/>
      <c r="O242" s="178"/>
      <c r="P242" s="179">
        <f>SUM(P243:P249)</f>
        <v>0</v>
      </c>
      <c r="Q242" s="178"/>
      <c r="R242" s="179">
        <f>SUM(R243:R249)</f>
        <v>26.231523999999997</v>
      </c>
      <c r="S242" s="178"/>
      <c r="T242" s="180">
        <f>SUM(T243:T249)</f>
        <v>0</v>
      </c>
      <c r="AR242" s="181" t="s">
        <v>85</v>
      </c>
      <c r="AT242" s="182" t="s">
        <v>76</v>
      </c>
      <c r="AU242" s="182" t="s">
        <v>85</v>
      </c>
      <c r="AY242" s="181" t="s">
        <v>143</v>
      </c>
      <c r="BK242" s="183">
        <f>SUM(BK243:BK249)</f>
        <v>0</v>
      </c>
    </row>
    <row r="243" spans="1:65" s="2" customFormat="1" ht="33" customHeight="1">
      <c r="A243" s="34"/>
      <c r="B243" s="35"/>
      <c r="C243" s="186" t="s">
        <v>359</v>
      </c>
      <c r="D243" s="186" t="s">
        <v>145</v>
      </c>
      <c r="E243" s="187" t="s">
        <v>960</v>
      </c>
      <c r="F243" s="188" t="s">
        <v>961</v>
      </c>
      <c r="G243" s="189" t="s">
        <v>148</v>
      </c>
      <c r="H243" s="190">
        <v>26.4</v>
      </c>
      <c r="I243" s="191"/>
      <c r="J243" s="192">
        <f>ROUND(I243*H243,2)</f>
        <v>0</v>
      </c>
      <c r="K243" s="188" t="s">
        <v>149</v>
      </c>
      <c r="L243" s="39"/>
      <c r="M243" s="193" t="s">
        <v>1</v>
      </c>
      <c r="N243" s="194" t="s">
        <v>42</v>
      </c>
      <c r="O243" s="71"/>
      <c r="P243" s="195">
        <f>O243*H243</f>
        <v>0</v>
      </c>
      <c r="Q243" s="195">
        <v>0.69</v>
      </c>
      <c r="R243" s="195">
        <f>Q243*H243</f>
        <v>18.215999999999998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150</v>
      </c>
      <c r="AT243" s="197" t="s">
        <v>145</v>
      </c>
      <c r="AU243" s="197" t="s">
        <v>87</v>
      </c>
      <c r="AY243" s="17" t="s">
        <v>143</v>
      </c>
      <c r="BE243" s="198">
        <f>IF(N243="základní",J243,0)</f>
        <v>0</v>
      </c>
      <c r="BF243" s="198">
        <f>IF(N243="snížená",J243,0)</f>
        <v>0</v>
      </c>
      <c r="BG243" s="198">
        <f>IF(N243="zákl. přenesená",J243,0)</f>
        <v>0</v>
      </c>
      <c r="BH243" s="198">
        <f>IF(N243="sníž. přenesená",J243,0)</f>
        <v>0</v>
      </c>
      <c r="BI243" s="198">
        <f>IF(N243="nulová",J243,0)</f>
        <v>0</v>
      </c>
      <c r="BJ243" s="17" t="s">
        <v>85</v>
      </c>
      <c r="BK243" s="198">
        <f>ROUND(I243*H243,2)</f>
        <v>0</v>
      </c>
      <c r="BL243" s="17" t="s">
        <v>150</v>
      </c>
      <c r="BM243" s="197" t="s">
        <v>962</v>
      </c>
    </row>
    <row r="244" spans="1:65" s="2" customFormat="1" ht="10.199999999999999">
      <c r="A244" s="34"/>
      <c r="B244" s="35"/>
      <c r="C244" s="36"/>
      <c r="D244" s="199" t="s">
        <v>151</v>
      </c>
      <c r="E244" s="36"/>
      <c r="F244" s="200" t="s">
        <v>963</v>
      </c>
      <c r="G244" s="36"/>
      <c r="H244" s="36"/>
      <c r="I244" s="201"/>
      <c r="J244" s="36"/>
      <c r="K244" s="36"/>
      <c r="L244" s="39"/>
      <c r="M244" s="202"/>
      <c r="N244" s="203"/>
      <c r="O244" s="71"/>
      <c r="P244" s="71"/>
      <c r="Q244" s="71"/>
      <c r="R244" s="71"/>
      <c r="S244" s="71"/>
      <c r="T244" s="72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7" t="s">
        <v>151</v>
      </c>
      <c r="AU244" s="17" t="s">
        <v>87</v>
      </c>
    </row>
    <row r="245" spans="1:65" s="13" customFormat="1" ht="10.199999999999999">
      <c r="B245" s="204"/>
      <c r="C245" s="205"/>
      <c r="D245" s="206" t="s">
        <v>175</v>
      </c>
      <c r="E245" s="207" t="s">
        <v>1</v>
      </c>
      <c r="F245" s="208" t="s">
        <v>964</v>
      </c>
      <c r="G245" s="205"/>
      <c r="H245" s="209">
        <v>26.4</v>
      </c>
      <c r="I245" s="210"/>
      <c r="J245" s="205"/>
      <c r="K245" s="205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175</v>
      </c>
      <c r="AU245" s="215" t="s">
        <v>87</v>
      </c>
      <c r="AV245" s="13" t="s">
        <v>87</v>
      </c>
      <c r="AW245" s="13" t="s">
        <v>34</v>
      </c>
      <c r="AX245" s="13" t="s">
        <v>85</v>
      </c>
      <c r="AY245" s="215" t="s">
        <v>143</v>
      </c>
    </row>
    <row r="246" spans="1:65" s="2" customFormat="1" ht="55.5" customHeight="1">
      <c r="A246" s="34"/>
      <c r="B246" s="35"/>
      <c r="C246" s="186" t="s">
        <v>258</v>
      </c>
      <c r="D246" s="186" t="s">
        <v>145</v>
      </c>
      <c r="E246" s="187" t="s">
        <v>965</v>
      </c>
      <c r="F246" s="188" t="s">
        <v>966</v>
      </c>
      <c r="G246" s="189" t="s">
        <v>148</v>
      </c>
      <c r="H246" s="190">
        <v>22</v>
      </c>
      <c r="I246" s="191"/>
      <c r="J246" s="192">
        <f>ROUND(I246*H246,2)</f>
        <v>0</v>
      </c>
      <c r="K246" s="188" t="s">
        <v>149</v>
      </c>
      <c r="L246" s="39"/>
      <c r="M246" s="193" t="s">
        <v>1</v>
      </c>
      <c r="N246" s="194" t="s">
        <v>42</v>
      </c>
      <c r="O246" s="71"/>
      <c r="P246" s="195">
        <f>O246*H246</f>
        <v>0</v>
      </c>
      <c r="Q246" s="195">
        <v>0.1837</v>
      </c>
      <c r="R246" s="195">
        <f>Q246*H246</f>
        <v>4.0414000000000003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150</v>
      </c>
      <c r="AT246" s="197" t="s">
        <v>145</v>
      </c>
      <c r="AU246" s="197" t="s">
        <v>87</v>
      </c>
      <c r="AY246" s="17" t="s">
        <v>143</v>
      </c>
      <c r="BE246" s="198">
        <f>IF(N246="základní",J246,0)</f>
        <v>0</v>
      </c>
      <c r="BF246" s="198">
        <f>IF(N246="snížená",J246,0)</f>
        <v>0</v>
      </c>
      <c r="BG246" s="198">
        <f>IF(N246="zákl. přenesená",J246,0)</f>
        <v>0</v>
      </c>
      <c r="BH246" s="198">
        <f>IF(N246="sníž. přenesená",J246,0)</f>
        <v>0</v>
      </c>
      <c r="BI246" s="198">
        <f>IF(N246="nulová",J246,0)</f>
        <v>0</v>
      </c>
      <c r="BJ246" s="17" t="s">
        <v>85</v>
      </c>
      <c r="BK246" s="198">
        <f>ROUND(I246*H246,2)</f>
        <v>0</v>
      </c>
      <c r="BL246" s="17" t="s">
        <v>150</v>
      </c>
      <c r="BM246" s="197" t="s">
        <v>967</v>
      </c>
    </row>
    <row r="247" spans="1:65" s="2" customFormat="1" ht="10.199999999999999">
      <c r="A247" s="34"/>
      <c r="B247" s="35"/>
      <c r="C247" s="36"/>
      <c r="D247" s="199" t="s">
        <v>151</v>
      </c>
      <c r="E247" s="36"/>
      <c r="F247" s="200" t="s">
        <v>968</v>
      </c>
      <c r="G247" s="36"/>
      <c r="H247" s="36"/>
      <c r="I247" s="201"/>
      <c r="J247" s="36"/>
      <c r="K247" s="36"/>
      <c r="L247" s="39"/>
      <c r="M247" s="202"/>
      <c r="N247" s="203"/>
      <c r="O247" s="71"/>
      <c r="P247" s="71"/>
      <c r="Q247" s="71"/>
      <c r="R247" s="71"/>
      <c r="S247" s="71"/>
      <c r="T247" s="72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7" t="s">
        <v>151</v>
      </c>
      <c r="AU247" s="17" t="s">
        <v>87</v>
      </c>
    </row>
    <row r="248" spans="1:65" s="2" customFormat="1" ht="16.5" customHeight="1">
      <c r="A248" s="34"/>
      <c r="B248" s="35"/>
      <c r="C248" s="227" t="s">
        <v>368</v>
      </c>
      <c r="D248" s="227" t="s">
        <v>219</v>
      </c>
      <c r="E248" s="228" t="s">
        <v>969</v>
      </c>
      <c r="F248" s="229" t="s">
        <v>970</v>
      </c>
      <c r="G248" s="230" t="s">
        <v>148</v>
      </c>
      <c r="H248" s="231">
        <v>24.684000000000001</v>
      </c>
      <c r="I248" s="232"/>
      <c r="J248" s="233">
        <f>ROUND(I248*H248,2)</f>
        <v>0</v>
      </c>
      <c r="K248" s="229" t="s">
        <v>149</v>
      </c>
      <c r="L248" s="234"/>
      <c r="M248" s="235" t="s">
        <v>1</v>
      </c>
      <c r="N248" s="236" t="s">
        <v>42</v>
      </c>
      <c r="O248" s="71"/>
      <c r="P248" s="195">
        <f>O248*H248</f>
        <v>0</v>
      </c>
      <c r="Q248" s="195">
        <v>0.161</v>
      </c>
      <c r="R248" s="195">
        <f>Q248*H248</f>
        <v>3.9741240000000002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164</v>
      </c>
      <c r="AT248" s="197" t="s">
        <v>219</v>
      </c>
      <c r="AU248" s="197" t="s">
        <v>87</v>
      </c>
      <c r="AY248" s="17" t="s">
        <v>143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17" t="s">
        <v>85</v>
      </c>
      <c r="BK248" s="198">
        <f>ROUND(I248*H248,2)</f>
        <v>0</v>
      </c>
      <c r="BL248" s="17" t="s">
        <v>150</v>
      </c>
      <c r="BM248" s="197" t="s">
        <v>971</v>
      </c>
    </row>
    <row r="249" spans="1:65" s="13" customFormat="1" ht="10.199999999999999">
      <c r="B249" s="204"/>
      <c r="C249" s="205"/>
      <c r="D249" s="206" t="s">
        <v>175</v>
      </c>
      <c r="E249" s="207" t="s">
        <v>1</v>
      </c>
      <c r="F249" s="208" t="s">
        <v>972</v>
      </c>
      <c r="G249" s="205"/>
      <c r="H249" s="209">
        <v>24.684000000000001</v>
      </c>
      <c r="I249" s="210"/>
      <c r="J249" s="205"/>
      <c r="K249" s="205"/>
      <c r="L249" s="211"/>
      <c r="M249" s="212"/>
      <c r="N249" s="213"/>
      <c r="O249" s="213"/>
      <c r="P249" s="213"/>
      <c r="Q249" s="213"/>
      <c r="R249" s="213"/>
      <c r="S249" s="213"/>
      <c r="T249" s="214"/>
      <c r="AT249" s="215" t="s">
        <v>175</v>
      </c>
      <c r="AU249" s="215" t="s">
        <v>87</v>
      </c>
      <c r="AV249" s="13" t="s">
        <v>87</v>
      </c>
      <c r="AW249" s="13" t="s">
        <v>34</v>
      </c>
      <c r="AX249" s="13" t="s">
        <v>85</v>
      </c>
      <c r="AY249" s="215" t="s">
        <v>143</v>
      </c>
    </row>
    <row r="250" spans="1:65" s="12" customFormat="1" ht="25.95" customHeight="1">
      <c r="B250" s="170"/>
      <c r="C250" s="171"/>
      <c r="D250" s="172" t="s">
        <v>76</v>
      </c>
      <c r="E250" s="173" t="s">
        <v>973</v>
      </c>
      <c r="F250" s="173" t="s">
        <v>974</v>
      </c>
      <c r="G250" s="171"/>
      <c r="H250" s="171"/>
      <c r="I250" s="174"/>
      <c r="J250" s="175">
        <f>BK250</f>
        <v>0</v>
      </c>
      <c r="K250" s="171"/>
      <c r="L250" s="176"/>
      <c r="M250" s="177"/>
      <c r="N250" s="178"/>
      <c r="O250" s="178"/>
      <c r="P250" s="179">
        <f>P251</f>
        <v>0</v>
      </c>
      <c r="Q250" s="178"/>
      <c r="R250" s="179">
        <f>R251</f>
        <v>0</v>
      </c>
      <c r="S250" s="178"/>
      <c r="T250" s="180">
        <f>T251</f>
        <v>0</v>
      </c>
      <c r="AR250" s="181" t="s">
        <v>87</v>
      </c>
      <c r="AT250" s="182" t="s">
        <v>76</v>
      </c>
      <c r="AU250" s="182" t="s">
        <v>77</v>
      </c>
      <c r="AY250" s="181" t="s">
        <v>143</v>
      </c>
      <c r="BK250" s="183">
        <f>BK251</f>
        <v>0</v>
      </c>
    </row>
    <row r="251" spans="1:65" s="12" customFormat="1" ht="22.8" customHeight="1">
      <c r="B251" s="170"/>
      <c r="C251" s="171"/>
      <c r="D251" s="172" t="s">
        <v>76</v>
      </c>
      <c r="E251" s="184" t="s">
        <v>975</v>
      </c>
      <c r="F251" s="184" t="s">
        <v>976</v>
      </c>
      <c r="G251" s="171"/>
      <c r="H251" s="171"/>
      <c r="I251" s="174"/>
      <c r="J251" s="185">
        <f>BK251</f>
        <v>0</v>
      </c>
      <c r="K251" s="171"/>
      <c r="L251" s="176"/>
      <c r="M251" s="177"/>
      <c r="N251" s="178"/>
      <c r="O251" s="178"/>
      <c r="P251" s="179">
        <f>SUM(P252:P253)</f>
        <v>0</v>
      </c>
      <c r="Q251" s="178"/>
      <c r="R251" s="179">
        <f>SUM(R252:R253)</f>
        <v>0</v>
      </c>
      <c r="S251" s="178"/>
      <c r="T251" s="180">
        <f>SUM(T252:T253)</f>
        <v>0</v>
      </c>
      <c r="AR251" s="181" t="s">
        <v>87</v>
      </c>
      <c r="AT251" s="182" t="s">
        <v>76</v>
      </c>
      <c r="AU251" s="182" t="s">
        <v>85</v>
      </c>
      <c r="AY251" s="181" t="s">
        <v>143</v>
      </c>
      <c r="BK251" s="183">
        <f>SUM(BK252:BK253)</f>
        <v>0</v>
      </c>
    </row>
    <row r="252" spans="1:65" s="2" customFormat="1" ht="101.25" customHeight="1">
      <c r="A252" s="34"/>
      <c r="B252" s="35"/>
      <c r="C252" s="186" t="s">
        <v>263</v>
      </c>
      <c r="D252" s="186" t="s">
        <v>145</v>
      </c>
      <c r="E252" s="187" t="s">
        <v>977</v>
      </c>
      <c r="F252" s="188" t="s">
        <v>978</v>
      </c>
      <c r="G252" s="189" t="s">
        <v>979</v>
      </c>
      <c r="H252" s="190">
        <v>1</v>
      </c>
      <c r="I252" s="191"/>
      <c r="J252" s="192">
        <f>ROUND(I252*H252,2)</f>
        <v>0</v>
      </c>
      <c r="K252" s="188" t="s">
        <v>1</v>
      </c>
      <c r="L252" s="39"/>
      <c r="M252" s="193" t="s">
        <v>1</v>
      </c>
      <c r="N252" s="194" t="s">
        <v>42</v>
      </c>
      <c r="O252" s="71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186</v>
      </c>
      <c r="AT252" s="197" t="s">
        <v>145</v>
      </c>
      <c r="AU252" s="197" t="s">
        <v>87</v>
      </c>
      <c r="AY252" s="17" t="s">
        <v>143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17" t="s">
        <v>85</v>
      </c>
      <c r="BK252" s="198">
        <f>ROUND(I252*H252,2)</f>
        <v>0</v>
      </c>
      <c r="BL252" s="17" t="s">
        <v>186</v>
      </c>
      <c r="BM252" s="197" t="s">
        <v>980</v>
      </c>
    </row>
    <row r="253" spans="1:65" s="2" customFormat="1" ht="28.8">
      <c r="A253" s="34"/>
      <c r="B253" s="35"/>
      <c r="C253" s="36"/>
      <c r="D253" s="206" t="s">
        <v>294</v>
      </c>
      <c r="E253" s="36"/>
      <c r="F253" s="237" t="s">
        <v>981</v>
      </c>
      <c r="G253" s="36"/>
      <c r="H253" s="36"/>
      <c r="I253" s="201"/>
      <c r="J253" s="36"/>
      <c r="K253" s="36"/>
      <c r="L253" s="39"/>
      <c r="M253" s="251"/>
      <c r="N253" s="252"/>
      <c r="O253" s="253"/>
      <c r="P253" s="253"/>
      <c r="Q253" s="253"/>
      <c r="R253" s="253"/>
      <c r="S253" s="253"/>
      <c r="T253" s="25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294</v>
      </c>
      <c r="AU253" s="17" t="s">
        <v>87</v>
      </c>
    </row>
    <row r="254" spans="1:65" s="2" customFormat="1" ht="6.9" customHeight="1">
      <c r="A254" s="34"/>
      <c r="B254" s="54"/>
      <c r="C254" s="55"/>
      <c r="D254" s="55"/>
      <c r="E254" s="55"/>
      <c r="F254" s="55"/>
      <c r="G254" s="55"/>
      <c r="H254" s="55"/>
      <c r="I254" s="55"/>
      <c r="J254" s="55"/>
      <c r="K254" s="55"/>
      <c r="L254" s="39"/>
      <c r="M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</row>
  </sheetData>
  <sheetProtection algorithmName="SHA-512" hashValue="H2wQmFrQZjRH3mFpjOgDb3KLxJH7fTB47Xg4RE82jYEzzoAFYpv2y/GYgDGo7IS+DYJbB+Bqm6sPiC+CIpKcTw==" saltValue="L7isW1O68bTeFGxpBZ7dWRbnTT7ZjSAqunWBtMyVAarRCo8f2h3jVk4zv/tAtNUniNPjivxW7bteD0EXdQZbuA==" spinCount="100000" sheet="1" objects="1" scenarios="1" formatColumns="0" formatRows="0" autoFilter="0"/>
  <autoFilter ref="C126:K253" xr:uid="{00000000-0009-0000-0000-000004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1" r:id="rId1" xr:uid="{00000000-0004-0000-0400-000000000000}"/>
    <hyperlink ref="F136" r:id="rId2" xr:uid="{00000000-0004-0000-0400-000001000000}"/>
    <hyperlink ref="F141" r:id="rId3" xr:uid="{00000000-0004-0000-0400-000002000000}"/>
    <hyperlink ref="F146" r:id="rId4" xr:uid="{00000000-0004-0000-0400-000003000000}"/>
    <hyperlink ref="F151" r:id="rId5" xr:uid="{00000000-0004-0000-0400-000004000000}"/>
    <hyperlink ref="F156" r:id="rId6" xr:uid="{00000000-0004-0000-0400-000005000000}"/>
    <hyperlink ref="F161" r:id="rId7" xr:uid="{00000000-0004-0000-0400-000006000000}"/>
    <hyperlink ref="F166" r:id="rId8" xr:uid="{00000000-0004-0000-0400-000007000000}"/>
    <hyperlink ref="F170" r:id="rId9" xr:uid="{00000000-0004-0000-0400-000008000000}"/>
    <hyperlink ref="F175" r:id="rId10" xr:uid="{00000000-0004-0000-0400-000009000000}"/>
    <hyperlink ref="F181" r:id="rId11" xr:uid="{00000000-0004-0000-0400-00000A000000}"/>
    <hyperlink ref="F191" r:id="rId12" xr:uid="{00000000-0004-0000-0400-00000B000000}"/>
    <hyperlink ref="F194" r:id="rId13" xr:uid="{00000000-0004-0000-0400-00000C000000}"/>
    <hyperlink ref="F207" r:id="rId14" xr:uid="{00000000-0004-0000-0400-00000D000000}"/>
    <hyperlink ref="F209" r:id="rId15" xr:uid="{00000000-0004-0000-0400-00000E000000}"/>
    <hyperlink ref="F211" r:id="rId16" xr:uid="{00000000-0004-0000-0400-00000F000000}"/>
    <hyperlink ref="F214" r:id="rId17" xr:uid="{00000000-0004-0000-0400-000010000000}"/>
    <hyperlink ref="F217" r:id="rId18" xr:uid="{00000000-0004-0000-0400-000011000000}"/>
    <hyperlink ref="F219" r:id="rId19" xr:uid="{00000000-0004-0000-0400-000012000000}"/>
    <hyperlink ref="F221" r:id="rId20" xr:uid="{00000000-0004-0000-0400-000013000000}"/>
    <hyperlink ref="F223" r:id="rId21" xr:uid="{00000000-0004-0000-0400-000014000000}"/>
    <hyperlink ref="F225" r:id="rId22" xr:uid="{00000000-0004-0000-0400-000015000000}"/>
    <hyperlink ref="F228" r:id="rId23" xr:uid="{00000000-0004-0000-0400-000016000000}"/>
    <hyperlink ref="F232" r:id="rId24" xr:uid="{00000000-0004-0000-0400-000017000000}"/>
    <hyperlink ref="F234" r:id="rId25" xr:uid="{00000000-0004-0000-0400-000018000000}"/>
    <hyperlink ref="F236" r:id="rId26" xr:uid="{00000000-0004-0000-0400-000019000000}"/>
    <hyperlink ref="F244" r:id="rId27" xr:uid="{00000000-0004-0000-0400-00001A000000}"/>
    <hyperlink ref="F247" r:id="rId28" xr:uid="{00000000-0004-0000-0400-00001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5"/>
  <sheetViews>
    <sheetView showGridLines="0" topLeftCell="A113" workbookViewId="0">
      <selection activeCell="I122" sqref="I122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100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" customHeight="1">
      <c r="B4" s="20"/>
      <c r="D4" s="110" t="s">
        <v>104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6" t="str">
        <f>'Rekapitulace stavby'!K6</f>
        <v>Ostrov - parkoviště v ul. U Nemocnice vč. mobiliáře veřejného prostranství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105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982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11. 2. 2026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736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737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">
        <v>738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739</v>
      </c>
      <c r="F24" s="34"/>
      <c r="G24" s="34"/>
      <c r="H24" s="34"/>
      <c r="I24" s="112" t="s">
        <v>28</v>
      </c>
      <c r="J24" s="113" t="s">
        <v>740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2" t="s">
        <v>1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ROUND(J119,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41</v>
      </c>
      <c r="E33" s="112" t="s">
        <v>42</v>
      </c>
      <c r="F33" s="123">
        <f>ROUND((SUM(BE119:BE134)),  2)</f>
        <v>0</v>
      </c>
      <c r="G33" s="34"/>
      <c r="H33" s="34"/>
      <c r="I33" s="124">
        <v>0.21</v>
      </c>
      <c r="J33" s="123">
        <f>ROUND(((SUM(BE119:BE134))*I33),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43</v>
      </c>
      <c r="F34" s="123">
        <f>ROUND((SUM(BF119:BF134)),  2)</f>
        <v>0</v>
      </c>
      <c r="G34" s="34"/>
      <c r="H34" s="34"/>
      <c r="I34" s="124">
        <v>0.12</v>
      </c>
      <c r="J34" s="123">
        <f>ROUND(((SUM(BF119:BF134))*I34),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44</v>
      </c>
      <c r="F35" s="123">
        <f>ROUND((SUM(BG119:BG134)),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45</v>
      </c>
      <c r="F36" s="123">
        <f>ROUND((SUM(BH119:BH134)),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46</v>
      </c>
      <c r="F37" s="123">
        <f>ROUND((SUM(BI119:BI134)),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107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03" t="str">
        <f>E7</f>
        <v>Ostrov - parkoviště v ul. U Nemocnice vč. mobiliáře veřejného prostranství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5" t="str">
        <f>E9</f>
        <v>VRN_mob. - Vedlejší rozpočtové náklady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Ostrov</v>
      </c>
      <c r="G89" s="36"/>
      <c r="H89" s="36"/>
      <c r="I89" s="29" t="s">
        <v>22</v>
      </c>
      <c r="J89" s="66" t="str">
        <f>IF(J12="","",J12)</f>
        <v>11. 2. 2026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>Město Ostrov; Jáchymovská 1, 363 01 Ostrov</v>
      </c>
      <c r="G91" s="36"/>
      <c r="H91" s="36"/>
      <c r="I91" s="29" t="s">
        <v>32</v>
      </c>
      <c r="J91" s="32" t="str">
        <f>E21</f>
        <v>FJ Atelier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>Jung Michal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108</v>
      </c>
      <c r="D94" s="144"/>
      <c r="E94" s="144"/>
      <c r="F94" s="144"/>
      <c r="G94" s="144"/>
      <c r="H94" s="144"/>
      <c r="I94" s="144"/>
      <c r="J94" s="145" t="s">
        <v>109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110</v>
      </c>
      <c r="D96" s="36"/>
      <c r="E96" s="36"/>
      <c r="F96" s="36"/>
      <c r="G96" s="36"/>
      <c r="H96" s="36"/>
      <c r="I96" s="36"/>
      <c r="J96" s="84">
        <f>J119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111</v>
      </c>
    </row>
    <row r="97" spans="1:31" s="9" customFormat="1" ht="24.9" customHeight="1">
      <c r="B97" s="147"/>
      <c r="C97" s="148"/>
      <c r="D97" s="149" t="s">
        <v>983</v>
      </c>
      <c r="E97" s="150"/>
      <c r="F97" s="150"/>
      <c r="G97" s="150"/>
      <c r="H97" s="150"/>
      <c r="I97" s="150"/>
      <c r="J97" s="151">
        <f>J120</f>
        <v>0</v>
      </c>
      <c r="K97" s="148"/>
      <c r="L97" s="152"/>
    </row>
    <row r="98" spans="1:31" s="10" customFormat="1" ht="19.95" customHeight="1">
      <c r="B98" s="153"/>
      <c r="C98" s="154"/>
      <c r="D98" s="155" t="s">
        <v>984</v>
      </c>
      <c r="E98" s="156"/>
      <c r="F98" s="156"/>
      <c r="G98" s="156"/>
      <c r="H98" s="156"/>
      <c r="I98" s="156"/>
      <c r="J98" s="157">
        <f>J121</f>
        <v>0</v>
      </c>
      <c r="K98" s="154"/>
      <c r="L98" s="158"/>
    </row>
    <row r="99" spans="1:31" s="10" customFormat="1" ht="19.95" customHeight="1">
      <c r="B99" s="153"/>
      <c r="C99" s="154"/>
      <c r="D99" s="155" t="s">
        <v>985</v>
      </c>
      <c r="E99" s="156"/>
      <c r="F99" s="156"/>
      <c r="G99" s="156"/>
      <c r="H99" s="156"/>
      <c r="I99" s="156"/>
      <c r="J99" s="157">
        <f>J128</f>
        <v>0</v>
      </c>
      <c r="K99" s="154"/>
      <c r="L99" s="158"/>
    </row>
    <row r="100" spans="1:31" s="2" customFormat="1" ht="21.75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pans="1:31" s="2" customFormat="1" ht="6.9" customHeight="1">
      <c r="A101" s="3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pans="1:31" s="2" customFormat="1" ht="6.9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24.9" customHeight="1">
      <c r="A106" s="34"/>
      <c r="B106" s="35"/>
      <c r="C106" s="23" t="s">
        <v>128</v>
      </c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6.9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2" customHeight="1">
      <c r="A108" s="34"/>
      <c r="B108" s="35"/>
      <c r="C108" s="29" t="s">
        <v>16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6.25" customHeight="1">
      <c r="A109" s="34"/>
      <c r="B109" s="35"/>
      <c r="C109" s="36"/>
      <c r="D109" s="36"/>
      <c r="E109" s="303" t="str">
        <f>E7</f>
        <v>Ostrov - parkoviště v ul. U Nemocnice vč. mobiliáře veřejného prostranství</v>
      </c>
      <c r="F109" s="304"/>
      <c r="G109" s="304"/>
      <c r="H109" s="304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105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255" t="str">
        <f>E9</f>
        <v>VRN_mob. - Vedlejší rozpočtové náklady</v>
      </c>
      <c r="F111" s="305"/>
      <c r="G111" s="305"/>
      <c r="H111" s="305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20</v>
      </c>
      <c r="D113" s="36"/>
      <c r="E113" s="36"/>
      <c r="F113" s="27" t="str">
        <f>F12</f>
        <v>Ostrov</v>
      </c>
      <c r="G113" s="36"/>
      <c r="H113" s="36"/>
      <c r="I113" s="29" t="s">
        <v>22</v>
      </c>
      <c r="J113" s="66" t="str">
        <f>IF(J12="","",J12)</f>
        <v>11. 2. 2026</v>
      </c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15" customHeight="1">
      <c r="A115" s="34"/>
      <c r="B115" s="35"/>
      <c r="C115" s="29" t="s">
        <v>24</v>
      </c>
      <c r="D115" s="36"/>
      <c r="E115" s="36"/>
      <c r="F115" s="27" t="str">
        <f>E15</f>
        <v>Město Ostrov; Jáchymovská 1, 363 01 Ostrov</v>
      </c>
      <c r="G115" s="36"/>
      <c r="H115" s="36"/>
      <c r="I115" s="29" t="s">
        <v>32</v>
      </c>
      <c r="J115" s="32" t="str">
        <f>E21</f>
        <v>FJ Atelier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15" customHeight="1">
      <c r="A116" s="34"/>
      <c r="B116" s="35"/>
      <c r="C116" s="29" t="s">
        <v>30</v>
      </c>
      <c r="D116" s="36"/>
      <c r="E116" s="36"/>
      <c r="F116" s="27" t="str">
        <f>IF(E18="","",E18)</f>
        <v>Vyplň údaj</v>
      </c>
      <c r="G116" s="36"/>
      <c r="H116" s="36"/>
      <c r="I116" s="29" t="s">
        <v>35</v>
      </c>
      <c r="J116" s="32" t="str">
        <f>E24</f>
        <v>Jung Michal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0.3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11" customFormat="1" ht="29.25" customHeight="1">
      <c r="A118" s="159"/>
      <c r="B118" s="160"/>
      <c r="C118" s="161" t="s">
        <v>129</v>
      </c>
      <c r="D118" s="162" t="s">
        <v>62</v>
      </c>
      <c r="E118" s="162" t="s">
        <v>58</v>
      </c>
      <c r="F118" s="162" t="s">
        <v>59</v>
      </c>
      <c r="G118" s="162" t="s">
        <v>130</v>
      </c>
      <c r="H118" s="162" t="s">
        <v>131</v>
      </c>
      <c r="I118" s="162" t="s">
        <v>132</v>
      </c>
      <c r="J118" s="162" t="s">
        <v>109</v>
      </c>
      <c r="K118" s="163" t="s">
        <v>133</v>
      </c>
      <c r="L118" s="164"/>
      <c r="M118" s="75" t="s">
        <v>1</v>
      </c>
      <c r="N118" s="76" t="s">
        <v>41</v>
      </c>
      <c r="O118" s="76" t="s">
        <v>134</v>
      </c>
      <c r="P118" s="76" t="s">
        <v>135</v>
      </c>
      <c r="Q118" s="76" t="s">
        <v>136</v>
      </c>
      <c r="R118" s="76" t="s">
        <v>137</v>
      </c>
      <c r="S118" s="76" t="s">
        <v>138</v>
      </c>
      <c r="T118" s="77" t="s">
        <v>139</v>
      </c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</row>
    <row r="119" spans="1:65" s="2" customFormat="1" ht="22.8" customHeight="1">
      <c r="A119" s="34"/>
      <c r="B119" s="35"/>
      <c r="C119" s="82" t="s">
        <v>140</v>
      </c>
      <c r="D119" s="36"/>
      <c r="E119" s="36"/>
      <c r="F119" s="36"/>
      <c r="G119" s="36"/>
      <c r="H119" s="36"/>
      <c r="I119" s="36"/>
      <c r="J119" s="165">
        <f>BK119</f>
        <v>0</v>
      </c>
      <c r="K119" s="36"/>
      <c r="L119" s="39"/>
      <c r="M119" s="78"/>
      <c r="N119" s="166"/>
      <c r="O119" s="79"/>
      <c r="P119" s="167">
        <f>P120</f>
        <v>0</v>
      </c>
      <c r="Q119" s="79"/>
      <c r="R119" s="167">
        <f>R120</f>
        <v>0</v>
      </c>
      <c r="S119" s="79"/>
      <c r="T119" s="168">
        <f>T120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76</v>
      </c>
      <c r="AU119" s="17" t="s">
        <v>111</v>
      </c>
      <c r="BK119" s="169">
        <f>BK120</f>
        <v>0</v>
      </c>
    </row>
    <row r="120" spans="1:65" s="12" customFormat="1" ht="25.95" customHeight="1">
      <c r="B120" s="170"/>
      <c r="C120" s="171"/>
      <c r="D120" s="172" t="s">
        <v>76</v>
      </c>
      <c r="E120" s="173" t="s">
        <v>101</v>
      </c>
      <c r="F120" s="173" t="s">
        <v>99</v>
      </c>
      <c r="G120" s="171"/>
      <c r="H120" s="171"/>
      <c r="I120" s="174"/>
      <c r="J120" s="175">
        <f>BK120</f>
        <v>0</v>
      </c>
      <c r="K120" s="171"/>
      <c r="L120" s="176"/>
      <c r="M120" s="177"/>
      <c r="N120" s="178"/>
      <c r="O120" s="178"/>
      <c r="P120" s="179">
        <f>P121+P128</f>
        <v>0</v>
      </c>
      <c r="Q120" s="178"/>
      <c r="R120" s="179">
        <f>R121+R128</f>
        <v>0</v>
      </c>
      <c r="S120" s="178"/>
      <c r="T120" s="180">
        <f>T121+T128</f>
        <v>0</v>
      </c>
      <c r="AR120" s="181" t="s">
        <v>166</v>
      </c>
      <c r="AT120" s="182" t="s">
        <v>76</v>
      </c>
      <c r="AU120" s="182" t="s">
        <v>77</v>
      </c>
      <c r="AY120" s="181" t="s">
        <v>143</v>
      </c>
      <c r="BK120" s="183">
        <f>BK121+BK128</f>
        <v>0</v>
      </c>
    </row>
    <row r="121" spans="1:65" s="12" customFormat="1" ht="22.8" customHeight="1">
      <c r="B121" s="170"/>
      <c r="C121" s="171"/>
      <c r="D121" s="172" t="s">
        <v>76</v>
      </c>
      <c r="E121" s="184" t="s">
        <v>986</v>
      </c>
      <c r="F121" s="184" t="s">
        <v>987</v>
      </c>
      <c r="G121" s="171"/>
      <c r="H121" s="171"/>
      <c r="I121" s="174"/>
      <c r="J121" s="185">
        <f>BK121</f>
        <v>0</v>
      </c>
      <c r="K121" s="171"/>
      <c r="L121" s="176"/>
      <c r="M121" s="177"/>
      <c r="N121" s="178"/>
      <c r="O121" s="178"/>
      <c r="P121" s="179">
        <f>SUM(P122:P127)</f>
        <v>0</v>
      </c>
      <c r="Q121" s="178"/>
      <c r="R121" s="179">
        <f>SUM(R122:R127)</f>
        <v>0</v>
      </c>
      <c r="S121" s="178"/>
      <c r="T121" s="180">
        <f>SUM(T122:T127)</f>
        <v>0</v>
      </c>
      <c r="AR121" s="181" t="s">
        <v>166</v>
      </c>
      <c r="AT121" s="182" t="s">
        <v>76</v>
      </c>
      <c r="AU121" s="182" t="s">
        <v>85</v>
      </c>
      <c r="AY121" s="181" t="s">
        <v>143</v>
      </c>
      <c r="BK121" s="183">
        <f>SUM(BK122:BK127)</f>
        <v>0</v>
      </c>
    </row>
    <row r="122" spans="1:65" s="2" customFormat="1" ht="16.5" customHeight="1">
      <c r="A122" s="34"/>
      <c r="B122" s="35"/>
      <c r="C122" s="186" t="s">
        <v>85</v>
      </c>
      <c r="D122" s="186" t="s">
        <v>145</v>
      </c>
      <c r="E122" s="187" t="s">
        <v>988</v>
      </c>
      <c r="F122" s="188" t="s">
        <v>989</v>
      </c>
      <c r="G122" s="189" t="s">
        <v>990</v>
      </c>
      <c r="H122" s="190">
        <v>1</v>
      </c>
      <c r="I122" s="191"/>
      <c r="J122" s="192">
        <f>ROUND(I122*H122,2)</f>
        <v>0</v>
      </c>
      <c r="K122" s="188" t="s">
        <v>149</v>
      </c>
      <c r="L122" s="39"/>
      <c r="M122" s="193" t="s">
        <v>1</v>
      </c>
      <c r="N122" s="194" t="s">
        <v>42</v>
      </c>
      <c r="O122" s="71"/>
      <c r="P122" s="195">
        <f>O122*H122</f>
        <v>0</v>
      </c>
      <c r="Q122" s="195">
        <v>0</v>
      </c>
      <c r="R122" s="195">
        <f>Q122*H122</f>
        <v>0</v>
      </c>
      <c r="S122" s="195">
        <v>0</v>
      </c>
      <c r="T122" s="19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7" t="s">
        <v>991</v>
      </c>
      <c r="AT122" s="197" t="s">
        <v>145</v>
      </c>
      <c r="AU122" s="197" t="s">
        <v>87</v>
      </c>
      <c r="AY122" s="17" t="s">
        <v>143</v>
      </c>
      <c r="BE122" s="198">
        <f>IF(N122="základní",J122,0)</f>
        <v>0</v>
      </c>
      <c r="BF122" s="198">
        <f>IF(N122="snížená",J122,0)</f>
        <v>0</v>
      </c>
      <c r="BG122" s="198">
        <f>IF(N122="zákl. přenesená",J122,0)</f>
        <v>0</v>
      </c>
      <c r="BH122" s="198">
        <f>IF(N122="sníž. přenesená",J122,0)</f>
        <v>0</v>
      </c>
      <c r="BI122" s="198">
        <f>IF(N122="nulová",J122,0)</f>
        <v>0</v>
      </c>
      <c r="BJ122" s="17" t="s">
        <v>85</v>
      </c>
      <c r="BK122" s="198">
        <f>ROUND(I122*H122,2)</f>
        <v>0</v>
      </c>
      <c r="BL122" s="17" t="s">
        <v>991</v>
      </c>
      <c r="BM122" s="197" t="s">
        <v>992</v>
      </c>
    </row>
    <row r="123" spans="1:65" s="2" customFormat="1" ht="10.199999999999999">
      <c r="A123" s="34"/>
      <c r="B123" s="35"/>
      <c r="C123" s="36"/>
      <c r="D123" s="199" t="s">
        <v>151</v>
      </c>
      <c r="E123" s="36"/>
      <c r="F123" s="200" t="s">
        <v>993</v>
      </c>
      <c r="G123" s="36"/>
      <c r="H123" s="36"/>
      <c r="I123" s="201"/>
      <c r="J123" s="36"/>
      <c r="K123" s="36"/>
      <c r="L123" s="39"/>
      <c r="M123" s="202"/>
      <c r="N123" s="203"/>
      <c r="O123" s="71"/>
      <c r="P123" s="71"/>
      <c r="Q123" s="71"/>
      <c r="R123" s="71"/>
      <c r="S123" s="71"/>
      <c r="T123" s="72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151</v>
      </c>
      <c r="AU123" s="17" t="s">
        <v>87</v>
      </c>
    </row>
    <row r="124" spans="1:65" s="2" customFormat="1" ht="16.5" customHeight="1">
      <c r="A124" s="34"/>
      <c r="B124" s="35"/>
      <c r="C124" s="186" t="s">
        <v>87</v>
      </c>
      <c r="D124" s="186" t="s">
        <v>145</v>
      </c>
      <c r="E124" s="187" t="s">
        <v>994</v>
      </c>
      <c r="F124" s="188" t="s">
        <v>995</v>
      </c>
      <c r="G124" s="189" t="s">
        <v>990</v>
      </c>
      <c r="H124" s="190">
        <v>1</v>
      </c>
      <c r="I124" s="191"/>
      <c r="J124" s="192">
        <f>ROUND(I124*H124,2)</f>
        <v>0</v>
      </c>
      <c r="K124" s="188" t="s">
        <v>149</v>
      </c>
      <c r="L124" s="39"/>
      <c r="M124" s="193" t="s">
        <v>1</v>
      </c>
      <c r="N124" s="194" t="s">
        <v>42</v>
      </c>
      <c r="O124" s="71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991</v>
      </c>
      <c r="AT124" s="197" t="s">
        <v>145</v>
      </c>
      <c r="AU124" s="197" t="s">
        <v>87</v>
      </c>
      <c r="AY124" s="17" t="s">
        <v>143</v>
      </c>
      <c r="BE124" s="198">
        <f>IF(N124="základní",J124,0)</f>
        <v>0</v>
      </c>
      <c r="BF124" s="198">
        <f>IF(N124="snížená",J124,0)</f>
        <v>0</v>
      </c>
      <c r="BG124" s="198">
        <f>IF(N124="zákl. přenesená",J124,0)</f>
        <v>0</v>
      </c>
      <c r="BH124" s="198">
        <f>IF(N124="sníž. přenesená",J124,0)</f>
        <v>0</v>
      </c>
      <c r="BI124" s="198">
        <f>IF(N124="nulová",J124,0)</f>
        <v>0</v>
      </c>
      <c r="BJ124" s="17" t="s">
        <v>85</v>
      </c>
      <c r="BK124" s="198">
        <f>ROUND(I124*H124,2)</f>
        <v>0</v>
      </c>
      <c r="BL124" s="17" t="s">
        <v>991</v>
      </c>
      <c r="BM124" s="197" t="s">
        <v>996</v>
      </c>
    </row>
    <row r="125" spans="1:65" s="2" customFormat="1" ht="10.199999999999999">
      <c r="A125" s="34"/>
      <c r="B125" s="35"/>
      <c r="C125" s="36"/>
      <c r="D125" s="199" t="s">
        <v>151</v>
      </c>
      <c r="E125" s="36"/>
      <c r="F125" s="200" t="s">
        <v>997</v>
      </c>
      <c r="G125" s="36"/>
      <c r="H125" s="36"/>
      <c r="I125" s="201"/>
      <c r="J125" s="36"/>
      <c r="K125" s="36"/>
      <c r="L125" s="39"/>
      <c r="M125" s="202"/>
      <c r="N125" s="203"/>
      <c r="O125" s="71"/>
      <c r="P125" s="71"/>
      <c r="Q125" s="71"/>
      <c r="R125" s="71"/>
      <c r="S125" s="71"/>
      <c r="T125" s="72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151</v>
      </c>
      <c r="AU125" s="17" t="s">
        <v>87</v>
      </c>
    </row>
    <row r="126" spans="1:65" s="2" customFormat="1" ht="16.5" customHeight="1">
      <c r="A126" s="34"/>
      <c r="B126" s="35"/>
      <c r="C126" s="186" t="s">
        <v>156</v>
      </c>
      <c r="D126" s="186" t="s">
        <v>145</v>
      </c>
      <c r="E126" s="187" t="s">
        <v>998</v>
      </c>
      <c r="F126" s="188" t="s">
        <v>999</v>
      </c>
      <c r="G126" s="189" t="s">
        <v>990</v>
      </c>
      <c r="H126" s="190">
        <v>1</v>
      </c>
      <c r="I126" s="191"/>
      <c r="J126" s="192">
        <f>ROUND(I126*H126,2)</f>
        <v>0</v>
      </c>
      <c r="K126" s="188" t="s">
        <v>149</v>
      </c>
      <c r="L126" s="39"/>
      <c r="M126" s="193" t="s">
        <v>1</v>
      </c>
      <c r="N126" s="194" t="s">
        <v>42</v>
      </c>
      <c r="O126" s="71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991</v>
      </c>
      <c r="AT126" s="197" t="s">
        <v>145</v>
      </c>
      <c r="AU126" s="197" t="s">
        <v>87</v>
      </c>
      <c r="AY126" s="17" t="s">
        <v>143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7" t="s">
        <v>85</v>
      </c>
      <c r="BK126" s="198">
        <f>ROUND(I126*H126,2)</f>
        <v>0</v>
      </c>
      <c r="BL126" s="17" t="s">
        <v>991</v>
      </c>
      <c r="BM126" s="197" t="s">
        <v>1000</v>
      </c>
    </row>
    <row r="127" spans="1:65" s="2" customFormat="1" ht="10.199999999999999">
      <c r="A127" s="34"/>
      <c r="B127" s="35"/>
      <c r="C127" s="36"/>
      <c r="D127" s="199" t="s">
        <v>151</v>
      </c>
      <c r="E127" s="36"/>
      <c r="F127" s="200" t="s">
        <v>1001</v>
      </c>
      <c r="G127" s="36"/>
      <c r="H127" s="36"/>
      <c r="I127" s="201"/>
      <c r="J127" s="36"/>
      <c r="K127" s="36"/>
      <c r="L127" s="39"/>
      <c r="M127" s="202"/>
      <c r="N127" s="203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151</v>
      </c>
      <c r="AU127" s="17" t="s">
        <v>87</v>
      </c>
    </row>
    <row r="128" spans="1:65" s="12" customFormat="1" ht="22.8" customHeight="1">
      <c r="B128" s="170"/>
      <c r="C128" s="171"/>
      <c r="D128" s="172" t="s">
        <v>76</v>
      </c>
      <c r="E128" s="184" t="s">
        <v>1002</v>
      </c>
      <c r="F128" s="184" t="s">
        <v>1003</v>
      </c>
      <c r="G128" s="171"/>
      <c r="H128" s="171"/>
      <c r="I128" s="174"/>
      <c r="J128" s="185">
        <f>BK128</f>
        <v>0</v>
      </c>
      <c r="K128" s="171"/>
      <c r="L128" s="176"/>
      <c r="M128" s="177"/>
      <c r="N128" s="178"/>
      <c r="O128" s="178"/>
      <c r="P128" s="179">
        <f>SUM(P129:P134)</f>
        <v>0</v>
      </c>
      <c r="Q128" s="178"/>
      <c r="R128" s="179">
        <f>SUM(R129:R134)</f>
        <v>0</v>
      </c>
      <c r="S128" s="178"/>
      <c r="T128" s="180">
        <f>SUM(T129:T134)</f>
        <v>0</v>
      </c>
      <c r="AR128" s="181" t="s">
        <v>166</v>
      </c>
      <c r="AT128" s="182" t="s">
        <v>76</v>
      </c>
      <c r="AU128" s="182" t="s">
        <v>85</v>
      </c>
      <c r="AY128" s="181" t="s">
        <v>143</v>
      </c>
      <c r="BK128" s="183">
        <f>SUM(BK129:BK134)</f>
        <v>0</v>
      </c>
    </row>
    <row r="129" spans="1:65" s="2" customFormat="1" ht="16.5" customHeight="1">
      <c r="A129" s="34"/>
      <c r="B129" s="35"/>
      <c r="C129" s="186" t="s">
        <v>150</v>
      </c>
      <c r="D129" s="186" t="s">
        <v>145</v>
      </c>
      <c r="E129" s="187" t="s">
        <v>1004</v>
      </c>
      <c r="F129" s="188" t="s">
        <v>1003</v>
      </c>
      <c r="G129" s="189" t="s">
        <v>990</v>
      </c>
      <c r="H129" s="190">
        <v>1</v>
      </c>
      <c r="I129" s="191"/>
      <c r="J129" s="192">
        <f>ROUND(I129*H129,2)</f>
        <v>0</v>
      </c>
      <c r="K129" s="188" t="s">
        <v>149</v>
      </c>
      <c r="L129" s="39"/>
      <c r="M129" s="193" t="s">
        <v>1</v>
      </c>
      <c r="N129" s="194" t="s">
        <v>42</v>
      </c>
      <c r="O129" s="71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991</v>
      </c>
      <c r="AT129" s="197" t="s">
        <v>145</v>
      </c>
      <c r="AU129" s="197" t="s">
        <v>87</v>
      </c>
      <c r="AY129" s="17" t="s">
        <v>143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85</v>
      </c>
      <c r="BK129" s="198">
        <f>ROUND(I129*H129,2)</f>
        <v>0</v>
      </c>
      <c r="BL129" s="17" t="s">
        <v>991</v>
      </c>
      <c r="BM129" s="197" t="s">
        <v>1005</v>
      </c>
    </row>
    <row r="130" spans="1:65" s="2" customFormat="1" ht="10.199999999999999">
      <c r="A130" s="34"/>
      <c r="B130" s="35"/>
      <c r="C130" s="36"/>
      <c r="D130" s="199" t="s">
        <v>151</v>
      </c>
      <c r="E130" s="36"/>
      <c r="F130" s="200" t="s">
        <v>1006</v>
      </c>
      <c r="G130" s="36"/>
      <c r="H130" s="36"/>
      <c r="I130" s="201"/>
      <c r="J130" s="36"/>
      <c r="K130" s="36"/>
      <c r="L130" s="39"/>
      <c r="M130" s="202"/>
      <c r="N130" s="203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151</v>
      </c>
      <c r="AU130" s="17" t="s">
        <v>87</v>
      </c>
    </row>
    <row r="131" spans="1:65" s="2" customFormat="1" ht="16.5" customHeight="1">
      <c r="A131" s="34"/>
      <c r="B131" s="35"/>
      <c r="C131" s="186" t="s">
        <v>166</v>
      </c>
      <c r="D131" s="186" t="s">
        <v>145</v>
      </c>
      <c r="E131" s="187" t="s">
        <v>1007</v>
      </c>
      <c r="F131" s="188" t="s">
        <v>1008</v>
      </c>
      <c r="G131" s="189" t="s">
        <v>990</v>
      </c>
      <c r="H131" s="190">
        <v>1</v>
      </c>
      <c r="I131" s="191"/>
      <c r="J131" s="192">
        <f>ROUND(I131*H131,2)</f>
        <v>0</v>
      </c>
      <c r="K131" s="188" t="s">
        <v>149</v>
      </c>
      <c r="L131" s="39"/>
      <c r="M131" s="193" t="s">
        <v>1</v>
      </c>
      <c r="N131" s="194" t="s">
        <v>42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991</v>
      </c>
      <c r="AT131" s="197" t="s">
        <v>145</v>
      </c>
      <c r="AU131" s="197" t="s">
        <v>87</v>
      </c>
      <c r="AY131" s="17" t="s">
        <v>143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85</v>
      </c>
      <c r="BK131" s="198">
        <f>ROUND(I131*H131,2)</f>
        <v>0</v>
      </c>
      <c r="BL131" s="17" t="s">
        <v>991</v>
      </c>
      <c r="BM131" s="197" t="s">
        <v>1009</v>
      </c>
    </row>
    <row r="132" spans="1:65" s="2" customFormat="1" ht="10.199999999999999">
      <c r="A132" s="34"/>
      <c r="B132" s="35"/>
      <c r="C132" s="36"/>
      <c r="D132" s="199" t="s">
        <v>151</v>
      </c>
      <c r="E132" s="36"/>
      <c r="F132" s="200" t="s">
        <v>1010</v>
      </c>
      <c r="G132" s="36"/>
      <c r="H132" s="36"/>
      <c r="I132" s="201"/>
      <c r="J132" s="36"/>
      <c r="K132" s="36"/>
      <c r="L132" s="39"/>
      <c r="M132" s="202"/>
      <c r="N132" s="203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151</v>
      </c>
      <c r="AU132" s="17" t="s">
        <v>87</v>
      </c>
    </row>
    <row r="133" spans="1:65" s="2" customFormat="1" ht="16.5" customHeight="1">
      <c r="A133" s="34"/>
      <c r="B133" s="35"/>
      <c r="C133" s="186" t="s">
        <v>159</v>
      </c>
      <c r="D133" s="186" t="s">
        <v>145</v>
      </c>
      <c r="E133" s="187" t="s">
        <v>1011</v>
      </c>
      <c r="F133" s="188" t="s">
        <v>1012</v>
      </c>
      <c r="G133" s="189" t="s">
        <v>990</v>
      </c>
      <c r="H133" s="190">
        <v>1</v>
      </c>
      <c r="I133" s="191"/>
      <c r="J133" s="192">
        <f>ROUND(I133*H133,2)</f>
        <v>0</v>
      </c>
      <c r="K133" s="188" t="s">
        <v>149</v>
      </c>
      <c r="L133" s="39"/>
      <c r="M133" s="193" t="s">
        <v>1</v>
      </c>
      <c r="N133" s="194" t="s">
        <v>42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991</v>
      </c>
      <c r="AT133" s="197" t="s">
        <v>145</v>
      </c>
      <c r="AU133" s="197" t="s">
        <v>87</v>
      </c>
      <c r="AY133" s="17" t="s">
        <v>143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85</v>
      </c>
      <c r="BK133" s="198">
        <f>ROUND(I133*H133,2)</f>
        <v>0</v>
      </c>
      <c r="BL133" s="17" t="s">
        <v>991</v>
      </c>
      <c r="BM133" s="197" t="s">
        <v>1013</v>
      </c>
    </row>
    <row r="134" spans="1:65" s="2" customFormat="1" ht="10.199999999999999">
      <c r="A134" s="34"/>
      <c r="B134" s="35"/>
      <c r="C134" s="36"/>
      <c r="D134" s="199" t="s">
        <v>151</v>
      </c>
      <c r="E134" s="36"/>
      <c r="F134" s="200" t="s">
        <v>1014</v>
      </c>
      <c r="G134" s="36"/>
      <c r="H134" s="36"/>
      <c r="I134" s="201"/>
      <c r="J134" s="36"/>
      <c r="K134" s="36"/>
      <c r="L134" s="39"/>
      <c r="M134" s="251"/>
      <c r="N134" s="252"/>
      <c r="O134" s="253"/>
      <c r="P134" s="253"/>
      <c r="Q134" s="253"/>
      <c r="R134" s="253"/>
      <c r="S134" s="253"/>
      <c r="T134" s="25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151</v>
      </c>
      <c r="AU134" s="17" t="s">
        <v>87</v>
      </c>
    </row>
    <row r="135" spans="1:65" s="2" customFormat="1" ht="6.9" customHeight="1">
      <c r="A135" s="34"/>
      <c r="B135" s="54"/>
      <c r="C135" s="55"/>
      <c r="D135" s="55"/>
      <c r="E135" s="55"/>
      <c r="F135" s="55"/>
      <c r="G135" s="55"/>
      <c r="H135" s="55"/>
      <c r="I135" s="55"/>
      <c r="J135" s="55"/>
      <c r="K135" s="55"/>
      <c r="L135" s="39"/>
      <c r="M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</sheetData>
  <sheetProtection algorithmName="SHA-512" hashValue="Asymlj9PQeFMNkJ64hqUz4BLMlw5yc4fhjHEw3ohs1sXf2KKBXez7spgBmihQ3JED59HZM2mM5RM0pUuHbx1ww==" saltValue="3efmSHIzBKOT32NCGwN5XrjGjn9iweZEPepa6lyHToGcNPUvd2c6eKTUr7vH9FLgRSnndbfLsOEQ7c6KGTPp2g==" spinCount="100000" sheet="1" objects="1" scenarios="1" formatColumns="0" formatRows="0" autoFilter="0"/>
  <autoFilter ref="C118:K134" xr:uid="{00000000-0009-0000-0000-000005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hyperlinks>
    <hyperlink ref="F123" r:id="rId1" xr:uid="{00000000-0004-0000-0500-000000000000}"/>
    <hyperlink ref="F125" r:id="rId2" xr:uid="{00000000-0004-0000-0500-000001000000}"/>
    <hyperlink ref="F127" r:id="rId3" xr:uid="{00000000-0004-0000-0500-000002000000}"/>
    <hyperlink ref="F130" r:id="rId4" xr:uid="{00000000-0004-0000-0500-000003000000}"/>
    <hyperlink ref="F132" r:id="rId5" xr:uid="{00000000-0004-0000-0500-000004000000}"/>
    <hyperlink ref="F134" r:id="rId6" xr:uid="{00000000-0004-0000-05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34"/>
  <sheetViews>
    <sheetView showGridLines="0" tabSelected="1" topLeftCell="A113" workbookViewId="0">
      <selection activeCell="W123" sqref="W123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103</v>
      </c>
    </row>
    <row r="3" spans="1:46" s="1" customFormat="1" ht="6.9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87</v>
      </c>
    </row>
    <row r="4" spans="1:46" s="1" customFormat="1" ht="24.9" customHeight="1">
      <c r="B4" s="20"/>
      <c r="D4" s="110" t="s">
        <v>104</v>
      </c>
      <c r="L4" s="20"/>
      <c r="M4" s="111" t="s">
        <v>10</v>
      </c>
      <c r="AT4" s="17" t="s">
        <v>4</v>
      </c>
    </row>
    <row r="5" spans="1:46" s="1" customFormat="1" ht="6.9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6" t="str">
        <f>'Rekapitulace stavby'!K6</f>
        <v>Ostrov - parkoviště v ul. U Nemocnice vč. mobiliáře veřejného prostranství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105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1015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0.199999999999999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33</v>
      </c>
      <c r="G12" s="34"/>
      <c r="H12" s="34"/>
      <c r="I12" s="112" t="s">
        <v>22</v>
      </c>
      <c r="J12" s="114" t="str">
        <f>'Rekapitulace stavby'!AN8</f>
        <v>11. 2. 2026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8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>00254843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>Město Ostrov</v>
      </c>
      <c r="F15" s="34"/>
      <c r="G15" s="34"/>
      <c r="H15" s="34"/>
      <c r="I15" s="112" t="s">
        <v>28</v>
      </c>
      <c r="J15" s="113" t="str">
        <f>IF('Rekapitulace stavby'!AN11="","",'Rekapitulace stavby'!AN11)</f>
        <v>CZ00254843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28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28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36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2" t="s">
        <v>1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37</v>
      </c>
      <c r="E30" s="34"/>
      <c r="F30" s="34"/>
      <c r="G30" s="34"/>
      <c r="H30" s="34"/>
      <c r="I30" s="34"/>
      <c r="J30" s="120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" customHeight="1">
      <c r="A32" s="34"/>
      <c r="B32" s="39"/>
      <c r="C32" s="34"/>
      <c r="D32" s="34"/>
      <c r="E32" s="34"/>
      <c r="F32" s="121" t="s">
        <v>39</v>
      </c>
      <c r="G32" s="34"/>
      <c r="H32" s="34"/>
      <c r="I32" s="121" t="s">
        <v>38</v>
      </c>
      <c r="J32" s="121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" customHeight="1">
      <c r="A33" s="34"/>
      <c r="B33" s="39"/>
      <c r="C33" s="34"/>
      <c r="D33" s="122" t="s">
        <v>41</v>
      </c>
      <c r="E33" s="112" t="s">
        <v>42</v>
      </c>
      <c r="F33" s="123">
        <f>ROUND((SUM(BE120:BE133)),  2)</f>
        <v>0</v>
      </c>
      <c r="G33" s="34"/>
      <c r="H33" s="34"/>
      <c r="I33" s="124">
        <v>0.21</v>
      </c>
      <c r="J33" s="123">
        <f>ROUND(((SUM(BE120:BE133))*I33),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" customHeight="1">
      <c r="A34" s="34"/>
      <c r="B34" s="39"/>
      <c r="C34" s="34"/>
      <c r="D34" s="34"/>
      <c r="E34" s="112" t="s">
        <v>43</v>
      </c>
      <c r="F34" s="123">
        <f>ROUND((SUM(BF120:BF133)),  2)</f>
        <v>0</v>
      </c>
      <c r="G34" s="34"/>
      <c r="H34" s="34"/>
      <c r="I34" s="124">
        <v>0.12</v>
      </c>
      <c r="J34" s="123">
        <f>ROUND(((SUM(BF120:BF133))*I34),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" hidden="1" customHeight="1">
      <c r="A35" s="34"/>
      <c r="B35" s="39"/>
      <c r="C35" s="34"/>
      <c r="D35" s="34"/>
      <c r="E35" s="112" t="s">
        <v>44</v>
      </c>
      <c r="F35" s="123">
        <f>ROUND((SUM(BG120:BG133)),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" hidden="1" customHeight="1">
      <c r="A36" s="34"/>
      <c r="B36" s="39"/>
      <c r="C36" s="34"/>
      <c r="D36" s="34"/>
      <c r="E36" s="112" t="s">
        <v>45</v>
      </c>
      <c r="F36" s="123">
        <f>ROUND((SUM(BH120:BH133)),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" hidden="1" customHeight="1">
      <c r="A37" s="34"/>
      <c r="B37" s="39"/>
      <c r="C37" s="34"/>
      <c r="D37" s="34"/>
      <c r="E37" s="112" t="s">
        <v>46</v>
      </c>
      <c r="F37" s="123">
        <f>ROUND((SUM(BI120:BI133)),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47</v>
      </c>
      <c r="E39" s="127"/>
      <c r="F39" s="127"/>
      <c r="G39" s="128" t="s">
        <v>48</v>
      </c>
      <c r="H39" s="129" t="s">
        <v>49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" customHeight="1">
      <c r="B41" s="20"/>
      <c r="L41" s="20"/>
    </row>
    <row r="42" spans="1:31" s="1" customFormat="1" ht="14.4" customHeight="1">
      <c r="B42" s="20"/>
      <c r="L42" s="20"/>
    </row>
    <row r="43" spans="1:31" s="1" customFormat="1" ht="14.4" customHeight="1">
      <c r="B43" s="20"/>
      <c r="L43" s="20"/>
    </row>
    <row r="44" spans="1:31" s="1" customFormat="1" ht="14.4" customHeight="1">
      <c r="B44" s="20"/>
      <c r="L44" s="20"/>
    </row>
    <row r="45" spans="1:31" s="1" customFormat="1" ht="14.4" customHeight="1">
      <c r="B45" s="20"/>
      <c r="L45" s="20"/>
    </row>
    <row r="46" spans="1:31" s="1" customFormat="1" ht="14.4" customHeight="1">
      <c r="B46" s="20"/>
      <c r="L46" s="20"/>
    </row>
    <row r="47" spans="1:31" s="1" customFormat="1" ht="14.4" customHeight="1">
      <c r="B47" s="20"/>
      <c r="L47" s="20"/>
    </row>
    <row r="48" spans="1:31" s="1" customFormat="1" ht="14.4" customHeight="1">
      <c r="B48" s="20"/>
      <c r="L48" s="20"/>
    </row>
    <row r="49" spans="1:31" s="1" customFormat="1" ht="14.4" customHeight="1">
      <c r="B49" s="20"/>
      <c r="L49" s="20"/>
    </row>
    <row r="50" spans="1:31" s="2" customFormat="1" ht="14.4" customHeight="1">
      <c r="B50" s="51"/>
      <c r="D50" s="132" t="s">
        <v>50</v>
      </c>
      <c r="E50" s="133"/>
      <c r="F50" s="133"/>
      <c r="G50" s="132" t="s">
        <v>51</v>
      </c>
      <c r="H50" s="133"/>
      <c r="I50" s="133"/>
      <c r="J50" s="133"/>
      <c r="K50" s="133"/>
      <c r="L50" s="51"/>
    </row>
    <row r="51" spans="1:31" ht="10.199999999999999">
      <c r="B51" s="20"/>
      <c r="L51" s="20"/>
    </row>
    <row r="52" spans="1:31" ht="10.199999999999999">
      <c r="B52" s="20"/>
      <c r="L52" s="20"/>
    </row>
    <row r="53" spans="1:31" ht="10.199999999999999">
      <c r="B53" s="20"/>
      <c r="L53" s="20"/>
    </row>
    <row r="54" spans="1:31" ht="10.199999999999999">
      <c r="B54" s="20"/>
      <c r="L54" s="20"/>
    </row>
    <row r="55" spans="1:31" ht="10.199999999999999">
      <c r="B55" s="20"/>
      <c r="L55" s="20"/>
    </row>
    <row r="56" spans="1:31" ht="10.199999999999999">
      <c r="B56" s="20"/>
      <c r="L56" s="20"/>
    </row>
    <row r="57" spans="1:31" ht="10.199999999999999">
      <c r="B57" s="20"/>
      <c r="L57" s="20"/>
    </row>
    <row r="58" spans="1:31" ht="10.199999999999999">
      <c r="B58" s="20"/>
      <c r="L58" s="20"/>
    </row>
    <row r="59" spans="1:31" ht="10.199999999999999">
      <c r="B59" s="20"/>
      <c r="L59" s="20"/>
    </row>
    <row r="60" spans="1:31" ht="10.199999999999999">
      <c r="B60" s="20"/>
      <c r="L60" s="20"/>
    </row>
    <row r="61" spans="1:31" s="2" customFormat="1" ht="13.2">
      <c r="A61" s="34"/>
      <c r="B61" s="39"/>
      <c r="C61" s="34"/>
      <c r="D61" s="134" t="s">
        <v>52</v>
      </c>
      <c r="E61" s="135"/>
      <c r="F61" s="136" t="s">
        <v>53</v>
      </c>
      <c r="G61" s="134" t="s">
        <v>52</v>
      </c>
      <c r="H61" s="135"/>
      <c r="I61" s="135"/>
      <c r="J61" s="137" t="s">
        <v>53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0.199999999999999">
      <c r="B62" s="20"/>
      <c r="L62" s="20"/>
    </row>
    <row r="63" spans="1:31" ht="10.199999999999999">
      <c r="B63" s="20"/>
      <c r="L63" s="20"/>
    </row>
    <row r="64" spans="1:31" ht="10.199999999999999">
      <c r="B64" s="20"/>
      <c r="L64" s="20"/>
    </row>
    <row r="65" spans="1:31" s="2" customFormat="1" ht="13.2">
      <c r="A65" s="34"/>
      <c r="B65" s="39"/>
      <c r="C65" s="34"/>
      <c r="D65" s="132" t="s">
        <v>54</v>
      </c>
      <c r="E65" s="138"/>
      <c r="F65" s="138"/>
      <c r="G65" s="132" t="s">
        <v>55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0.199999999999999">
      <c r="B66" s="20"/>
      <c r="L66" s="20"/>
    </row>
    <row r="67" spans="1:31" ht="10.199999999999999">
      <c r="B67" s="20"/>
      <c r="L67" s="20"/>
    </row>
    <row r="68" spans="1:31" ht="10.199999999999999">
      <c r="B68" s="20"/>
      <c r="L68" s="20"/>
    </row>
    <row r="69" spans="1:31" ht="10.199999999999999">
      <c r="B69" s="20"/>
      <c r="L69" s="20"/>
    </row>
    <row r="70" spans="1:31" ht="10.199999999999999">
      <c r="B70" s="20"/>
      <c r="L70" s="20"/>
    </row>
    <row r="71" spans="1:31" ht="10.199999999999999">
      <c r="B71" s="20"/>
      <c r="L71" s="20"/>
    </row>
    <row r="72" spans="1:31" ht="10.199999999999999">
      <c r="B72" s="20"/>
      <c r="L72" s="20"/>
    </row>
    <row r="73" spans="1:31" ht="10.199999999999999">
      <c r="B73" s="20"/>
      <c r="L73" s="20"/>
    </row>
    <row r="74" spans="1:31" ht="10.199999999999999">
      <c r="B74" s="20"/>
      <c r="L74" s="20"/>
    </row>
    <row r="75" spans="1:31" ht="10.199999999999999">
      <c r="B75" s="20"/>
      <c r="L75" s="20"/>
    </row>
    <row r="76" spans="1:31" s="2" customFormat="1" ht="13.2">
      <c r="A76" s="34"/>
      <c r="B76" s="39"/>
      <c r="C76" s="34"/>
      <c r="D76" s="134" t="s">
        <v>52</v>
      </c>
      <c r="E76" s="135"/>
      <c r="F76" s="136" t="s">
        <v>53</v>
      </c>
      <c r="G76" s="134" t="s">
        <v>52</v>
      </c>
      <c r="H76" s="135"/>
      <c r="I76" s="135"/>
      <c r="J76" s="137" t="s">
        <v>53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" customHeight="1">
      <c r="A82" s="34"/>
      <c r="B82" s="35"/>
      <c r="C82" s="23" t="s">
        <v>107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03" t="str">
        <f>E7</f>
        <v>Ostrov - parkoviště v ul. U Nemocnice vč. mobiliáře veřejného prostranství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5" t="str">
        <f>E9</f>
        <v>VRN - Vedlejší rozpočtové...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11. 2. 2026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15" customHeight="1">
      <c r="A91" s="34"/>
      <c r="B91" s="35"/>
      <c r="C91" s="29" t="s">
        <v>24</v>
      </c>
      <c r="D91" s="36"/>
      <c r="E91" s="36"/>
      <c r="F91" s="27" t="str">
        <f>E15</f>
        <v>Město Ostrov</v>
      </c>
      <c r="G91" s="36"/>
      <c r="H91" s="36"/>
      <c r="I91" s="29" t="s">
        <v>32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15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108</v>
      </c>
      <c r="D94" s="144"/>
      <c r="E94" s="144"/>
      <c r="F94" s="144"/>
      <c r="G94" s="144"/>
      <c r="H94" s="144"/>
      <c r="I94" s="144"/>
      <c r="J94" s="145" t="s">
        <v>109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8" customHeight="1">
      <c r="A96" s="34"/>
      <c r="B96" s="35"/>
      <c r="C96" s="146" t="s">
        <v>110</v>
      </c>
      <c r="D96" s="36"/>
      <c r="E96" s="36"/>
      <c r="F96" s="36"/>
      <c r="G96" s="36"/>
      <c r="H96" s="36"/>
      <c r="I96" s="36"/>
      <c r="J96" s="84">
        <f>J120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111</v>
      </c>
    </row>
    <row r="97" spans="1:31" s="9" customFormat="1" ht="24.9" customHeight="1">
      <c r="B97" s="147"/>
      <c r="C97" s="148"/>
      <c r="D97" s="149" t="s">
        <v>983</v>
      </c>
      <c r="E97" s="150"/>
      <c r="F97" s="150"/>
      <c r="G97" s="150"/>
      <c r="H97" s="150"/>
      <c r="I97" s="150"/>
      <c r="J97" s="151">
        <f>J121</f>
        <v>0</v>
      </c>
      <c r="K97" s="148"/>
      <c r="L97" s="152"/>
    </row>
    <row r="98" spans="1:31" s="10" customFormat="1" ht="19.95" customHeight="1">
      <c r="B98" s="153"/>
      <c r="C98" s="154"/>
      <c r="D98" s="155" t="s">
        <v>984</v>
      </c>
      <c r="E98" s="156"/>
      <c r="F98" s="156"/>
      <c r="G98" s="156"/>
      <c r="H98" s="156"/>
      <c r="I98" s="156"/>
      <c r="J98" s="157">
        <f>J122</f>
        <v>0</v>
      </c>
      <c r="K98" s="154"/>
      <c r="L98" s="158"/>
    </row>
    <row r="99" spans="1:31" s="10" customFormat="1" ht="19.95" customHeight="1">
      <c r="B99" s="153"/>
      <c r="C99" s="154"/>
      <c r="D99" s="155" t="s">
        <v>985</v>
      </c>
      <c r="E99" s="156"/>
      <c r="F99" s="156"/>
      <c r="G99" s="156"/>
      <c r="H99" s="156"/>
      <c r="I99" s="156"/>
      <c r="J99" s="157">
        <f>J126</f>
        <v>0</v>
      </c>
      <c r="K99" s="154"/>
      <c r="L99" s="158"/>
    </row>
    <row r="100" spans="1:31" s="10" customFormat="1" ht="19.95" customHeight="1">
      <c r="B100" s="153"/>
      <c r="C100" s="154"/>
      <c r="D100" s="155" t="s">
        <v>1016</v>
      </c>
      <c r="E100" s="156"/>
      <c r="F100" s="156"/>
      <c r="G100" s="156"/>
      <c r="H100" s="156"/>
      <c r="I100" s="156"/>
      <c r="J100" s="157">
        <f>J130</f>
        <v>0</v>
      </c>
      <c r="K100" s="154"/>
      <c r="L100" s="158"/>
    </row>
    <row r="101" spans="1:31" s="2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" customFormat="1" ht="6.9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31" s="2" customFormat="1" ht="6.9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24.9" customHeight="1">
      <c r="A107" s="34"/>
      <c r="B107" s="35"/>
      <c r="C107" s="23" t="s">
        <v>128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6.25" customHeight="1">
      <c r="A110" s="34"/>
      <c r="B110" s="35"/>
      <c r="C110" s="36"/>
      <c r="D110" s="36"/>
      <c r="E110" s="303" t="str">
        <f>E7</f>
        <v>Ostrov - parkoviště v ul. U Nemocnice vč. mobiliáře veřejného prostranství</v>
      </c>
      <c r="F110" s="304"/>
      <c r="G110" s="304"/>
      <c r="H110" s="304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105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55" t="str">
        <f>E9</f>
        <v>VRN - Vedlejší rozpočtové...</v>
      </c>
      <c r="F112" s="305"/>
      <c r="G112" s="305"/>
      <c r="H112" s="305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20</v>
      </c>
      <c r="D114" s="36"/>
      <c r="E114" s="36"/>
      <c r="F114" s="27" t="str">
        <f>F12</f>
        <v xml:space="preserve"> </v>
      </c>
      <c r="G114" s="36"/>
      <c r="H114" s="36"/>
      <c r="I114" s="29" t="s">
        <v>22</v>
      </c>
      <c r="J114" s="66" t="str">
        <f>IF(J12="","",J12)</f>
        <v>11. 2. 2026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15" customHeight="1">
      <c r="A116" s="34"/>
      <c r="B116" s="35"/>
      <c r="C116" s="29" t="s">
        <v>24</v>
      </c>
      <c r="D116" s="36"/>
      <c r="E116" s="36"/>
      <c r="F116" s="27" t="str">
        <f>E15</f>
        <v>Město Ostrov</v>
      </c>
      <c r="G116" s="36"/>
      <c r="H116" s="36"/>
      <c r="I116" s="29" t="s">
        <v>32</v>
      </c>
      <c r="J116" s="32" t="str">
        <f>E21</f>
        <v xml:space="preserve"> 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15" customHeight="1">
      <c r="A117" s="34"/>
      <c r="B117" s="35"/>
      <c r="C117" s="29" t="s">
        <v>30</v>
      </c>
      <c r="D117" s="36"/>
      <c r="E117" s="36"/>
      <c r="F117" s="27" t="str">
        <f>IF(E18="","",E18)</f>
        <v>Vyplň údaj</v>
      </c>
      <c r="G117" s="36"/>
      <c r="H117" s="36"/>
      <c r="I117" s="29" t="s">
        <v>35</v>
      </c>
      <c r="J117" s="32" t="str">
        <f>E24</f>
        <v xml:space="preserve"> 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1" customFormat="1" ht="29.25" customHeight="1">
      <c r="A119" s="159"/>
      <c r="B119" s="160"/>
      <c r="C119" s="161" t="s">
        <v>129</v>
      </c>
      <c r="D119" s="162" t="s">
        <v>62</v>
      </c>
      <c r="E119" s="162" t="s">
        <v>58</v>
      </c>
      <c r="F119" s="162" t="s">
        <v>59</v>
      </c>
      <c r="G119" s="162" t="s">
        <v>130</v>
      </c>
      <c r="H119" s="162" t="s">
        <v>131</v>
      </c>
      <c r="I119" s="162" t="s">
        <v>132</v>
      </c>
      <c r="J119" s="162" t="s">
        <v>109</v>
      </c>
      <c r="K119" s="163" t="s">
        <v>133</v>
      </c>
      <c r="L119" s="164"/>
      <c r="M119" s="75" t="s">
        <v>1</v>
      </c>
      <c r="N119" s="76" t="s">
        <v>41</v>
      </c>
      <c r="O119" s="76" t="s">
        <v>134</v>
      </c>
      <c r="P119" s="76" t="s">
        <v>135</v>
      </c>
      <c r="Q119" s="76" t="s">
        <v>136</v>
      </c>
      <c r="R119" s="76" t="s">
        <v>137</v>
      </c>
      <c r="S119" s="76" t="s">
        <v>138</v>
      </c>
      <c r="T119" s="77" t="s">
        <v>139</v>
      </c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</row>
    <row r="120" spans="1:65" s="2" customFormat="1" ht="22.8" customHeight="1">
      <c r="A120" s="34"/>
      <c r="B120" s="35"/>
      <c r="C120" s="82" t="s">
        <v>140</v>
      </c>
      <c r="D120" s="36"/>
      <c r="E120" s="36"/>
      <c r="F120" s="36"/>
      <c r="G120" s="36"/>
      <c r="H120" s="36"/>
      <c r="I120" s="36"/>
      <c r="J120" s="165">
        <f>BK120</f>
        <v>0</v>
      </c>
      <c r="K120" s="36"/>
      <c r="L120" s="39"/>
      <c r="M120" s="78"/>
      <c r="N120" s="166"/>
      <c r="O120" s="79"/>
      <c r="P120" s="167">
        <f>P121</f>
        <v>0</v>
      </c>
      <c r="Q120" s="79"/>
      <c r="R120" s="167">
        <f>R121</f>
        <v>0</v>
      </c>
      <c r="S120" s="79"/>
      <c r="T120" s="168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76</v>
      </c>
      <c r="AU120" s="17" t="s">
        <v>111</v>
      </c>
      <c r="BK120" s="169">
        <f>BK121</f>
        <v>0</v>
      </c>
    </row>
    <row r="121" spans="1:65" s="12" customFormat="1" ht="25.95" customHeight="1">
      <c r="B121" s="170"/>
      <c r="C121" s="171"/>
      <c r="D121" s="172" t="s">
        <v>76</v>
      </c>
      <c r="E121" s="173" t="s">
        <v>101</v>
      </c>
      <c r="F121" s="173" t="s">
        <v>99</v>
      </c>
      <c r="G121" s="171"/>
      <c r="H121" s="171"/>
      <c r="I121" s="174"/>
      <c r="J121" s="175">
        <f>BK121</f>
        <v>0</v>
      </c>
      <c r="K121" s="171"/>
      <c r="L121" s="176"/>
      <c r="M121" s="177"/>
      <c r="N121" s="178"/>
      <c r="O121" s="178"/>
      <c r="P121" s="179">
        <f>P122+P126+P130</f>
        <v>0</v>
      </c>
      <c r="Q121" s="178"/>
      <c r="R121" s="179">
        <f>R122+R126+R130</f>
        <v>0</v>
      </c>
      <c r="S121" s="178"/>
      <c r="T121" s="180">
        <f>T122+T126+T130</f>
        <v>0</v>
      </c>
      <c r="AR121" s="181" t="s">
        <v>166</v>
      </c>
      <c r="AT121" s="182" t="s">
        <v>76</v>
      </c>
      <c r="AU121" s="182" t="s">
        <v>77</v>
      </c>
      <c r="AY121" s="181" t="s">
        <v>143</v>
      </c>
      <c r="BK121" s="183">
        <f>BK122+BK126+BK130</f>
        <v>0</v>
      </c>
    </row>
    <row r="122" spans="1:65" s="12" customFormat="1" ht="22.8" customHeight="1">
      <c r="B122" s="170"/>
      <c r="C122" s="171"/>
      <c r="D122" s="172" t="s">
        <v>76</v>
      </c>
      <c r="E122" s="184" t="s">
        <v>986</v>
      </c>
      <c r="F122" s="184" t="s">
        <v>987</v>
      </c>
      <c r="G122" s="171"/>
      <c r="H122" s="171"/>
      <c r="I122" s="174"/>
      <c r="J122" s="185">
        <f>BK122</f>
        <v>0</v>
      </c>
      <c r="K122" s="171"/>
      <c r="L122" s="176"/>
      <c r="M122" s="177"/>
      <c r="N122" s="178"/>
      <c r="O122" s="178"/>
      <c r="P122" s="179">
        <f>SUM(P123:P125)</f>
        <v>0</v>
      </c>
      <c r="Q122" s="178"/>
      <c r="R122" s="179">
        <f>SUM(R123:R125)</f>
        <v>0</v>
      </c>
      <c r="S122" s="178"/>
      <c r="T122" s="180">
        <f>SUM(T123:T125)</f>
        <v>0</v>
      </c>
      <c r="AR122" s="181" t="s">
        <v>166</v>
      </c>
      <c r="AT122" s="182" t="s">
        <v>76</v>
      </c>
      <c r="AU122" s="182" t="s">
        <v>85</v>
      </c>
      <c r="AY122" s="181" t="s">
        <v>143</v>
      </c>
      <c r="BK122" s="183">
        <f>SUM(BK123:BK125)</f>
        <v>0</v>
      </c>
    </row>
    <row r="123" spans="1:65" s="2" customFormat="1" ht="16.5" customHeight="1">
      <c r="A123" s="34"/>
      <c r="B123" s="35"/>
      <c r="C123" s="186" t="s">
        <v>85</v>
      </c>
      <c r="D123" s="186" t="s">
        <v>145</v>
      </c>
      <c r="E123" s="187" t="s">
        <v>988</v>
      </c>
      <c r="F123" s="188" t="s">
        <v>989</v>
      </c>
      <c r="G123" s="189" t="s">
        <v>1017</v>
      </c>
      <c r="H123" s="190">
        <v>1</v>
      </c>
      <c r="I123" s="191"/>
      <c r="J123" s="192">
        <f>ROUND(I123*H123,2)</f>
        <v>0</v>
      </c>
      <c r="K123" s="188" t="s">
        <v>582</v>
      </c>
      <c r="L123" s="39"/>
      <c r="M123" s="193" t="s">
        <v>1</v>
      </c>
      <c r="N123" s="194" t="s">
        <v>42</v>
      </c>
      <c r="O123" s="71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150</v>
      </c>
      <c r="AT123" s="197" t="s">
        <v>145</v>
      </c>
      <c r="AU123" s="197" t="s">
        <v>87</v>
      </c>
      <c r="AY123" s="17" t="s">
        <v>143</v>
      </c>
      <c r="BE123" s="198">
        <f>IF(N123="základní",J123,0)</f>
        <v>0</v>
      </c>
      <c r="BF123" s="198">
        <f>IF(N123="snížená",J123,0)</f>
        <v>0</v>
      </c>
      <c r="BG123" s="198">
        <f>IF(N123="zákl. přenesená",J123,0)</f>
        <v>0</v>
      </c>
      <c r="BH123" s="198">
        <f>IF(N123="sníž. přenesená",J123,0)</f>
        <v>0</v>
      </c>
      <c r="BI123" s="198">
        <f>IF(N123="nulová",J123,0)</f>
        <v>0</v>
      </c>
      <c r="BJ123" s="17" t="s">
        <v>85</v>
      </c>
      <c r="BK123" s="198">
        <f>ROUND(I123*H123,2)</f>
        <v>0</v>
      </c>
      <c r="BL123" s="17" t="s">
        <v>150</v>
      </c>
      <c r="BM123" s="197" t="s">
        <v>87</v>
      </c>
    </row>
    <row r="124" spans="1:65" s="2" customFormat="1" ht="10.199999999999999">
      <c r="A124" s="34"/>
      <c r="B124" s="35"/>
      <c r="C124" s="36"/>
      <c r="D124" s="199" t="s">
        <v>151</v>
      </c>
      <c r="E124" s="36"/>
      <c r="F124" s="200" t="s">
        <v>1018</v>
      </c>
      <c r="G124" s="36"/>
      <c r="H124" s="36"/>
      <c r="I124" s="201"/>
      <c r="J124" s="36"/>
      <c r="K124" s="36"/>
      <c r="L124" s="39"/>
      <c r="M124" s="202"/>
      <c r="N124" s="203"/>
      <c r="O124" s="71"/>
      <c r="P124" s="71"/>
      <c r="Q124" s="71"/>
      <c r="R124" s="71"/>
      <c r="S124" s="71"/>
      <c r="T124" s="72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151</v>
      </c>
      <c r="AU124" s="17" t="s">
        <v>87</v>
      </c>
    </row>
    <row r="125" spans="1:65" s="2" customFormat="1" ht="57.6">
      <c r="A125" s="34"/>
      <c r="B125" s="35"/>
      <c r="C125" s="36"/>
      <c r="D125" s="206" t="s">
        <v>294</v>
      </c>
      <c r="E125" s="36"/>
      <c r="F125" s="237" t="s">
        <v>1019</v>
      </c>
      <c r="G125" s="36"/>
      <c r="H125" s="36"/>
      <c r="I125" s="201"/>
      <c r="J125" s="36"/>
      <c r="K125" s="36"/>
      <c r="L125" s="39"/>
      <c r="M125" s="202"/>
      <c r="N125" s="203"/>
      <c r="O125" s="71"/>
      <c r="P125" s="71"/>
      <c r="Q125" s="71"/>
      <c r="R125" s="71"/>
      <c r="S125" s="71"/>
      <c r="T125" s="72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294</v>
      </c>
      <c r="AU125" s="17" t="s">
        <v>87</v>
      </c>
    </row>
    <row r="126" spans="1:65" s="12" customFormat="1" ht="22.8" customHeight="1">
      <c r="B126" s="170"/>
      <c r="C126" s="171"/>
      <c r="D126" s="172" t="s">
        <v>76</v>
      </c>
      <c r="E126" s="184" t="s">
        <v>1002</v>
      </c>
      <c r="F126" s="184" t="s">
        <v>1003</v>
      </c>
      <c r="G126" s="171"/>
      <c r="H126" s="171"/>
      <c r="I126" s="174"/>
      <c r="J126" s="185">
        <f>BK126</f>
        <v>0</v>
      </c>
      <c r="K126" s="171"/>
      <c r="L126" s="176"/>
      <c r="M126" s="177"/>
      <c r="N126" s="178"/>
      <c r="O126" s="178"/>
      <c r="P126" s="179">
        <f>SUM(P127:P129)</f>
        <v>0</v>
      </c>
      <c r="Q126" s="178"/>
      <c r="R126" s="179">
        <f>SUM(R127:R129)</f>
        <v>0</v>
      </c>
      <c r="S126" s="178"/>
      <c r="T126" s="180">
        <f>SUM(T127:T129)</f>
        <v>0</v>
      </c>
      <c r="AR126" s="181" t="s">
        <v>166</v>
      </c>
      <c r="AT126" s="182" t="s">
        <v>76</v>
      </c>
      <c r="AU126" s="182" t="s">
        <v>85</v>
      </c>
      <c r="AY126" s="181" t="s">
        <v>143</v>
      </c>
      <c r="BK126" s="183">
        <f>SUM(BK127:BK129)</f>
        <v>0</v>
      </c>
    </row>
    <row r="127" spans="1:65" s="2" customFormat="1" ht="16.5" customHeight="1">
      <c r="A127" s="34"/>
      <c r="B127" s="35"/>
      <c r="C127" s="186" t="s">
        <v>87</v>
      </c>
      <c r="D127" s="186" t="s">
        <v>145</v>
      </c>
      <c r="E127" s="187" t="s">
        <v>1004</v>
      </c>
      <c r="F127" s="188" t="s">
        <v>1003</v>
      </c>
      <c r="G127" s="189" t="s">
        <v>1017</v>
      </c>
      <c r="H127" s="190">
        <v>1</v>
      </c>
      <c r="I127" s="191"/>
      <c r="J127" s="192">
        <f>ROUND(I127*H127,2)</f>
        <v>0</v>
      </c>
      <c r="K127" s="188" t="s">
        <v>582</v>
      </c>
      <c r="L127" s="39"/>
      <c r="M127" s="193" t="s">
        <v>1</v>
      </c>
      <c r="N127" s="194" t="s">
        <v>42</v>
      </c>
      <c r="O127" s="71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150</v>
      </c>
      <c r="AT127" s="197" t="s">
        <v>145</v>
      </c>
      <c r="AU127" s="197" t="s">
        <v>87</v>
      </c>
      <c r="AY127" s="17" t="s">
        <v>143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17" t="s">
        <v>85</v>
      </c>
      <c r="BK127" s="198">
        <f>ROUND(I127*H127,2)</f>
        <v>0</v>
      </c>
      <c r="BL127" s="17" t="s">
        <v>150</v>
      </c>
      <c r="BM127" s="197" t="s">
        <v>150</v>
      </c>
    </row>
    <row r="128" spans="1:65" s="2" customFormat="1" ht="10.199999999999999">
      <c r="A128" s="34"/>
      <c r="B128" s="35"/>
      <c r="C128" s="36"/>
      <c r="D128" s="199" t="s">
        <v>151</v>
      </c>
      <c r="E128" s="36"/>
      <c r="F128" s="200" t="s">
        <v>1020</v>
      </c>
      <c r="G128" s="36"/>
      <c r="H128" s="36"/>
      <c r="I128" s="201"/>
      <c r="J128" s="36"/>
      <c r="K128" s="36"/>
      <c r="L128" s="39"/>
      <c r="M128" s="202"/>
      <c r="N128" s="203"/>
      <c r="O128" s="71"/>
      <c r="P128" s="71"/>
      <c r="Q128" s="71"/>
      <c r="R128" s="71"/>
      <c r="S128" s="71"/>
      <c r="T128" s="72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151</v>
      </c>
      <c r="AU128" s="17" t="s">
        <v>87</v>
      </c>
    </row>
    <row r="129" spans="1:65" s="2" customFormat="1" ht="28.8">
      <c r="A129" s="34"/>
      <c r="B129" s="35"/>
      <c r="C129" s="36"/>
      <c r="D129" s="206" t="s">
        <v>294</v>
      </c>
      <c r="E129" s="36"/>
      <c r="F129" s="237" t="s">
        <v>1021</v>
      </c>
      <c r="G129" s="36"/>
      <c r="H129" s="36"/>
      <c r="I129" s="201"/>
      <c r="J129" s="36"/>
      <c r="K129" s="36"/>
      <c r="L129" s="39"/>
      <c r="M129" s="202"/>
      <c r="N129" s="203"/>
      <c r="O129" s="71"/>
      <c r="P129" s="71"/>
      <c r="Q129" s="71"/>
      <c r="R129" s="71"/>
      <c r="S129" s="71"/>
      <c r="T129" s="72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294</v>
      </c>
      <c r="AU129" s="17" t="s">
        <v>87</v>
      </c>
    </row>
    <row r="130" spans="1:65" s="12" customFormat="1" ht="22.8" customHeight="1">
      <c r="B130" s="170"/>
      <c r="C130" s="171"/>
      <c r="D130" s="172" t="s">
        <v>76</v>
      </c>
      <c r="E130" s="184" t="s">
        <v>1022</v>
      </c>
      <c r="F130" s="184" t="s">
        <v>1023</v>
      </c>
      <c r="G130" s="171"/>
      <c r="H130" s="171"/>
      <c r="I130" s="174"/>
      <c r="J130" s="185">
        <f>BK130</f>
        <v>0</v>
      </c>
      <c r="K130" s="171"/>
      <c r="L130" s="176"/>
      <c r="M130" s="177"/>
      <c r="N130" s="178"/>
      <c r="O130" s="178"/>
      <c r="P130" s="179">
        <f>SUM(P131:P133)</f>
        <v>0</v>
      </c>
      <c r="Q130" s="178"/>
      <c r="R130" s="179">
        <f>SUM(R131:R133)</f>
        <v>0</v>
      </c>
      <c r="S130" s="178"/>
      <c r="T130" s="180">
        <f>SUM(T131:T133)</f>
        <v>0</v>
      </c>
      <c r="AR130" s="181" t="s">
        <v>166</v>
      </c>
      <c r="AT130" s="182" t="s">
        <v>76</v>
      </c>
      <c r="AU130" s="182" t="s">
        <v>85</v>
      </c>
      <c r="AY130" s="181" t="s">
        <v>143</v>
      </c>
      <c r="BK130" s="183">
        <f>SUM(BK131:BK133)</f>
        <v>0</v>
      </c>
    </row>
    <row r="131" spans="1:65" s="2" customFormat="1" ht="16.5" customHeight="1">
      <c r="A131" s="34"/>
      <c r="B131" s="35"/>
      <c r="C131" s="186" t="s">
        <v>156</v>
      </c>
      <c r="D131" s="186" t="s">
        <v>145</v>
      </c>
      <c r="E131" s="187" t="s">
        <v>1024</v>
      </c>
      <c r="F131" s="188" t="s">
        <v>1023</v>
      </c>
      <c r="G131" s="189" t="s">
        <v>1017</v>
      </c>
      <c r="H131" s="190">
        <v>1</v>
      </c>
      <c r="I131" s="191"/>
      <c r="J131" s="192">
        <f>ROUND(I131*H131,2)</f>
        <v>0</v>
      </c>
      <c r="K131" s="188" t="s">
        <v>582</v>
      </c>
      <c r="L131" s="39"/>
      <c r="M131" s="193" t="s">
        <v>1</v>
      </c>
      <c r="N131" s="194" t="s">
        <v>42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150</v>
      </c>
      <c r="AT131" s="197" t="s">
        <v>145</v>
      </c>
      <c r="AU131" s="197" t="s">
        <v>87</v>
      </c>
      <c r="AY131" s="17" t="s">
        <v>143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85</v>
      </c>
      <c r="BK131" s="198">
        <f>ROUND(I131*H131,2)</f>
        <v>0</v>
      </c>
      <c r="BL131" s="17" t="s">
        <v>150</v>
      </c>
      <c r="BM131" s="197" t="s">
        <v>159</v>
      </c>
    </row>
    <row r="132" spans="1:65" s="2" customFormat="1" ht="10.199999999999999">
      <c r="A132" s="34"/>
      <c r="B132" s="35"/>
      <c r="C132" s="36"/>
      <c r="D132" s="199" t="s">
        <v>151</v>
      </c>
      <c r="E132" s="36"/>
      <c r="F132" s="200" t="s">
        <v>1025</v>
      </c>
      <c r="G132" s="36"/>
      <c r="H132" s="36"/>
      <c r="I132" s="201"/>
      <c r="J132" s="36"/>
      <c r="K132" s="36"/>
      <c r="L132" s="39"/>
      <c r="M132" s="202"/>
      <c r="N132" s="203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151</v>
      </c>
      <c r="AU132" s="17" t="s">
        <v>87</v>
      </c>
    </row>
    <row r="133" spans="1:65" s="2" customFormat="1" ht="28.8">
      <c r="A133" s="34"/>
      <c r="B133" s="35"/>
      <c r="C133" s="36"/>
      <c r="D133" s="206" t="s">
        <v>294</v>
      </c>
      <c r="E133" s="36"/>
      <c r="F133" s="237" t="s">
        <v>1026</v>
      </c>
      <c r="G133" s="36"/>
      <c r="H133" s="36"/>
      <c r="I133" s="201"/>
      <c r="J133" s="36"/>
      <c r="K133" s="36"/>
      <c r="L133" s="39"/>
      <c r="M133" s="251"/>
      <c r="N133" s="252"/>
      <c r="O133" s="253"/>
      <c r="P133" s="253"/>
      <c r="Q133" s="253"/>
      <c r="R133" s="253"/>
      <c r="S133" s="253"/>
      <c r="T133" s="25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294</v>
      </c>
      <c r="AU133" s="17" t="s">
        <v>87</v>
      </c>
    </row>
    <row r="134" spans="1:65" s="2" customFormat="1" ht="6.9" customHeight="1">
      <c r="A134" s="34"/>
      <c r="B134" s="54"/>
      <c r="C134" s="55"/>
      <c r="D134" s="55"/>
      <c r="E134" s="55"/>
      <c r="F134" s="55"/>
      <c r="G134" s="55"/>
      <c r="H134" s="55"/>
      <c r="I134" s="55"/>
      <c r="J134" s="55"/>
      <c r="K134" s="55"/>
      <c r="L134" s="39"/>
      <c r="M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</sheetData>
  <sheetProtection algorithmName="SHA-512" hashValue="ynYiey2RusEwIE193dUOlxUqii3txGLlo1bIfHw5Z/7YMiQl8duH/R3H6RQCM91od7KklGjeyZ/N0b5noA08kg==" saltValue="moDhZT/b0EQp5N0XiLV8Db2lDuNh7bKlOMg3409GDKY6lmivmZOqnPP3OEa4VGDd2G/kC0pSVM/ikFY6esOGoA==" spinCount="100000" sheet="1" objects="1" scenarios="1" formatColumns="0" formatRows="0" autoFilter="0"/>
  <autoFilter ref="C119:K133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hyperlinks>
    <hyperlink ref="F124" r:id="rId1" xr:uid="{00000000-0004-0000-0600-000000000000}"/>
    <hyperlink ref="F128" r:id="rId2" xr:uid="{00000000-0004-0000-0600-000001000000}"/>
    <hyperlink ref="F132" r:id="rId3" xr:uid="{00000000-0004-0000-06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f7628296c8c6c7ddf637989efa0fe964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a25998a609390d2bab007caef9da14ac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540411-D1DC-41FE-9DE2-A9F9DCE732B3}"/>
</file>

<file path=customXml/itemProps2.xml><?xml version="1.0" encoding="utf-8"?>
<ds:datastoreItem xmlns:ds="http://schemas.openxmlformats.org/officeDocument/2006/customXml" ds:itemID="{2229FD04-CFE7-42B5-8E4C-32633C70C631}"/>
</file>

<file path=customXml/itemProps3.xml><?xml version="1.0" encoding="utf-8"?>
<ds:datastoreItem xmlns:ds="http://schemas.openxmlformats.org/officeDocument/2006/customXml" ds:itemID="{43F7EFEA-DD79-4B81-9A27-4FD5C8109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 101 - Komunikace a zpe...</vt:lpstr>
      <vt:lpstr>SO 401 - Veřejné osvětlení</vt:lpstr>
      <vt:lpstr>SO-08-Z01 - Suché koryto ...</vt:lpstr>
      <vt:lpstr>SO-09-Z01 - Altán, mobili...</vt:lpstr>
      <vt:lpstr>VRN_mob. - Vedlejší rozpo...</vt:lpstr>
      <vt:lpstr>VRN - Vedlejší rozpočtové...</vt:lpstr>
      <vt:lpstr>'Rekapitulace stavby'!Názvy_tisku</vt:lpstr>
      <vt:lpstr>'SO 101 - Komunikace a zpe...'!Názvy_tisku</vt:lpstr>
      <vt:lpstr>'SO 401 - Veřejné osvětlení'!Názvy_tisku</vt:lpstr>
      <vt:lpstr>'SO-08-Z01 - Suché koryto ...'!Názvy_tisku</vt:lpstr>
      <vt:lpstr>'SO-09-Z01 - Altán, mobili...'!Názvy_tisku</vt:lpstr>
      <vt:lpstr>'VRN - Vedlejší rozpočtové...'!Názvy_tisku</vt:lpstr>
      <vt:lpstr>'VRN_mob. - Vedlejší rozpo...'!Názvy_tisku</vt:lpstr>
      <vt:lpstr>'Rekapitulace stavby'!Oblast_tisku</vt:lpstr>
      <vt:lpstr>'SO 101 - Komunikace a zpe...'!Oblast_tisku</vt:lpstr>
      <vt:lpstr>'SO 401 - Veřejné osvětlení'!Oblast_tisku</vt:lpstr>
      <vt:lpstr>'SO-08-Z01 - Suché koryto ...'!Oblast_tisku</vt:lpstr>
      <vt:lpstr>'SO-09-Z01 - Altán, mobili...'!Oblast_tisku</vt:lpstr>
      <vt:lpstr>'VRN - Vedlejší rozpočtové...'!Oblast_tisku</vt:lpstr>
      <vt:lpstr>'VRN_mob. - Vedlejší rozpo...'!Oblast_tisku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OMIS-KROSS\omis</dc:creator>
  <cp:lastModifiedBy>omis</cp:lastModifiedBy>
  <dcterms:created xsi:type="dcterms:W3CDTF">2026-02-11T13:09:05Z</dcterms:created>
  <dcterms:modified xsi:type="dcterms:W3CDTF">2026-02-11T13:13:13Z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</Properties>
</file>