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Martin\Zakazky\2025\Kubicek_Sauna_Ostrov\Rozpocet\"/>
    </mc:Choice>
  </mc:AlternateContent>
  <xr:revisionPtr revIDLastSave="1" documentId="11_009FF6FA40568CEF280B35A51B83D4A520837DE4" xr6:coauthVersionLast="47" xr6:coauthVersionMax="47" xr10:uidLastSave="{BD2D1A1B-8EDB-4F3A-87DE-B187AA63535F}"/>
  <bookViews>
    <workbookView xWindow="0" yWindow="0" windowWidth="0" windowHeight="0" activeTab="1" xr2:uid="{00000000-000D-0000-FFFF-FFFF00000000}"/>
  </bookViews>
  <sheets>
    <sheet name="Rekapitulace stavby" sheetId="1" r:id="rId1"/>
    <sheet name="01.01 - Stavební část" sheetId="2" r:id="rId2"/>
    <sheet name="01.02 - Zdravotně technic..." sheetId="3" r:id="rId3"/>
    <sheet name="01.03 - Vytápění" sheetId="4" r:id="rId4"/>
    <sheet name="01.04 - Vzduchotechnika" sheetId="5" r:id="rId5"/>
    <sheet name="01.05 - Silnoproudá elekt..." sheetId="6" r:id="rId6"/>
    <sheet name="01.06 - Slaboproudé elekt..." sheetId="7" r:id="rId7"/>
    <sheet name="02 - Zateplení fasády" sheetId="8" r:id="rId8"/>
    <sheet name="03 - Saunové technologie" sheetId="9" r:id="rId9"/>
    <sheet name="04 - Venkovní úpravy" sheetId="10" r:id="rId10"/>
    <sheet name="05 - Vedlejší a ostatní n..." sheetId="11" r:id="rId11"/>
    <sheet name="Pokyny pro vyplnění" sheetId="12" r:id="rId12"/>
  </sheets>
  <definedNames>
    <definedName name="_xlnm._FilterDatabase" localSheetId="1" hidden="1">'01.01 - Stavební část'!$C$102:$K$1510</definedName>
    <definedName name="_xlnm._FilterDatabase" localSheetId="2" hidden="1">'01.02 - Zdravotně technic...'!$C$98:$K$530</definedName>
    <definedName name="_xlnm._FilterDatabase" localSheetId="3" hidden="1">'01.03 - Vytápění'!$C$91:$K$218</definedName>
    <definedName name="_xlnm._FilterDatabase" localSheetId="4" hidden="1">'01.04 - Vzduchotechnika'!$C$88:$K$350</definedName>
    <definedName name="_xlnm._FilterDatabase" localSheetId="5" hidden="1">'01.05 - Silnoproudá elekt...'!$C$92:$K$461</definedName>
    <definedName name="_xlnm._FilterDatabase" localSheetId="6" hidden="1">'01.06 - Slaboproudé elekt...'!$C$102:$K$285</definedName>
    <definedName name="_xlnm._FilterDatabase" localSheetId="7" hidden="1">'02 - Zateplení fasády'!$C$93:$K$667</definedName>
    <definedName name="_xlnm._FilterDatabase" localSheetId="8" hidden="1">'03 - Saunové technologie'!$C$85:$K$141</definedName>
    <definedName name="_xlnm._FilterDatabase" localSheetId="9" hidden="1">'04 - Venkovní úpravy'!$C$89:$K$289</definedName>
    <definedName name="_xlnm._FilterDatabase" localSheetId="10" hidden="1">'05 - Vedlejší a ostatní n...'!$C$84:$K$152</definedName>
    <definedName name="_xlnm.Print_Titles" localSheetId="0">'Rekapitulace stavby'!$52:$52</definedName>
    <definedName name="_xlnm.Print_Titles" localSheetId="1">'01.01 - Stavební část'!$102:$102</definedName>
    <definedName name="_xlnm.Print_Titles" localSheetId="2">'01.02 - Zdravotně technic...'!$98:$98</definedName>
    <definedName name="_xlnm.Print_Titles" localSheetId="3">'01.03 - Vytápění'!$91:$91</definedName>
    <definedName name="_xlnm.Print_Titles" localSheetId="4">'01.04 - Vzduchotechnika'!$88:$88</definedName>
    <definedName name="_xlnm.Print_Titles" localSheetId="5">'01.05 - Silnoproudá elekt...'!$92:$92</definedName>
    <definedName name="_xlnm.Print_Titles" localSheetId="6">'01.06 - Slaboproudé elekt...'!$102:$102</definedName>
    <definedName name="_xlnm.Print_Titles" localSheetId="7">'02 - Zateplení fasády'!$93:$93</definedName>
    <definedName name="_xlnm.Print_Titles" localSheetId="8">'03 - Saunové technologie'!$85:$85</definedName>
    <definedName name="_xlnm.Print_Titles" localSheetId="9">'04 - Venkovní úpravy'!$89:$89</definedName>
    <definedName name="_xlnm.Print_Titles" localSheetId="10">'05 - Vedlejší a ostatní n...'!$84:$84</definedName>
    <definedName name="_xlnm.Print_Area" localSheetId="0">'Rekapitulace stavby'!$D$4:$AO$36,'Rekapitulace stavby'!$C$42:$AQ$66</definedName>
    <definedName name="_xlnm.Print_Area" localSheetId="1">'01.01 - Stavební část'!$C$4:$J$41,'01.01 - Stavební část'!$C$47:$J$82,'01.01 - Stavební část'!$C$88:$K$1510</definedName>
    <definedName name="_xlnm.Print_Area" localSheetId="2">'01.02 - Zdravotně technic...'!$C$4:$J$41,'01.02 - Zdravotně technic...'!$C$47:$J$78,'01.02 - Zdravotně technic...'!$C$84:$K$530</definedName>
    <definedName name="_xlnm.Print_Area" localSheetId="3">'01.03 - Vytápění'!$C$4:$J$41,'01.03 - Vytápění'!$C$47:$J$71,'01.03 - Vytápění'!$C$77:$K$218</definedName>
    <definedName name="_xlnm.Print_Area" localSheetId="4">'01.04 - Vzduchotechnika'!$C$4:$J$41,'01.04 - Vzduchotechnika'!$C$47:$J$68,'01.04 - Vzduchotechnika'!$C$74:$K$350</definedName>
    <definedName name="_xlnm.Print_Area" localSheetId="5">'01.05 - Silnoproudá elekt...'!$C$4:$J$41,'01.05 - Silnoproudá elekt...'!$C$47:$J$72,'01.05 - Silnoproudá elekt...'!$C$78:$K$461</definedName>
    <definedName name="_xlnm.Print_Area" localSheetId="6">'01.06 - Slaboproudé elekt...'!$C$4:$J$41,'01.06 - Slaboproudé elekt...'!$C$47:$J$82,'01.06 - Slaboproudé elekt...'!$C$88:$K$285</definedName>
    <definedName name="_xlnm.Print_Area" localSheetId="7">'02 - Zateplení fasády'!$C$4:$J$39,'02 - Zateplení fasády'!$C$45:$J$75,'02 - Zateplení fasády'!$C$81:$K$667</definedName>
    <definedName name="_xlnm.Print_Area" localSheetId="8">'03 - Saunové technologie'!$C$4:$J$39,'03 - Saunové technologie'!$C$45:$J$67,'03 - Saunové technologie'!$C$73:$K$141</definedName>
    <definedName name="_xlnm.Print_Area" localSheetId="9">'04 - Venkovní úpravy'!$C$4:$J$39,'04 - Venkovní úpravy'!$C$45:$J$71,'04 - Venkovní úpravy'!$C$77:$K$289</definedName>
    <definedName name="_xlnm.Print_Area" localSheetId="10">'05 - Vedlejší a ostatní n...'!$C$4:$J$39,'05 - Vedlejší a ostatní n...'!$C$45:$J$66,'05 - Vedlejší a ostatní n...'!$C$72:$K$152</definedName>
    <definedName name="_xlnm.Print_Area" localSheetId="11">'Pokyny pro vyplnění'!$B$2:$K$71,'Pokyny pro vyplnění'!$B$74:$K$118,'Pokyny pro vyplnění'!$B$121:$K$161,'Pokyny pro vyplnění'!$B$164:$K$219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65" i="1"/>
  <c r="J35" i="11"/>
  <c r="AX65" i="1"/>
  <c r="BI150" i="11"/>
  <c r="BH150" i="11"/>
  <c r="BG150" i="11"/>
  <c r="BF150" i="11"/>
  <c r="T150" i="11"/>
  <c r="T149" i="11"/>
  <c r="R150" i="11"/>
  <c r="R149" i="11"/>
  <c r="P150" i="11"/>
  <c r="P149" i="11"/>
  <c r="BI146" i="11"/>
  <c r="BH146" i="11"/>
  <c r="BG146" i="11"/>
  <c r="BF146" i="11"/>
  <c r="T146" i="11"/>
  <c r="R146" i="11"/>
  <c r="P146" i="11"/>
  <c r="BI143" i="11"/>
  <c r="BH143" i="11"/>
  <c r="BG143" i="11"/>
  <c r="BF143" i="11"/>
  <c r="T143" i="11"/>
  <c r="R143" i="11"/>
  <c r="P143" i="11"/>
  <c r="BI137" i="11"/>
  <c r="BH137" i="11"/>
  <c r="BG137" i="11"/>
  <c r="BF137" i="11"/>
  <c r="T137" i="11"/>
  <c r="R137" i="11"/>
  <c r="P137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BI127" i="11"/>
  <c r="BH127" i="11"/>
  <c r="BG127" i="11"/>
  <c r="BF127" i="11"/>
  <c r="T127" i="11"/>
  <c r="R127" i="11"/>
  <c r="P127" i="11"/>
  <c r="BI124" i="11"/>
  <c r="BH124" i="11"/>
  <c r="BG124" i="11"/>
  <c r="BF124" i="11"/>
  <c r="T124" i="11"/>
  <c r="R124" i="11"/>
  <c r="P124" i="11"/>
  <c r="BI121" i="11"/>
  <c r="BH121" i="11"/>
  <c r="BG121" i="11"/>
  <c r="BF121" i="11"/>
  <c r="T121" i="11"/>
  <c r="R121" i="11"/>
  <c r="P121" i="11"/>
  <c r="BI118" i="11"/>
  <c r="BH118" i="11"/>
  <c r="BG118" i="11"/>
  <c r="BF118" i="11"/>
  <c r="T118" i="11"/>
  <c r="R118" i="11"/>
  <c r="P118" i="11"/>
  <c r="BI115" i="11"/>
  <c r="BH115" i="11"/>
  <c r="BG115" i="11"/>
  <c r="BF115" i="11"/>
  <c r="T115" i="11"/>
  <c r="R115" i="11"/>
  <c r="P115" i="11"/>
  <c r="BI112" i="11"/>
  <c r="BH112" i="11"/>
  <c r="BG112" i="11"/>
  <c r="BF112" i="11"/>
  <c r="T112" i="11"/>
  <c r="R112" i="11"/>
  <c r="P112" i="11"/>
  <c r="BI107" i="11"/>
  <c r="BH107" i="11"/>
  <c r="BG107" i="11"/>
  <c r="BF107" i="11"/>
  <c r="T107" i="11"/>
  <c r="R107" i="11"/>
  <c r="P107" i="11"/>
  <c r="BI104" i="11"/>
  <c r="BH104" i="11"/>
  <c r="BG104" i="11"/>
  <c r="BF104" i="11"/>
  <c r="T104" i="11"/>
  <c r="R104" i="11"/>
  <c r="P104" i="11"/>
  <c r="BI100" i="11"/>
  <c r="BH100" i="11"/>
  <c r="BG100" i="11"/>
  <c r="BF100" i="11"/>
  <c r="T100" i="11"/>
  <c r="R100" i="11"/>
  <c r="P100" i="11"/>
  <c r="BI97" i="11"/>
  <c r="BH97" i="11"/>
  <c r="BG97" i="11"/>
  <c r="BF97" i="11"/>
  <c r="T97" i="11"/>
  <c r="R97" i="11"/>
  <c r="P97" i="11"/>
  <c r="BI94" i="11"/>
  <c r="BH94" i="11"/>
  <c r="BG94" i="11"/>
  <c r="BF94" i="11"/>
  <c r="T94" i="11"/>
  <c r="R94" i="11"/>
  <c r="P94" i="11"/>
  <c r="BI91" i="11"/>
  <c r="BH91" i="11"/>
  <c r="BG91" i="11"/>
  <c r="BF91" i="11"/>
  <c r="T91" i="11"/>
  <c r="R91" i="11"/>
  <c r="P91" i="11"/>
  <c r="BI88" i="11"/>
  <c r="BH88" i="11"/>
  <c r="BG88" i="11"/>
  <c r="BF88" i="11"/>
  <c r="T88" i="11"/>
  <c r="R88" i="11"/>
  <c r="P88" i="11"/>
  <c r="J82" i="11"/>
  <c r="J81" i="11"/>
  <c r="F81" i="11"/>
  <c r="F79" i="11"/>
  <c r="E77" i="11"/>
  <c r="J55" i="11"/>
  <c r="J54" i="11"/>
  <c r="F54" i="11"/>
  <c r="F52" i="11"/>
  <c r="E50" i="11"/>
  <c r="J18" i="11"/>
  <c r="E18" i="11"/>
  <c r="F82" i="11"/>
  <c r="J17" i="11"/>
  <c r="J12" i="11"/>
  <c r="J79" i="11"/>
  <c r="E7" i="11"/>
  <c r="E48" i="11"/>
  <c r="J37" i="10"/>
  <c r="J36" i="10"/>
  <c r="AY64" i="1"/>
  <c r="J35" i="10"/>
  <c r="AX64" i="1"/>
  <c r="BI287" i="10"/>
  <c r="BH287" i="10"/>
  <c r="BG287" i="10"/>
  <c r="BF287" i="10"/>
  <c r="T287" i="10"/>
  <c r="R287" i="10"/>
  <c r="P287" i="10"/>
  <c r="BI283" i="10"/>
  <c r="BH283" i="10"/>
  <c r="BG283" i="10"/>
  <c r="BF283" i="10"/>
  <c r="T283" i="10"/>
  <c r="R283" i="10"/>
  <c r="P283" i="10"/>
  <c r="BI277" i="10"/>
  <c r="BH277" i="10"/>
  <c r="BG277" i="10"/>
  <c r="BF277" i="10"/>
  <c r="T277" i="10"/>
  <c r="R277" i="10"/>
  <c r="P277" i="10"/>
  <c r="BI272" i="10"/>
  <c r="BH272" i="10"/>
  <c r="BG272" i="10"/>
  <c r="BF272" i="10"/>
  <c r="T272" i="10"/>
  <c r="R272" i="10"/>
  <c r="P272" i="10"/>
  <c r="BI268" i="10"/>
  <c r="BH268" i="10"/>
  <c r="BG268" i="10"/>
  <c r="BF268" i="10"/>
  <c r="T268" i="10"/>
  <c r="R268" i="10"/>
  <c r="P268" i="10"/>
  <c r="BI263" i="10"/>
  <c r="BH263" i="10"/>
  <c r="BG263" i="10"/>
  <c r="BF263" i="10"/>
  <c r="T263" i="10"/>
  <c r="T262" i="10"/>
  <c r="R263" i="10"/>
  <c r="R262" i="10"/>
  <c r="P263" i="10"/>
  <c r="P262" i="10"/>
  <c r="BI259" i="10"/>
  <c r="BH259" i="10"/>
  <c r="BG259" i="10"/>
  <c r="BF259" i="10"/>
  <c r="T259" i="10"/>
  <c r="R259" i="10"/>
  <c r="P259" i="10"/>
  <c r="BI255" i="10"/>
  <c r="BH255" i="10"/>
  <c r="BG255" i="10"/>
  <c r="BF255" i="10"/>
  <c r="T255" i="10"/>
  <c r="R255" i="10"/>
  <c r="P255" i="10"/>
  <c r="BI252" i="10"/>
  <c r="BH252" i="10"/>
  <c r="BG252" i="10"/>
  <c r="BF252" i="10"/>
  <c r="T252" i="10"/>
  <c r="R252" i="10"/>
  <c r="P252" i="10"/>
  <c r="BI249" i="10"/>
  <c r="BH249" i="10"/>
  <c r="BG249" i="10"/>
  <c r="BF249" i="10"/>
  <c r="T249" i="10"/>
  <c r="R249" i="10"/>
  <c r="P249" i="10"/>
  <c r="BI245" i="10"/>
  <c r="BH245" i="10"/>
  <c r="BG245" i="10"/>
  <c r="BF245" i="10"/>
  <c r="T245" i="10"/>
  <c r="R245" i="10"/>
  <c r="P245" i="10"/>
  <c r="BI242" i="10"/>
  <c r="BH242" i="10"/>
  <c r="BG242" i="10"/>
  <c r="BF242" i="10"/>
  <c r="T242" i="10"/>
  <c r="R242" i="10"/>
  <c r="P242" i="10"/>
  <c r="BI237" i="10"/>
  <c r="BH237" i="10"/>
  <c r="BG237" i="10"/>
  <c r="BF237" i="10"/>
  <c r="T237" i="10"/>
  <c r="R237" i="10"/>
  <c r="P237" i="10"/>
  <c r="BI232" i="10"/>
  <c r="BH232" i="10"/>
  <c r="BG232" i="10"/>
  <c r="BF232" i="10"/>
  <c r="T232" i="10"/>
  <c r="R232" i="10"/>
  <c r="P232" i="10"/>
  <c r="BI226" i="10"/>
  <c r="BH226" i="10"/>
  <c r="BG226" i="10"/>
  <c r="BF226" i="10"/>
  <c r="T226" i="10"/>
  <c r="R226" i="10"/>
  <c r="P226" i="10"/>
  <c r="BI224" i="10"/>
  <c r="BH224" i="10"/>
  <c r="BG224" i="10"/>
  <c r="BF224" i="10"/>
  <c r="T224" i="10"/>
  <c r="R224" i="10"/>
  <c r="P224" i="10"/>
  <c r="BI219" i="10"/>
  <c r="BH219" i="10"/>
  <c r="BG219" i="10"/>
  <c r="BF219" i="10"/>
  <c r="T219" i="10"/>
  <c r="R219" i="10"/>
  <c r="P219" i="10"/>
  <c r="BI214" i="10"/>
  <c r="BH214" i="10"/>
  <c r="BG214" i="10"/>
  <c r="BF214" i="10"/>
  <c r="T214" i="10"/>
  <c r="R214" i="10"/>
  <c r="P214" i="10"/>
  <c r="BI210" i="10"/>
  <c r="BH210" i="10"/>
  <c r="BG210" i="10"/>
  <c r="BF210" i="10"/>
  <c r="T210" i="10"/>
  <c r="R210" i="10"/>
  <c r="P210" i="10"/>
  <c r="BI205" i="10"/>
  <c r="BH205" i="10"/>
  <c r="BG205" i="10"/>
  <c r="BF205" i="10"/>
  <c r="T205" i="10"/>
  <c r="R205" i="10"/>
  <c r="P205" i="10"/>
  <c r="BI200" i="10"/>
  <c r="BH200" i="10"/>
  <c r="BG200" i="10"/>
  <c r="BF200" i="10"/>
  <c r="T200" i="10"/>
  <c r="R200" i="10"/>
  <c r="P200" i="10"/>
  <c r="BI193" i="10"/>
  <c r="BH193" i="10"/>
  <c r="BG193" i="10"/>
  <c r="BF193" i="10"/>
  <c r="T193" i="10"/>
  <c r="R193" i="10"/>
  <c r="P193" i="10"/>
  <c r="BI188" i="10"/>
  <c r="BH188" i="10"/>
  <c r="BG188" i="10"/>
  <c r="BF188" i="10"/>
  <c r="T188" i="10"/>
  <c r="R188" i="10"/>
  <c r="P188" i="10"/>
  <c r="BI183" i="10"/>
  <c r="BH183" i="10"/>
  <c r="BG183" i="10"/>
  <c r="BF183" i="10"/>
  <c r="T183" i="10"/>
  <c r="R183" i="10"/>
  <c r="P183" i="10"/>
  <c r="BI176" i="10"/>
  <c r="BH176" i="10"/>
  <c r="BG176" i="10"/>
  <c r="BF176" i="10"/>
  <c r="T176" i="10"/>
  <c r="R176" i="10"/>
  <c r="P176" i="10"/>
  <c r="BI169" i="10"/>
  <c r="BH169" i="10"/>
  <c r="BG169" i="10"/>
  <c r="BF169" i="10"/>
  <c r="T169" i="10"/>
  <c r="R169" i="10"/>
  <c r="P169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7" i="10"/>
  <c r="BH157" i="10"/>
  <c r="BG157" i="10"/>
  <c r="BF157" i="10"/>
  <c r="T157" i="10"/>
  <c r="R157" i="10"/>
  <c r="P157" i="10"/>
  <c r="BI152" i="10"/>
  <c r="BH152" i="10"/>
  <c r="BG152" i="10"/>
  <c r="BF152" i="10"/>
  <c r="T152" i="10"/>
  <c r="R152" i="10"/>
  <c r="P152" i="10"/>
  <c r="BI147" i="10"/>
  <c r="BH147" i="10"/>
  <c r="BG147" i="10"/>
  <c r="BF147" i="10"/>
  <c r="T147" i="10"/>
  <c r="R147" i="10"/>
  <c r="P147" i="10"/>
  <c r="BI144" i="10"/>
  <c r="BH144" i="10"/>
  <c r="BG144" i="10"/>
  <c r="BF144" i="10"/>
  <c r="T144" i="10"/>
  <c r="R144" i="10"/>
  <c r="P144" i="10"/>
  <c r="BI140" i="10"/>
  <c r="BH140" i="10"/>
  <c r="BG140" i="10"/>
  <c r="BF140" i="10"/>
  <c r="T140" i="10"/>
  <c r="R140" i="10"/>
  <c r="P140" i="10"/>
  <c r="BI137" i="10"/>
  <c r="BH137" i="10"/>
  <c r="BG137" i="10"/>
  <c r="BF137" i="10"/>
  <c r="T137" i="10"/>
  <c r="R137" i="10"/>
  <c r="P137" i="10"/>
  <c r="BI133" i="10"/>
  <c r="BH133" i="10"/>
  <c r="BG133" i="10"/>
  <c r="BF133" i="10"/>
  <c r="T133" i="10"/>
  <c r="R133" i="10"/>
  <c r="P133" i="10"/>
  <c r="BI130" i="10"/>
  <c r="BH130" i="10"/>
  <c r="BG130" i="10"/>
  <c r="BF130" i="10"/>
  <c r="T130" i="10"/>
  <c r="R130" i="10"/>
  <c r="P130" i="10"/>
  <c r="BI127" i="10"/>
  <c r="BH127" i="10"/>
  <c r="BG127" i="10"/>
  <c r="BF127" i="10"/>
  <c r="T127" i="10"/>
  <c r="R127" i="10"/>
  <c r="P127" i="10"/>
  <c r="BI124" i="10"/>
  <c r="BH124" i="10"/>
  <c r="BG124" i="10"/>
  <c r="BF124" i="10"/>
  <c r="T124" i="10"/>
  <c r="R124" i="10"/>
  <c r="P124" i="10"/>
  <c r="BI121" i="10"/>
  <c r="BH121" i="10"/>
  <c r="BG121" i="10"/>
  <c r="BF121" i="10"/>
  <c r="T121" i="10"/>
  <c r="R121" i="10"/>
  <c r="P121" i="10"/>
  <c r="BI116" i="10"/>
  <c r="BH116" i="10"/>
  <c r="BG116" i="10"/>
  <c r="BF116" i="10"/>
  <c r="T116" i="10"/>
  <c r="R116" i="10"/>
  <c r="P116" i="10"/>
  <c r="BI112" i="10"/>
  <c r="BH112" i="10"/>
  <c r="BG112" i="10"/>
  <c r="BF112" i="10"/>
  <c r="T112" i="10"/>
  <c r="R112" i="10"/>
  <c r="P112" i="10"/>
  <c r="BI107" i="10"/>
  <c r="BH107" i="10"/>
  <c r="BG107" i="10"/>
  <c r="BF107" i="10"/>
  <c r="T107" i="10"/>
  <c r="R107" i="10"/>
  <c r="P107" i="10"/>
  <c r="BI102" i="10"/>
  <c r="BH102" i="10"/>
  <c r="BG102" i="10"/>
  <c r="BF102" i="10"/>
  <c r="T102" i="10"/>
  <c r="R102" i="10"/>
  <c r="P102" i="10"/>
  <c r="BI99" i="10"/>
  <c r="BH99" i="10"/>
  <c r="BG99" i="10"/>
  <c r="BF99" i="10"/>
  <c r="T99" i="10"/>
  <c r="R99" i="10"/>
  <c r="P99" i="10"/>
  <c r="BI93" i="10"/>
  <c r="BH93" i="10"/>
  <c r="BG93" i="10"/>
  <c r="BF93" i="10"/>
  <c r="T93" i="10"/>
  <c r="R93" i="10"/>
  <c r="P93" i="10"/>
  <c r="J87" i="10"/>
  <c r="J86" i="10"/>
  <c r="F86" i="10"/>
  <c r="F84" i="10"/>
  <c r="E82" i="10"/>
  <c r="J55" i="10"/>
  <c r="J54" i="10"/>
  <c r="F54" i="10"/>
  <c r="F52" i="10"/>
  <c r="E50" i="10"/>
  <c r="J18" i="10"/>
  <c r="E18" i="10"/>
  <c r="F87" i="10"/>
  <c r="J17" i="10"/>
  <c r="J12" i="10"/>
  <c r="J52" i="10"/>
  <c r="E7" i="10"/>
  <c r="E48" i="10"/>
  <c r="J37" i="9"/>
  <c r="J36" i="9"/>
  <c r="AY63" i="1"/>
  <c r="J35" i="9"/>
  <c r="AX63" i="1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T134" i="9"/>
  <c r="R135" i="9"/>
  <c r="R134" i="9"/>
  <c r="P135" i="9"/>
  <c r="P134" i="9"/>
  <c r="BI132" i="9"/>
  <c r="BH132" i="9"/>
  <c r="BG132" i="9"/>
  <c r="BF132" i="9"/>
  <c r="T132" i="9"/>
  <c r="T131" i="9"/>
  <c r="R132" i="9"/>
  <c r="R131" i="9"/>
  <c r="P132" i="9"/>
  <c r="P131" i="9"/>
  <c r="BI129" i="9"/>
  <c r="BH129" i="9"/>
  <c r="BG129" i="9"/>
  <c r="BF129" i="9"/>
  <c r="T129" i="9"/>
  <c r="T128" i="9"/>
  <c r="R129" i="9"/>
  <c r="R128" i="9"/>
  <c r="P129" i="9"/>
  <c r="P128" i="9"/>
  <c r="BI126" i="9"/>
  <c r="BH126" i="9"/>
  <c r="BG126" i="9"/>
  <c r="BF126" i="9"/>
  <c r="T126" i="9"/>
  <c r="T125" i="9"/>
  <c r="R126" i="9"/>
  <c r="R125" i="9"/>
  <c r="P126" i="9"/>
  <c r="P125" i="9"/>
  <c r="BI123" i="9"/>
  <c r="BH123" i="9"/>
  <c r="BG123" i="9"/>
  <c r="BF123" i="9"/>
  <c r="T123" i="9"/>
  <c r="T122" i="9"/>
  <c r="R123" i="9"/>
  <c r="R122" i="9"/>
  <c r="P123" i="9"/>
  <c r="P122" i="9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BI116" i="9"/>
  <c r="BH116" i="9"/>
  <c r="BG116" i="9"/>
  <c r="BF116" i="9"/>
  <c r="T116" i="9"/>
  <c r="R116" i="9"/>
  <c r="P116" i="9"/>
  <c r="BI114" i="9"/>
  <c r="BH114" i="9"/>
  <c r="BG114" i="9"/>
  <c r="BF114" i="9"/>
  <c r="T114" i="9"/>
  <c r="R114" i="9"/>
  <c r="P114" i="9"/>
  <c r="BI112" i="9"/>
  <c r="BH112" i="9"/>
  <c r="BG112" i="9"/>
  <c r="BF112" i="9"/>
  <c r="T112" i="9"/>
  <c r="R112" i="9"/>
  <c r="P112" i="9"/>
  <c r="BI110" i="9"/>
  <c r="BH110" i="9"/>
  <c r="BG110" i="9"/>
  <c r="BF110" i="9"/>
  <c r="T110" i="9"/>
  <c r="R110" i="9"/>
  <c r="P110" i="9"/>
  <c r="BI108" i="9"/>
  <c r="BH108" i="9"/>
  <c r="BG108" i="9"/>
  <c r="BF108" i="9"/>
  <c r="T108" i="9"/>
  <c r="R108" i="9"/>
  <c r="P108" i="9"/>
  <c r="BI106" i="9"/>
  <c r="BH106" i="9"/>
  <c r="BG106" i="9"/>
  <c r="BF106" i="9"/>
  <c r="T106" i="9"/>
  <c r="R106" i="9"/>
  <c r="P106" i="9"/>
  <c r="BI104" i="9"/>
  <c r="BH104" i="9"/>
  <c r="BG104" i="9"/>
  <c r="BF104" i="9"/>
  <c r="T104" i="9"/>
  <c r="R104" i="9"/>
  <c r="P104" i="9"/>
  <c r="BI102" i="9"/>
  <c r="BH102" i="9"/>
  <c r="BG102" i="9"/>
  <c r="BF102" i="9"/>
  <c r="T102" i="9"/>
  <c r="R102" i="9"/>
  <c r="P102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6" i="9"/>
  <c r="BH96" i="9"/>
  <c r="BG96" i="9"/>
  <c r="BF96" i="9"/>
  <c r="T96" i="9"/>
  <c r="R96" i="9"/>
  <c r="P96" i="9"/>
  <c r="BI94" i="9"/>
  <c r="BH94" i="9"/>
  <c r="BG94" i="9"/>
  <c r="BF94" i="9"/>
  <c r="T94" i="9"/>
  <c r="R94" i="9"/>
  <c r="P94" i="9"/>
  <c r="BI92" i="9"/>
  <c r="BH92" i="9"/>
  <c r="BG92" i="9"/>
  <c r="BF92" i="9"/>
  <c r="T92" i="9"/>
  <c r="R92" i="9"/>
  <c r="P92" i="9"/>
  <c r="BI90" i="9"/>
  <c r="BH90" i="9"/>
  <c r="BG90" i="9"/>
  <c r="BF90" i="9"/>
  <c r="T90" i="9"/>
  <c r="R90" i="9"/>
  <c r="P90" i="9"/>
  <c r="BI88" i="9"/>
  <c r="BH88" i="9"/>
  <c r="BG88" i="9"/>
  <c r="BF88" i="9"/>
  <c r="T88" i="9"/>
  <c r="R88" i="9"/>
  <c r="P88" i="9"/>
  <c r="J83" i="9"/>
  <c r="J82" i="9"/>
  <c r="F82" i="9"/>
  <c r="F80" i="9"/>
  <c r="E78" i="9"/>
  <c r="J55" i="9"/>
  <c r="J54" i="9"/>
  <c r="F54" i="9"/>
  <c r="F52" i="9"/>
  <c r="E50" i="9"/>
  <c r="J18" i="9"/>
  <c r="E18" i="9"/>
  <c r="F83" i="9"/>
  <c r="J17" i="9"/>
  <c r="J12" i="9"/>
  <c r="J80" i="9"/>
  <c r="E7" i="9"/>
  <c r="E48" i="9"/>
  <c r="J37" i="8"/>
  <c r="J36" i="8"/>
  <c r="AY62" i="1"/>
  <c r="J35" i="8"/>
  <c r="AX62" i="1"/>
  <c r="BI663" i="8"/>
  <c r="BH663" i="8"/>
  <c r="BG663" i="8"/>
  <c r="BF663" i="8"/>
  <c r="T663" i="8"/>
  <c r="T662" i="8"/>
  <c r="R663" i="8"/>
  <c r="R662" i="8"/>
  <c r="P663" i="8"/>
  <c r="P662" i="8"/>
  <c r="BI656" i="8"/>
  <c r="BH656" i="8"/>
  <c r="BG656" i="8"/>
  <c r="BF656" i="8"/>
  <c r="T656" i="8"/>
  <c r="R656" i="8"/>
  <c r="P656" i="8"/>
  <c r="BI650" i="8"/>
  <c r="BH650" i="8"/>
  <c r="BG650" i="8"/>
  <c r="BF650" i="8"/>
  <c r="T650" i="8"/>
  <c r="R650" i="8"/>
  <c r="P650" i="8"/>
  <c r="BI644" i="8"/>
  <c r="BH644" i="8"/>
  <c r="BG644" i="8"/>
  <c r="BF644" i="8"/>
  <c r="T644" i="8"/>
  <c r="R644" i="8"/>
  <c r="P644" i="8"/>
  <c r="BI640" i="8"/>
  <c r="BH640" i="8"/>
  <c r="BG640" i="8"/>
  <c r="BF640" i="8"/>
  <c r="T640" i="8"/>
  <c r="R640" i="8"/>
  <c r="P640" i="8"/>
  <c r="BI637" i="8"/>
  <c r="BH637" i="8"/>
  <c r="BG637" i="8"/>
  <c r="BF637" i="8"/>
  <c r="T637" i="8"/>
  <c r="R637" i="8"/>
  <c r="P637" i="8"/>
  <c r="BI635" i="8"/>
  <c r="BH635" i="8"/>
  <c r="BG635" i="8"/>
  <c r="BF635" i="8"/>
  <c r="T635" i="8"/>
  <c r="R635" i="8"/>
  <c r="P635" i="8"/>
  <c r="BI632" i="8"/>
  <c r="BH632" i="8"/>
  <c r="BG632" i="8"/>
  <c r="BF632" i="8"/>
  <c r="T632" i="8"/>
  <c r="R632" i="8"/>
  <c r="P632" i="8"/>
  <c r="BI629" i="8"/>
  <c r="BH629" i="8"/>
  <c r="BG629" i="8"/>
  <c r="BF629" i="8"/>
  <c r="T629" i="8"/>
  <c r="R629" i="8"/>
  <c r="P629" i="8"/>
  <c r="BI627" i="8"/>
  <c r="BH627" i="8"/>
  <c r="BG627" i="8"/>
  <c r="BF627" i="8"/>
  <c r="T627" i="8"/>
  <c r="R627" i="8"/>
  <c r="P627" i="8"/>
  <c r="BI624" i="8"/>
  <c r="BH624" i="8"/>
  <c r="BG624" i="8"/>
  <c r="BF624" i="8"/>
  <c r="T624" i="8"/>
  <c r="R624" i="8"/>
  <c r="P624" i="8"/>
  <c r="BI620" i="8"/>
  <c r="BH620" i="8"/>
  <c r="BG620" i="8"/>
  <c r="BF620" i="8"/>
  <c r="T620" i="8"/>
  <c r="R620" i="8"/>
  <c r="P620" i="8"/>
  <c r="BI618" i="8"/>
  <c r="BH618" i="8"/>
  <c r="BG618" i="8"/>
  <c r="BF618" i="8"/>
  <c r="T618" i="8"/>
  <c r="R618" i="8"/>
  <c r="P618" i="8"/>
  <c r="BI616" i="8"/>
  <c r="BH616" i="8"/>
  <c r="BG616" i="8"/>
  <c r="BF616" i="8"/>
  <c r="T616" i="8"/>
  <c r="R616" i="8"/>
  <c r="P616" i="8"/>
  <c r="BI612" i="8"/>
  <c r="BH612" i="8"/>
  <c r="BG612" i="8"/>
  <c r="BF612" i="8"/>
  <c r="T612" i="8"/>
  <c r="R612" i="8"/>
  <c r="P612" i="8"/>
  <c r="BI607" i="8"/>
  <c r="BH607" i="8"/>
  <c r="BG607" i="8"/>
  <c r="BF607" i="8"/>
  <c r="T607" i="8"/>
  <c r="R607" i="8"/>
  <c r="P607" i="8"/>
  <c r="BI603" i="8"/>
  <c r="BH603" i="8"/>
  <c r="BG603" i="8"/>
  <c r="BF603" i="8"/>
  <c r="T603" i="8"/>
  <c r="R603" i="8"/>
  <c r="P603" i="8"/>
  <c r="BI598" i="8"/>
  <c r="BH598" i="8"/>
  <c r="BG598" i="8"/>
  <c r="BF598" i="8"/>
  <c r="T598" i="8"/>
  <c r="R598" i="8"/>
  <c r="P598" i="8"/>
  <c r="BI594" i="8"/>
  <c r="BH594" i="8"/>
  <c r="BG594" i="8"/>
  <c r="BF594" i="8"/>
  <c r="T594" i="8"/>
  <c r="R594" i="8"/>
  <c r="P594" i="8"/>
  <c r="BI589" i="8"/>
  <c r="BH589" i="8"/>
  <c r="BG589" i="8"/>
  <c r="BF589" i="8"/>
  <c r="T589" i="8"/>
  <c r="R589" i="8"/>
  <c r="P589" i="8"/>
  <c r="BI585" i="8"/>
  <c r="BH585" i="8"/>
  <c r="BG585" i="8"/>
  <c r="BF585" i="8"/>
  <c r="T585" i="8"/>
  <c r="R585" i="8"/>
  <c r="P585" i="8"/>
  <c r="BI580" i="8"/>
  <c r="BH580" i="8"/>
  <c r="BG580" i="8"/>
  <c r="BF580" i="8"/>
  <c r="T580" i="8"/>
  <c r="R580" i="8"/>
  <c r="P580" i="8"/>
  <c r="BI576" i="8"/>
  <c r="BH576" i="8"/>
  <c r="BG576" i="8"/>
  <c r="BF576" i="8"/>
  <c r="T576" i="8"/>
  <c r="R576" i="8"/>
  <c r="P576" i="8"/>
  <c r="BI571" i="8"/>
  <c r="BH571" i="8"/>
  <c r="BG571" i="8"/>
  <c r="BF571" i="8"/>
  <c r="T571" i="8"/>
  <c r="R571" i="8"/>
  <c r="P571" i="8"/>
  <c r="BI567" i="8"/>
  <c r="BH567" i="8"/>
  <c r="BG567" i="8"/>
  <c r="BF567" i="8"/>
  <c r="T567" i="8"/>
  <c r="R567" i="8"/>
  <c r="P567" i="8"/>
  <c r="BI562" i="8"/>
  <c r="BH562" i="8"/>
  <c r="BG562" i="8"/>
  <c r="BF562" i="8"/>
  <c r="T562" i="8"/>
  <c r="R562" i="8"/>
  <c r="P562" i="8"/>
  <c r="BI559" i="8"/>
  <c r="BH559" i="8"/>
  <c r="BG559" i="8"/>
  <c r="BF559" i="8"/>
  <c r="T559" i="8"/>
  <c r="R559" i="8"/>
  <c r="P559" i="8"/>
  <c r="BI556" i="8"/>
  <c r="BH556" i="8"/>
  <c r="BG556" i="8"/>
  <c r="BF556" i="8"/>
  <c r="T556" i="8"/>
  <c r="R556" i="8"/>
  <c r="P556" i="8"/>
  <c r="BI551" i="8"/>
  <c r="BH551" i="8"/>
  <c r="BG551" i="8"/>
  <c r="BF551" i="8"/>
  <c r="T551" i="8"/>
  <c r="R551" i="8"/>
  <c r="P551" i="8"/>
  <c r="BI548" i="8"/>
  <c r="BH548" i="8"/>
  <c r="BG548" i="8"/>
  <c r="BF548" i="8"/>
  <c r="T548" i="8"/>
  <c r="R548" i="8"/>
  <c r="P548" i="8"/>
  <c r="BI541" i="8"/>
  <c r="BH541" i="8"/>
  <c r="BG541" i="8"/>
  <c r="BF541" i="8"/>
  <c r="T541" i="8"/>
  <c r="R541" i="8"/>
  <c r="P541" i="8"/>
  <c r="BI537" i="8"/>
  <c r="BH537" i="8"/>
  <c r="BG537" i="8"/>
  <c r="BF537" i="8"/>
  <c r="T537" i="8"/>
  <c r="R537" i="8"/>
  <c r="P537" i="8"/>
  <c r="BI534" i="8"/>
  <c r="BH534" i="8"/>
  <c r="BG534" i="8"/>
  <c r="BF534" i="8"/>
  <c r="T534" i="8"/>
  <c r="R534" i="8"/>
  <c r="P534" i="8"/>
  <c r="BI532" i="8"/>
  <c r="BH532" i="8"/>
  <c r="BG532" i="8"/>
  <c r="BF532" i="8"/>
  <c r="T532" i="8"/>
  <c r="R532" i="8"/>
  <c r="P532" i="8"/>
  <c r="BI530" i="8"/>
  <c r="BH530" i="8"/>
  <c r="BG530" i="8"/>
  <c r="BF530" i="8"/>
  <c r="T530" i="8"/>
  <c r="R530" i="8"/>
  <c r="P530" i="8"/>
  <c r="BI526" i="8"/>
  <c r="BH526" i="8"/>
  <c r="BG526" i="8"/>
  <c r="BF526" i="8"/>
  <c r="T526" i="8"/>
  <c r="R526" i="8"/>
  <c r="P526" i="8"/>
  <c r="BI521" i="8"/>
  <c r="BH521" i="8"/>
  <c r="BG521" i="8"/>
  <c r="BF521" i="8"/>
  <c r="T521" i="8"/>
  <c r="R521" i="8"/>
  <c r="P521" i="8"/>
  <c r="BI517" i="8"/>
  <c r="BH517" i="8"/>
  <c r="BG517" i="8"/>
  <c r="BF517" i="8"/>
  <c r="T517" i="8"/>
  <c r="R517" i="8"/>
  <c r="P517" i="8"/>
  <c r="BI512" i="8"/>
  <c r="BH512" i="8"/>
  <c r="BG512" i="8"/>
  <c r="BF512" i="8"/>
  <c r="T512" i="8"/>
  <c r="R512" i="8"/>
  <c r="P512" i="8"/>
  <c r="BI509" i="8"/>
  <c r="BH509" i="8"/>
  <c r="BG509" i="8"/>
  <c r="BF509" i="8"/>
  <c r="T509" i="8"/>
  <c r="R509" i="8"/>
  <c r="P509" i="8"/>
  <c r="BI505" i="8"/>
  <c r="BH505" i="8"/>
  <c r="BG505" i="8"/>
  <c r="BF505" i="8"/>
  <c r="T505" i="8"/>
  <c r="R505" i="8"/>
  <c r="P505" i="8"/>
  <c r="BI500" i="8"/>
  <c r="BH500" i="8"/>
  <c r="BG500" i="8"/>
  <c r="BF500" i="8"/>
  <c r="T500" i="8"/>
  <c r="R500" i="8"/>
  <c r="P500" i="8"/>
  <c r="BI495" i="8"/>
  <c r="BH495" i="8"/>
  <c r="BG495" i="8"/>
  <c r="BF495" i="8"/>
  <c r="T495" i="8"/>
  <c r="R495" i="8"/>
  <c r="P495" i="8"/>
  <c r="BI491" i="8"/>
  <c r="BH491" i="8"/>
  <c r="BG491" i="8"/>
  <c r="BF491" i="8"/>
  <c r="T491" i="8"/>
  <c r="R491" i="8"/>
  <c r="P491" i="8"/>
  <c r="BI487" i="8"/>
  <c r="BH487" i="8"/>
  <c r="BG487" i="8"/>
  <c r="BF487" i="8"/>
  <c r="T487" i="8"/>
  <c r="R487" i="8"/>
  <c r="P487" i="8"/>
  <c r="BI484" i="8"/>
  <c r="BH484" i="8"/>
  <c r="BG484" i="8"/>
  <c r="BF484" i="8"/>
  <c r="T484" i="8"/>
  <c r="R484" i="8"/>
  <c r="P484" i="8"/>
  <c r="BI480" i="8"/>
  <c r="BH480" i="8"/>
  <c r="BG480" i="8"/>
  <c r="BF480" i="8"/>
  <c r="T480" i="8"/>
  <c r="R480" i="8"/>
  <c r="P480" i="8"/>
  <c r="BI476" i="8"/>
  <c r="BH476" i="8"/>
  <c r="BG476" i="8"/>
  <c r="BF476" i="8"/>
  <c r="T476" i="8"/>
  <c r="R476" i="8"/>
  <c r="P476" i="8"/>
  <c r="BI471" i="8"/>
  <c r="BH471" i="8"/>
  <c r="BG471" i="8"/>
  <c r="BF471" i="8"/>
  <c r="T471" i="8"/>
  <c r="R471" i="8"/>
  <c r="P471" i="8"/>
  <c r="BI467" i="8"/>
  <c r="BH467" i="8"/>
  <c r="BG467" i="8"/>
  <c r="BF467" i="8"/>
  <c r="T467" i="8"/>
  <c r="R467" i="8"/>
  <c r="P467" i="8"/>
  <c r="BI462" i="8"/>
  <c r="BH462" i="8"/>
  <c r="BG462" i="8"/>
  <c r="BF462" i="8"/>
  <c r="T462" i="8"/>
  <c r="R462" i="8"/>
  <c r="P462" i="8"/>
  <c r="BI459" i="8"/>
  <c r="BH459" i="8"/>
  <c r="BG459" i="8"/>
  <c r="BF459" i="8"/>
  <c r="T459" i="8"/>
  <c r="R459" i="8"/>
  <c r="P459" i="8"/>
  <c r="BI455" i="8"/>
  <c r="BH455" i="8"/>
  <c r="BG455" i="8"/>
  <c r="BF455" i="8"/>
  <c r="T455" i="8"/>
  <c r="R455" i="8"/>
  <c r="P455" i="8"/>
  <c r="BI451" i="8"/>
  <c r="BH451" i="8"/>
  <c r="BG451" i="8"/>
  <c r="BF451" i="8"/>
  <c r="T451" i="8"/>
  <c r="R451" i="8"/>
  <c r="P451" i="8"/>
  <c r="BI447" i="8"/>
  <c r="BH447" i="8"/>
  <c r="BG447" i="8"/>
  <c r="BF447" i="8"/>
  <c r="T447" i="8"/>
  <c r="R447" i="8"/>
  <c r="P447" i="8"/>
  <c r="BI442" i="8"/>
  <c r="BH442" i="8"/>
  <c r="BG442" i="8"/>
  <c r="BF442" i="8"/>
  <c r="T442" i="8"/>
  <c r="R442" i="8"/>
  <c r="P442" i="8"/>
  <c r="BI437" i="8"/>
  <c r="BH437" i="8"/>
  <c r="BG437" i="8"/>
  <c r="BF437" i="8"/>
  <c r="T437" i="8"/>
  <c r="T436" i="8"/>
  <c r="R437" i="8"/>
  <c r="R436" i="8"/>
  <c r="P437" i="8"/>
  <c r="P436" i="8"/>
  <c r="BI433" i="8"/>
  <c r="BH433" i="8"/>
  <c r="BG433" i="8"/>
  <c r="BF433" i="8"/>
  <c r="T433" i="8"/>
  <c r="R433" i="8"/>
  <c r="P433" i="8"/>
  <c r="BI429" i="8"/>
  <c r="BH429" i="8"/>
  <c r="BG429" i="8"/>
  <c r="BF429" i="8"/>
  <c r="T429" i="8"/>
  <c r="R429" i="8"/>
  <c r="P429" i="8"/>
  <c r="BI426" i="8"/>
  <c r="BH426" i="8"/>
  <c r="BG426" i="8"/>
  <c r="BF426" i="8"/>
  <c r="T426" i="8"/>
  <c r="R426" i="8"/>
  <c r="P426" i="8"/>
  <c r="BI423" i="8"/>
  <c r="BH423" i="8"/>
  <c r="BG423" i="8"/>
  <c r="BF423" i="8"/>
  <c r="T423" i="8"/>
  <c r="R423" i="8"/>
  <c r="P423" i="8"/>
  <c r="BI419" i="8"/>
  <c r="BH419" i="8"/>
  <c r="BG419" i="8"/>
  <c r="BF419" i="8"/>
  <c r="T419" i="8"/>
  <c r="R419" i="8"/>
  <c r="P419" i="8"/>
  <c r="BI416" i="8"/>
  <c r="BH416" i="8"/>
  <c r="BG416" i="8"/>
  <c r="BF416" i="8"/>
  <c r="T416" i="8"/>
  <c r="R416" i="8"/>
  <c r="P416" i="8"/>
  <c r="BI411" i="8"/>
  <c r="BH411" i="8"/>
  <c r="BG411" i="8"/>
  <c r="BF411" i="8"/>
  <c r="T411" i="8"/>
  <c r="R411" i="8"/>
  <c r="P411" i="8"/>
  <c r="BI408" i="8"/>
  <c r="BH408" i="8"/>
  <c r="BG408" i="8"/>
  <c r="BF408" i="8"/>
  <c r="T408" i="8"/>
  <c r="R408" i="8"/>
  <c r="P408" i="8"/>
  <c r="BI403" i="8"/>
  <c r="BH403" i="8"/>
  <c r="BG403" i="8"/>
  <c r="BF403" i="8"/>
  <c r="T403" i="8"/>
  <c r="R403" i="8"/>
  <c r="P403" i="8"/>
  <c r="BI392" i="8"/>
  <c r="BH392" i="8"/>
  <c r="BG392" i="8"/>
  <c r="BF392" i="8"/>
  <c r="T392" i="8"/>
  <c r="R392" i="8"/>
  <c r="P392" i="8"/>
  <c r="BI388" i="8"/>
  <c r="BH388" i="8"/>
  <c r="BG388" i="8"/>
  <c r="BF388" i="8"/>
  <c r="T388" i="8"/>
  <c r="R388" i="8"/>
  <c r="P388" i="8"/>
  <c r="BI383" i="8"/>
  <c r="BH383" i="8"/>
  <c r="BG383" i="8"/>
  <c r="BF383" i="8"/>
  <c r="T383" i="8"/>
  <c r="R383" i="8"/>
  <c r="P383" i="8"/>
  <c r="BI378" i="8"/>
  <c r="BH378" i="8"/>
  <c r="BG378" i="8"/>
  <c r="BF378" i="8"/>
  <c r="T378" i="8"/>
  <c r="R378" i="8"/>
  <c r="P378" i="8"/>
  <c r="BI373" i="8"/>
  <c r="BH373" i="8"/>
  <c r="BG373" i="8"/>
  <c r="BF373" i="8"/>
  <c r="T373" i="8"/>
  <c r="R373" i="8"/>
  <c r="P373" i="8"/>
  <c r="BI370" i="8"/>
  <c r="BH370" i="8"/>
  <c r="BG370" i="8"/>
  <c r="BF370" i="8"/>
  <c r="T370" i="8"/>
  <c r="R370" i="8"/>
  <c r="P370" i="8"/>
  <c r="BI365" i="8"/>
  <c r="BH365" i="8"/>
  <c r="BG365" i="8"/>
  <c r="BF365" i="8"/>
  <c r="T365" i="8"/>
  <c r="R365" i="8"/>
  <c r="P365" i="8"/>
  <c r="BI360" i="8"/>
  <c r="BH360" i="8"/>
  <c r="BG360" i="8"/>
  <c r="BF360" i="8"/>
  <c r="T360" i="8"/>
  <c r="R360" i="8"/>
  <c r="P360" i="8"/>
  <c r="BI357" i="8"/>
  <c r="BH357" i="8"/>
  <c r="BG357" i="8"/>
  <c r="BF357" i="8"/>
  <c r="T357" i="8"/>
  <c r="R357" i="8"/>
  <c r="P357" i="8"/>
  <c r="BI352" i="8"/>
  <c r="BH352" i="8"/>
  <c r="BG352" i="8"/>
  <c r="BF352" i="8"/>
  <c r="T352" i="8"/>
  <c r="R352" i="8"/>
  <c r="P352" i="8"/>
  <c r="BI349" i="8"/>
  <c r="BH349" i="8"/>
  <c r="BG349" i="8"/>
  <c r="BF349" i="8"/>
  <c r="T349" i="8"/>
  <c r="R349" i="8"/>
  <c r="P349" i="8"/>
  <c r="BI346" i="8"/>
  <c r="BH346" i="8"/>
  <c r="BG346" i="8"/>
  <c r="BF346" i="8"/>
  <c r="T346" i="8"/>
  <c r="R346" i="8"/>
  <c r="P346" i="8"/>
  <c r="BI343" i="8"/>
  <c r="BH343" i="8"/>
  <c r="BG343" i="8"/>
  <c r="BF343" i="8"/>
  <c r="T343" i="8"/>
  <c r="R343" i="8"/>
  <c r="P343" i="8"/>
  <c r="BI339" i="8"/>
  <c r="BH339" i="8"/>
  <c r="BG339" i="8"/>
  <c r="BF339" i="8"/>
  <c r="T339" i="8"/>
  <c r="R339" i="8"/>
  <c r="P339" i="8"/>
  <c r="BI334" i="8"/>
  <c r="BH334" i="8"/>
  <c r="BG334" i="8"/>
  <c r="BF334" i="8"/>
  <c r="T334" i="8"/>
  <c r="R334" i="8"/>
  <c r="P334" i="8"/>
  <c r="BI330" i="8"/>
  <c r="BH330" i="8"/>
  <c r="BG330" i="8"/>
  <c r="BF330" i="8"/>
  <c r="T330" i="8"/>
  <c r="R330" i="8"/>
  <c r="P330" i="8"/>
  <c r="BI327" i="8"/>
  <c r="BH327" i="8"/>
  <c r="BG327" i="8"/>
  <c r="BF327" i="8"/>
  <c r="T327" i="8"/>
  <c r="R327" i="8"/>
  <c r="P327" i="8"/>
  <c r="BI316" i="8"/>
  <c r="BH316" i="8"/>
  <c r="BG316" i="8"/>
  <c r="BF316" i="8"/>
  <c r="T316" i="8"/>
  <c r="R316" i="8"/>
  <c r="P316" i="8"/>
  <c r="BI308" i="8"/>
  <c r="BH308" i="8"/>
  <c r="BG308" i="8"/>
  <c r="BF308" i="8"/>
  <c r="T308" i="8"/>
  <c r="R308" i="8"/>
  <c r="P308" i="8"/>
  <c r="BI297" i="8"/>
  <c r="BH297" i="8"/>
  <c r="BG297" i="8"/>
  <c r="BF297" i="8"/>
  <c r="T297" i="8"/>
  <c r="R297" i="8"/>
  <c r="P297" i="8"/>
  <c r="BI292" i="8"/>
  <c r="BH292" i="8"/>
  <c r="BG292" i="8"/>
  <c r="BF292" i="8"/>
  <c r="T292" i="8"/>
  <c r="R292" i="8"/>
  <c r="P292" i="8"/>
  <c r="BI289" i="8"/>
  <c r="BH289" i="8"/>
  <c r="BG289" i="8"/>
  <c r="BF289" i="8"/>
  <c r="T289" i="8"/>
  <c r="R289" i="8"/>
  <c r="P289" i="8"/>
  <c r="BI284" i="8"/>
  <c r="BH284" i="8"/>
  <c r="BG284" i="8"/>
  <c r="BF284" i="8"/>
  <c r="T284" i="8"/>
  <c r="R284" i="8"/>
  <c r="P284" i="8"/>
  <c r="BI277" i="8"/>
  <c r="BH277" i="8"/>
  <c r="BG277" i="8"/>
  <c r="BF277" i="8"/>
  <c r="T277" i="8"/>
  <c r="R277" i="8"/>
  <c r="P277" i="8"/>
  <c r="BI269" i="8"/>
  <c r="BH269" i="8"/>
  <c r="BG269" i="8"/>
  <c r="BF269" i="8"/>
  <c r="T269" i="8"/>
  <c r="R269" i="8"/>
  <c r="P269" i="8"/>
  <c r="BI261" i="8"/>
  <c r="BH261" i="8"/>
  <c r="BG261" i="8"/>
  <c r="BF261" i="8"/>
  <c r="T261" i="8"/>
  <c r="R261" i="8"/>
  <c r="P261" i="8"/>
  <c r="BI252" i="8"/>
  <c r="BH252" i="8"/>
  <c r="BG252" i="8"/>
  <c r="BF252" i="8"/>
  <c r="T252" i="8"/>
  <c r="R252" i="8"/>
  <c r="P252" i="8"/>
  <c r="BI234" i="8"/>
  <c r="BH234" i="8"/>
  <c r="BG234" i="8"/>
  <c r="BF234" i="8"/>
  <c r="T234" i="8"/>
  <c r="R234" i="8"/>
  <c r="P234" i="8"/>
  <c r="BI230" i="8"/>
  <c r="BH230" i="8"/>
  <c r="BG230" i="8"/>
  <c r="BF230" i="8"/>
  <c r="T230" i="8"/>
  <c r="R230" i="8"/>
  <c r="P230" i="8"/>
  <c r="BI224" i="8"/>
  <c r="BH224" i="8"/>
  <c r="BG224" i="8"/>
  <c r="BF224" i="8"/>
  <c r="T224" i="8"/>
  <c r="R224" i="8"/>
  <c r="P224" i="8"/>
  <c r="BI221" i="8"/>
  <c r="BH221" i="8"/>
  <c r="BG221" i="8"/>
  <c r="BF221" i="8"/>
  <c r="T221" i="8"/>
  <c r="R221" i="8"/>
  <c r="P221" i="8"/>
  <c r="BI218" i="8"/>
  <c r="BH218" i="8"/>
  <c r="BG218" i="8"/>
  <c r="BF218" i="8"/>
  <c r="T218" i="8"/>
  <c r="R218" i="8"/>
  <c r="P218" i="8"/>
  <c r="BI213" i="8"/>
  <c r="BH213" i="8"/>
  <c r="BG213" i="8"/>
  <c r="BF213" i="8"/>
  <c r="T213" i="8"/>
  <c r="R213" i="8"/>
  <c r="P213" i="8"/>
  <c r="BI204" i="8"/>
  <c r="BH204" i="8"/>
  <c r="BG204" i="8"/>
  <c r="BF204" i="8"/>
  <c r="T204" i="8"/>
  <c r="R204" i="8"/>
  <c r="P204" i="8"/>
  <c r="BI200" i="8"/>
  <c r="BH200" i="8"/>
  <c r="BG200" i="8"/>
  <c r="BF200" i="8"/>
  <c r="T200" i="8"/>
  <c r="R200" i="8"/>
  <c r="P200" i="8"/>
  <c r="BI190" i="8"/>
  <c r="BH190" i="8"/>
  <c r="BG190" i="8"/>
  <c r="BF190" i="8"/>
  <c r="T190" i="8"/>
  <c r="R190" i="8"/>
  <c r="P190" i="8"/>
  <c r="BI186" i="8"/>
  <c r="BH186" i="8"/>
  <c r="BG186" i="8"/>
  <c r="BF186" i="8"/>
  <c r="T186" i="8"/>
  <c r="R186" i="8"/>
  <c r="P186" i="8"/>
  <c r="BI177" i="8"/>
  <c r="BH177" i="8"/>
  <c r="BG177" i="8"/>
  <c r="BF177" i="8"/>
  <c r="T177" i="8"/>
  <c r="R177" i="8"/>
  <c r="P177" i="8"/>
  <c r="BI172" i="8"/>
  <c r="BH172" i="8"/>
  <c r="BG172" i="8"/>
  <c r="BF172" i="8"/>
  <c r="T172" i="8"/>
  <c r="R172" i="8"/>
  <c r="P172" i="8"/>
  <c r="BI164" i="8"/>
  <c r="BH164" i="8"/>
  <c r="BG164" i="8"/>
  <c r="BF164" i="8"/>
  <c r="T164" i="8"/>
  <c r="R164" i="8"/>
  <c r="P164" i="8"/>
  <c r="BI160" i="8"/>
  <c r="BH160" i="8"/>
  <c r="BG160" i="8"/>
  <c r="BF160" i="8"/>
  <c r="T160" i="8"/>
  <c r="R160" i="8"/>
  <c r="P160" i="8"/>
  <c r="BI153" i="8"/>
  <c r="BH153" i="8"/>
  <c r="BG153" i="8"/>
  <c r="BF153" i="8"/>
  <c r="T153" i="8"/>
  <c r="R153" i="8"/>
  <c r="P153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BI131" i="8"/>
  <c r="BH131" i="8"/>
  <c r="BG131" i="8"/>
  <c r="BF131" i="8"/>
  <c r="T131" i="8"/>
  <c r="R131" i="8"/>
  <c r="P131" i="8"/>
  <c r="BI120" i="8"/>
  <c r="BH120" i="8"/>
  <c r="BG120" i="8"/>
  <c r="BF120" i="8"/>
  <c r="T120" i="8"/>
  <c r="R120" i="8"/>
  <c r="P120" i="8"/>
  <c r="BI114" i="8"/>
  <c r="BH114" i="8"/>
  <c r="BG114" i="8"/>
  <c r="BF114" i="8"/>
  <c r="T114" i="8"/>
  <c r="R114" i="8"/>
  <c r="P114" i="8"/>
  <c r="BI111" i="8"/>
  <c r="BH111" i="8"/>
  <c r="BG111" i="8"/>
  <c r="BF111" i="8"/>
  <c r="T111" i="8"/>
  <c r="R111" i="8"/>
  <c r="P111" i="8"/>
  <c r="BI106" i="8"/>
  <c r="BH106" i="8"/>
  <c r="BG106" i="8"/>
  <c r="BF106" i="8"/>
  <c r="T106" i="8"/>
  <c r="R106" i="8"/>
  <c r="P106" i="8"/>
  <c r="BI101" i="8"/>
  <c r="BH101" i="8"/>
  <c r="BG101" i="8"/>
  <c r="BF101" i="8"/>
  <c r="T101" i="8"/>
  <c r="R101" i="8"/>
  <c r="P101" i="8"/>
  <c r="BI97" i="8"/>
  <c r="BH97" i="8"/>
  <c r="BG97" i="8"/>
  <c r="BF97" i="8"/>
  <c r="T97" i="8"/>
  <c r="R97" i="8"/>
  <c r="P97" i="8"/>
  <c r="J91" i="8"/>
  <c r="J90" i="8"/>
  <c r="F90" i="8"/>
  <c r="F88" i="8"/>
  <c r="E86" i="8"/>
  <c r="J55" i="8"/>
  <c r="J54" i="8"/>
  <c r="F54" i="8"/>
  <c r="F52" i="8"/>
  <c r="E50" i="8"/>
  <c r="J18" i="8"/>
  <c r="E18" i="8"/>
  <c r="F55" i="8"/>
  <c r="J17" i="8"/>
  <c r="J12" i="8"/>
  <c r="J88" i="8"/>
  <c r="E7" i="8"/>
  <c r="E84" i="8"/>
  <c r="J39" i="7"/>
  <c r="J38" i="7"/>
  <c r="AY61" i="1"/>
  <c r="J37" i="7"/>
  <c r="AX61" i="1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2" i="7"/>
  <c r="BH272" i="7"/>
  <c r="BG272" i="7"/>
  <c r="BF272" i="7"/>
  <c r="T272" i="7"/>
  <c r="R272" i="7"/>
  <c r="P272" i="7"/>
  <c r="BI270" i="7"/>
  <c r="BH270" i="7"/>
  <c r="BG270" i="7"/>
  <c r="BF270" i="7"/>
  <c r="T270" i="7"/>
  <c r="R270" i="7"/>
  <c r="P270" i="7"/>
  <c r="BI267" i="7"/>
  <c r="BH267" i="7"/>
  <c r="BG267" i="7"/>
  <c r="BF267" i="7"/>
  <c r="T267" i="7"/>
  <c r="R267" i="7"/>
  <c r="P267" i="7"/>
  <c r="BI265" i="7"/>
  <c r="BH265" i="7"/>
  <c r="BG265" i="7"/>
  <c r="BF265" i="7"/>
  <c r="T265" i="7"/>
  <c r="R265" i="7"/>
  <c r="P265" i="7"/>
  <c r="BI263" i="7"/>
  <c r="BH263" i="7"/>
  <c r="BG263" i="7"/>
  <c r="BF263" i="7"/>
  <c r="T263" i="7"/>
  <c r="R263" i="7"/>
  <c r="P263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6" i="7"/>
  <c r="BH246" i="7"/>
  <c r="BG246" i="7"/>
  <c r="BF246" i="7"/>
  <c r="T246" i="7"/>
  <c r="R246" i="7"/>
  <c r="P246" i="7"/>
  <c r="BI244" i="7"/>
  <c r="BH244" i="7"/>
  <c r="BG244" i="7"/>
  <c r="BF244" i="7"/>
  <c r="T244" i="7"/>
  <c r="R244" i="7"/>
  <c r="P244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29" i="7"/>
  <c r="BH229" i="7"/>
  <c r="BG229" i="7"/>
  <c r="BF229" i="7"/>
  <c r="T229" i="7"/>
  <c r="R229" i="7"/>
  <c r="P229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1" i="7"/>
  <c r="BH121" i="7"/>
  <c r="BG121" i="7"/>
  <c r="BF121" i="7"/>
  <c r="T121" i="7"/>
  <c r="R121" i="7"/>
  <c r="P121" i="7"/>
  <c r="BI119" i="7"/>
  <c r="BH119" i="7"/>
  <c r="BG119" i="7"/>
  <c r="BF119" i="7"/>
  <c r="T119" i="7"/>
  <c r="R119" i="7"/>
  <c r="P119" i="7"/>
  <c r="BI117" i="7"/>
  <c r="BH117" i="7"/>
  <c r="BG117" i="7"/>
  <c r="BF117" i="7"/>
  <c r="T117" i="7"/>
  <c r="R117" i="7"/>
  <c r="P117" i="7"/>
  <c r="BI115" i="7"/>
  <c r="BH115" i="7"/>
  <c r="BG115" i="7"/>
  <c r="BF115" i="7"/>
  <c r="T115" i="7"/>
  <c r="R115" i="7"/>
  <c r="P115" i="7"/>
  <c r="BI113" i="7"/>
  <c r="BH113" i="7"/>
  <c r="BG113" i="7"/>
  <c r="BF113" i="7"/>
  <c r="T113" i="7"/>
  <c r="R113" i="7"/>
  <c r="P113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J100" i="7"/>
  <c r="J99" i="7"/>
  <c r="F99" i="7"/>
  <c r="F97" i="7"/>
  <c r="E95" i="7"/>
  <c r="J59" i="7"/>
  <c r="J58" i="7"/>
  <c r="F58" i="7"/>
  <c r="F56" i="7"/>
  <c r="E54" i="7"/>
  <c r="J20" i="7"/>
  <c r="E20" i="7"/>
  <c r="F59" i="7"/>
  <c r="J19" i="7"/>
  <c r="J14" i="7"/>
  <c r="J97" i="7"/>
  <c r="E7" i="7"/>
  <c r="E91" i="7"/>
  <c r="J39" i="6"/>
  <c r="J38" i="6"/>
  <c r="AY60" i="1"/>
  <c r="J37" i="6"/>
  <c r="AX60" i="1"/>
  <c r="BI460" i="6"/>
  <c r="BH460" i="6"/>
  <c r="BG460" i="6"/>
  <c r="BF460" i="6"/>
  <c r="T460" i="6"/>
  <c r="R460" i="6"/>
  <c r="P460" i="6"/>
  <c r="BI458" i="6"/>
  <c r="BH458" i="6"/>
  <c r="BG458" i="6"/>
  <c r="BF458" i="6"/>
  <c r="T458" i="6"/>
  <c r="R458" i="6"/>
  <c r="P458" i="6"/>
  <c r="BI456" i="6"/>
  <c r="BH456" i="6"/>
  <c r="BG456" i="6"/>
  <c r="BF456" i="6"/>
  <c r="T456" i="6"/>
  <c r="R456" i="6"/>
  <c r="P456" i="6"/>
  <c r="BI454" i="6"/>
  <c r="BH454" i="6"/>
  <c r="BG454" i="6"/>
  <c r="BF454" i="6"/>
  <c r="T454" i="6"/>
  <c r="R454" i="6"/>
  <c r="P454" i="6"/>
  <c r="BI452" i="6"/>
  <c r="BH452" i="6"/>
  <c r="BG452" i="6"/>
  <c r="BF452" i="6"/>
  <c r="T452" i="6"/>
  <c r="R452" i="6"/>
  <c r="P452" i="6"/>
  <c r="BI450" i="6"/>
  <c r="BH450" i="6"/>
  <c r="BG450" i="6"/>
  <c r="BF450" i="6"/>
  <c r="T450" i="6"/>
  <c r="R450" i="6"/>
  <c r="P450" i="6"/>
  <c r="BI448" i="6"/>
  <c r="BH448" i="6"/>
  <c r="BG448" i="6"/>
  <c r="BF448" i="6"/>
  <c r="T448" i="6"/>
  <c r="R448" i="6"/>
  <c r="P448" i="6"/>
  <c r="BI446" i="6"/>
  <c r="BH446" i="6"/>
  <c r="BG446" i="6"/>
  <c r="BF446" i="6"/>
  <c r="T446" i="6"/>
  <c r="R446" i="6"/>
  <c r="P446" i="6"/>
  <c r="BI444" i="6"/>
  <c r="BH444" i="6"/>
  <c r="BG444" i="6"/>
  <c r="BF444" i="6"/>
  <c r="T444" i="6"/>
  <c r="R444" i="6"/>
  <c r="P444" i="6"/>
  <c r="BI441" i="6"/>
  <c r="BH441" i="6"/>
  <c r="BG441" i="6"/>
  <c r="BF441" i="6"/>
  <c r="T441" i="6"/>
  <c r="R441" i="6"/>
  <c r="P441" i="6"/>
  <c r="BI439" i="6"/>
  <c r="BH439" i="6"/>
  <c r="BG439" i="6"/>
  <c r="BF439" i="6"/>
  <c r="T439" i="6"/>
  <c r="R439" i="6"/>
  <c r="P439" i="6"/>
  <c r="BI437" i="6"/>
  <c r="BH437" i="6"/>
  <c r="BG437" i="6"/>
  <c r="BF437" i="6"/>
  <c r="T437" i="6"/>
  <c r="R437" i="6"/>
  <c r="P437" i="6"/>
  <c r="BI435" i="6"/>
  <c r="BH435" i="6"/>
  <c r="BG435" i="6"/>
  <c r="BF435" i="6"/>
  <c r="T435" i="6"/>
  <c r="R435" i="6"/>
  <c r="P435" i="6"/>
  <c r="BI433" i="6"/>
  <c r="BH433" i="6"/>
  <c r="BG433" i="6"/>
  <c r="BF433" i="6"/>
  <c r="T433" i="6"/>
  <c r="R433" i="6"/>
  <c r="P433" i="6"/>
  <c r="BI431" i="6"/>
  <c r="BH431" i="6"/>
  <c r="BG431" i="6"/>
  <c r="BF431" i="6"/>
  <c r="T431" i="6"/>
  <c r="R431" i="6"/>
  <c r="P431" i="6"/>
  <c r="BI428" i="6"/>
  <c r="BH428" i="6"/>
  <c r="BG428" i="6"/>
  <c r="BF428" i="6"/>
  <c r="T428" i="6"/>
  <c r="T427" i="6"/>
  <c r="R428" i="6"/>
  <c r="R427" i="6"/>
  <c r="P428" i="6"/>
  <c r="P427" i="6"/>
  <c r="BI425" i="6"/>
  <c r="BH425" i="6"/>
  <c r="BG425" i="6"/>
  <c r="BF425" i="6"/>
  <c r="T425" i="6"/>
  <c r="R425" i="6"/>
  <c r="P425" i="6"/>
  <c r="BI423" i="6"/>
  <c r="BH423" i="6"/>
  <c r="BG423" i="6"/>
  <c r="BF423" i="6"/>
  <c r="T423" i="6"/>
  <c r="R423" i="6"/>
  <c r="P423" i="6"/>
  <c r="BI421" i="6"/>
  <c r="BH421" i="6"/>
  <c r="BG421" i="6"/>
  <c r="BF421" i="6"/>
  <c r="T421" i="6"/>
  <c r="R421" i="6"/>
  <c r="P421" i="6"/>
  <c r="BI419" i="6"/>
  <c r="BH419" i="6"/>
  <c r="BG419" i="6"/>
  <c r="BF419" i="6"/>
  <c r="T419" i="6"/>
  <c r="R419" i="6"/>
  <c r="P419" i="6"/>
  <c r="BI417" i="6"/>
  <c r="BH417" i="6"/>
  <c r="BG417" i="6"/>
  <c r="BF417" i="6"/>
  <c r="T417" i="6"/>
  <c r="R417" i="6"/>
  <c r="P417" i="6"/>
  <c r="BI415" i="6"/>
  <c r="BH415" i="6"/>
  <c r="BG415" i="6"/>
  <c r="BF415" i="6"/>
  <c r="T415" i="6"/>
  <c r="R415" i="6"/>
  <c r="P415" i="6"/>
  <c r="BI413" i="6"/>
  <c r="BH413" i="6"/>
  <c r="BG413" i="6"/>
  <c r="BF413" i="6"/>
  <c r="T413" i="6"/>
  <c r="R413" i="6"/>
  <c r="P413" i="6"/>
  <c r="BI411" i="6"/>
  <c r="BH411" i="6"/>
  <c r="BG411" i="6"/>
  <c r="BF411" i="6"/>
  <c r="T411" i="6"/>
  <c r="R411" i="6"/>
  <c r="P411" i="6"/>
  <c r="BI409" i="6"/>
  <c r="BH409" i="6"/>
  <c r="BG409" i="6"/>
  <c r="BF409" i="6"/>
  <c r="T409" i="6"/>
  <c r="R409" i="6"/>
  <c r="P409" i="6"/>
  <c r="BI407" i="6"/>
  <c r="BH407" i="6"/>
  <c r="BG407" i="6"/>
  <c r="BF407" i="6"/>
  <c r="T407" i="6"/>
  <c r="R407" i="6"/>
  <c r="P407" i="6"/>
  <c r="BI405" i="6"/>
  <c r="BH405" i="6"/>
  <c r="BG405" i="6"/>
  <c r="BF405" i="6"/>
  <c r="T405" i="6"/>
  <c r="R405" i="6"/>
  <c r="P405" i="6"/>
  <c r="BI403" i="6"/>
  <c r="BH403" i="6"/>
  <c r="BG403" i="6"/>
  <c r="BF403" i="6"/>
  <c r="T403" i="6"/>
  <c r="R403" i="6"/>
  <c r="P403" i="6"/>
  <c r="BI401" i="6"/>
  <c r="BH401" i="6"/>
  <c r="BG401" i="6"/>
  <c r="BF401" i="6"/>
  <c r="T401" i="6"/>
  <c r="R401" i="6"/>
  <c r="P401" i="6"/>
  <c r="BI399" i="6"/>
  <c r="BH399" i="6"/>
  <c r="BG399" i="6"/>
  <c r="BF399" i="6"/>
  <c r="T399" i="6"/>
  <c r="R399" i="6"/>
  <c r="P399" i="6"/>
  <c r="BI397" i="6"/>
  <c r="BH397" i="6"/>
  <c r="BG397" i="6"/>
  <c r="BF397" i="6"/>
  <c r="T397" i="6"/>
  <c r="R397" i="6"/>
  <c r="P397" i="6"/>
  <c r="BI395" i="6"/>
  <c r="BH395" i="6"/>
  <c r="BG395" i="6"/>
  <c r="BF395" i="6"/>
  <c r="T395" i="6"/>
  <c r="R395" i="6"/>
  <c r="P395" i="6"/>
  <c r="BI393" i="6"/>
  <c r="BH393" i="6"/>
  <c r="BG393" i="6"/>
  <c r="BF393" i="6"/>
  <c r="T393" i="6"/>
  <c r="R393" i="6"/>
  <c r="P393" i="6"/>
  <c r="BI391" i="6"/>
  <c r="BH391" i="6"/>
  <c r="BG391" i="6"/>
  <c r="BF391" i="6"/>
  <c r="T391" i="6"/>
  <c r="R391" i="6"/>
  <c r="P391" i="6"/>
  <c r="BI389" i="6"/>
  <c r="BH389" i="6"/>
  <c r="BG389" i="6"/>
  <c r="BF389" i="6"/>
  <c r="T389" i="6"/>
  <c r="R389" i="6"/>
  <c r="P389" i="6"/>
  <c r="BI387" i="6"/>
  <c r="BH387" i="6"/>
  <c r="BG387" i="6"/>
  <c r="BF387" i="6"/>
  <c r="T387" i="6"/>
  <c r="R387" i="6"/>
  <c r="P387" i="6"/>
  <c r="BI385" i="6"/>
  <c r="BH385" i="6"/>
  <c r="BG385" i="6"/>
  <c r="BF385" i="6"/>
  <c r="T385" i="6"/>
  <c r="R385" i="6"/>
  <c r="P385" i="6"/>
  <c r="BI383" i="6"/>
  <c r="BH383" i="6"/>
  <c r="BG383" i="6"/>
  <c r="BF383" i="6"/>
  <c r="T383" i="6"/>
  <c r="R383" i="6"/>
  <c r="P383" i="6"/>
  <c r="BI381" i="6"/>
  <c r="BH381" i="6"/>
  <c r="BG381" i="6"/>
  <c r="BF381" i="6"/>
  <c r="T381" i="6"/>
  <c r="R381" i="6"/>
  <c r="P381" i="6"/>
  <c r="BI379" i="6"/>
  <c r="BH379" i="6"/>
  <c r="BG379" i="6"/>
  <c r="BF379" i="6"/>
  <c r="T379" i="6"/>
  <c r="R379" i="6"/>
  <c r="P379" i="6"/>
  <c r="BI377" i="6"/>
  <c r="BH377" i="6"/>
  <c r="BG377" i="6"/>
  <c r="BF377" i="6"/>
  <c r="T377" i="6"/>
  <c r="R377" i="6"/>
  <c r="P377" i="6"/>
  <c r="BI375" i="6"/>
  <c r="BH375" i="6"/>
  <c r="BG375" i="6"/>
  <c r="BF375" i="6"/>
  <c r="T375" i="6"/>
  <c r="R375" i="6"/>
  <c r="P375" i="6"/>
  <c r="BI373" i="6"/>
  <c r="BH373" i="6"/>
  <c r="BG373" i="6"/>
  <c r="BF373" i="6"/>
  <c r="T373" i="6"/>
  <c r="R373" i="6"/>
  <c r="P373" i="6"/>
  <c r="BI371" i="6"/>
  <c r="BH371" i="6"/>
  <c r="BG371" i="6"/>
  <c r="BF371" i="6"/>
  <c r="T371" i="6"/>
  <c r="R371" i="6"/>
  <c r="P371" i="6"/>
  <c r="BI369" i="6"/>
  <c r="BH369" i="6"/>
  <c r="BG369" i="6"/>
  <c r="BF369" i="6"/>
  <c r="T369" i="6"/>
  <c r="R369" i="6"/>
  <c r="P369" i="6"/>
  <c r="BI367" i="6"/>
  <c r="BH367" i="6"/>
  <c r="BG367" i="6"/>
  <c r="BF367" i="6"/>
  <c r="T367" i="6"/>
  <c r="R367" i="6"/>
  <c r="P367" i="6"/>
  <c r="BI365" i="6"/>
  <c r="BH365" i="6"/>
  <c r="BG365" i="6"/>
  <c r="BF365" i="6"/>
  <c r="T365" i="6"/>
  <c r="R365" i="6"/>
  <c r="P365" i="6"/>
  <c r="BI363" i="6"/>
  <c r="BH363" i="6"/>
  <c r="BG363" i="6"/>
  <c r="BF363" i="6"/>
  <c r="T363" i="6"/>
  <c r="R363" i="6"/>
  <c r="P363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9" i="6"/>
  <c r="BH349" i="6"/>
  <c r="BG349" i="6"/>
  <c r="BF349" i="6"/>
  <c r="T349" i="6"/>
  <c r="R349" i="6"/>
  <c r="P349" i="6"/>
  <c r="BI347" i="6"/>
  <c r="BH347" i="6"/>
  <c r="BG347" i="6"/>
  <c r="BF347" i="6"/>
  <c r="T347" i="6"/>
  <c r="R347" i="6"/>
  <c r="P347" i="6"/>
  <c r="BI345" i="6"/>
  <c r="BH345" i="6"/>
  <c r="BG345" i="6"/>
  <c r="BF345" i="6"/>
  <c r="T345" i="6"/>
  <c r="R345" i="6"/>
  <c r="P345" i="6"/>
  <c r="BI343" i="6"/>
  <c r="BH343" i="6"/>
  <c r="BG343" i="6"/>
  <c r="BF343" i="6"/>
  <c r="T343" i="6"/>
  <c r="R343" i="6"/>
  <c r="P343" i="6"/>
  <c r="BI341" i="6"/>
  <c r="BH341" i="6"/>
  <c r="BG341" i="6"/>
  <c r="BF341" i="6"/>
  <c r="T341" i="6"/>
  <c r="R341" i="6"/>
  <c r="P341" i="6"/>
  <c r="BI339" i="6"/>
  <c r="BH339" i="6"/>
  <c r="BG339" i="6"/>
  <c r="BF339" i="6"/>
  <c r="T339" i="6"/>
  <c r="R339" i="6"/>
  <c r="P339" i="6"/>
  <c r="BI337" i="6"/>
  <c r="BH337" i="6"/>
  <c r="BG337" i="6"/>
  <c r="BF337" i="6"/>
  <c r="T337" i="6"/>
  <c r="R337" i="6"/>
  <c r="P337" i="6"/>
  <c r="BI335" i="6"/>
  <c r="BH335" i="6"/>
  <c r="BG335" i="6"/>
  <c r="BF335" i="6"/>
  <c r="T335" i="6"/>
  <c r="R335" i="6"/>
  <c r="P335" i="6"/>
  <c r="BI333" i="6"/>
  <c r="BH333" i="6"/>
  <c r="BG333" i="6"/>
  <c r="BF333" i="6"/>
  <c r="T333" i="6"/>
  <c r="R333" i="6"/>
  <c r="P333" i="6"/>
  <c r="BI331" i="6"/>
  <c r="BH331" i="6"/>
  <c r="BG331" i="6"/>
  <c r="BF331" i="6"/>
  <c r="T331" i="6"/>
  <c r="R331" i="6"/>
  <c r="P331" i="6"/>
  <c r="BI329" i="6"/>
  <c r="BH329" i="6"/>
  <c r="BG329" i="6"/>
  <c r="BF329" i="6"/>
  <c r="T329" i="6"/>
  <c r="R329" i="6"/>
  <c r="P329" i="6"/>
  <c r="BI327" i="6"/>
  <c r="BH327" i="6"/>
  <c r="BG327" i="6"/>
  <c r="BF327" i="6"/>
  <c r="T327" i="6"/>
  <c r="R327" i="6"/>
  <c r="P327" i="6"/>
  <c r="BI325" i="6"/>
  <c r="BH325" i="6"/>
  <c r="BG325" i="6"/>
  <c r="BF325" i="6"/>
  <c r="T325" i="6"/>
  <c r="R325" i="6"/>
  <c r="P325" i="6"/>
  <c r="BI323" i="6"/>
  <c r="BH323" i="6"/>
  <c r="BG323" i="6"/>
  <c r="BF323" i="6"/>
  <c r="T323" i="6"/>
  <c r="R323" i="6"/>
  <c r="P323" i="6"/>
  <c r="BI321" i="6"/>
  <c r="BH321" i="6"/>
  <c r="BG321" i="6"/>
  <c r="BF321" i="6"/>
  <c r="T321" i="6"/>
  <c r="R321" i="6"/>
  <c r="P321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5" i="6"/>
  <c r="BH315" i="6"/>
  <c r="BG315" i="6"/>
  <c r="BF315" i="6"/>
  <c r="T315" i="6"/>
  <c r="R315" i="6"/>
  <c r="P315" i="6"/>
  <c r="BI313" i="6"/>
  <c r="BH313" i="6"/>
  <c r="BG313" i="6"/>
  <c r="BF313" i="6"/>
  <c r="T313" i="6"/>
  <c r="R313" i="6"/>
  <c r="P313" i="6"/>
  <c r="BI311" i="6"/>
  <c r="BH311" i="6"/>
  <c r="BG311" i="6"/>
  <c r="BF311" i="6"/>
  <c r="T311" i="6"/>
  <c r="R311" i="6"/>
  <c r="P311" i="6"/>
  <c r="BI309" i="6"/>
  <c r="BH309" i="6"/>
  <c r="BG309" i="6"/>
  <c r="BF309" i="6"/>
  <c r="T309" i="6"/>
  <c r="R309" i="6"/>
  <c r="P309" i="6"/>
  <c r="BI307" i="6"/>
  <c r="BH307" i="6"/>
  <c r="BG307" i="6"/>
  <c r="BF307" i="6"/>
  <c r="T307" i="6"/>
  <c r="R307" i="6"/>
  <c r="P307" i="6"/>
  <c r="BI305" i="6"/>
  <c r="BH305" i="6"/>
  <c r="BG305" i="6"/>
  <c r="BF305" i="6"/>
  <c r="T305" i="6"/>
  <c r="R305" i="6"/>
  <c r="P305" i="6"/>
  <c r="BI303" i="6"/>
  <c r="BH303" i="6"/>
  <c r="BG303" i="6"/>
  <c r="BF303" i="6"/>
  <c r="T303" i="6"/>
  <c r="R303" i="6"/>
  <c r="P303" i="6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7" i="6"/>
  <c r="BH297" i="6"/>
  <c r="BG297" i="6"/>
  <c r="BF297" i="6"/>
  <c r="T297" i="6"/>
  <c r="R297" i="6"/>
  <c r="P297" i="6"/>
  <c r="BI295" i="6"/>
  <c r="BH295" i="6"/>
  <c r="BG295" i="6"/>
  <c r="BF295" i="6"/>
  <c r="T295" i="6"/>
  <c r="R295" i="6"/>
  <c r="P295" i="6"/>
  <c r="BI293" i="6"/>
  <c r="BH293" i="6"/>
  <c r="BG293" i="6"/>
  <c r="BF293" i="6"/>
  <c r="T293" i="6"/>
  <c r="R293" i="6"/>
  <c r="P293" i="6"/>
  <c r="BI291" i="6"/>
  <c r="BH291" i="6"/>
  <c r="BG291" i="6"/>
  <c r="BF291" i="6"/>
  <c r="T291" i="6"/>
  <c r="R291" i="6"/>
  <c r="P291" i="6"/>
  <c r="BI289" i="6"/>
  <c r="BH289" i="6"/>
  <c r="BG289" i="6"/>
  <c r="BF289" i="6"/>
  <c r="T289" i="6"/>
  <c r="R289" i="6"/>
  <c r="P289" i="6"/>
  <c r="BI286" i="6"/>
  <c r="BH286" i="6"/>
  <c r="BG286" i="6"/>
  <c r="BF286" i="6"/>
  <c r="T286" i="6"/>
  <c r="R286" i="6"/>
  <c r="P286" i="6"/>
  <c r="BI284" i="6"/>
  <c r="BH284" i="6"/>
  <c r="BG284" i="6"/>
  <c r="BF284" i="6"/>
  <c r="T284" i="6"/>
  <c r="R284" i="6"/>
  <c r="P284" i="6"/>
  <c r="BI281" i="6"/>
  <c r="BH281" i="6"/>
  <c r="BG281" i="6"/>
  <c r="BF281" i="6"/>
  <c r="T281" i="6"/>
  <c r="R281" i="6"/>
  <c r="P281" i="6"/>
  <c r="BI279" i="6"/>
  <c r="BH279" i="6"/>
  <c r="BG279" i="6"/>
  <c r="BF279" i="6"/>
  <c r="T279" i="6"/>
  <c r="R279" i="6"/>
  <c r="P279" i="6"/>
  <c r="BI277" i="6"/>
  <c r="BH277" i="6"/>
  <c r="BG277" i="6"/>
  <c r="BF277" i="6"/>
  <c r="T277" i="6"/>
  <c r="R277" i="6"/>
  <c r="P277" i="6"/>
  <c r="BI275" i="6"/>
  <c r="BH275" i="6"/>
  <c r="BG275" i="6"/>
  <c r="BF275" i="6"/>
  <c r="T275" i="6"/>
  <c r="R275" i="6"/>
  <c r="P275" i="6"/>
  <c r="BI273" i="6"/>
  <c r="BH273" i="6"/>
  <c r="BG273" i="6"/>
  <c r="BF273" i="6"/>
  <c r="T273" i="6"/>
  <c r="R273" i="6"/>
  <c r="P273" i="6"/>
  <c r="BI271" i="6"/>
  <c r="BH271" i="6"/>
  <c r="BG271" i="6"/>
  <c r="BF271" i="6"/>
  <c r="T271" i="6"/>
  <c r="R271" i="6"/>
  <c r="P271" i="6"/>
  <c r="BI269" i="6"/>
  <c r="BH269" i="6"/>
  <c r="BG269" i="6"/>
  <c r="BF269" i="6"/>
  <c r="T269" i="6"/>
  <c r="R269" i="6"/>
  <c r="P269" i="6"/>
  <c r="BI267" i="6"/>
  <c r="BH267" i="6"/>
  <c r="BG267" i="6"/>
  <c r="BF267" i="6"/>
  <c r="T267" i="6"/>
  <c r="R267" i="6"/>
  <c r="P267" i="6"/>
  <c r="BI265" i="6"/>
  <c r="BH265" i="6"/>
  <c r="BG265" i="6"/>
  <c r="BF265" i="6"/>
  <c r="T265" i="6"/>
  <c r="R265" i="6"/>
  <c r="P265" i="6"/>
  <c r="BI263" i="6"/>
  <c r="BH263" i="6"/>
  <c r="BG263" i="6"/>
  <c r="BF263" i="6"/>
  <c r="T263" i="6"/>
  <c r="R263" i="6"/>
  <c r="P263" i="6"/>
  <c r="BI261" i="6"/>
  <c r="BH261" i="6"/>
  <c r="BG261" i="6"/>
  <c r="BF261" i="6"/>
  <c r="T261" i="6"/>
  <c r="R261" i="6"/>
  <c r="P261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5" i="6"/>
  <c r="BH255" i="6"/>
  <c r="BG255" i="6"/>
  <c r="BF255" i="6"/>
  <c r="T255" i="6"/>
  <c r="R255" i="6"/>
  <c r="P255" i="6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7" i="6"/>
  <c r="BH227" i="6"/>
  <c r="BG227" i="6"/>
  <c r="BF227" i="6"/>
  <c r="T227" i="6"/>
  <c r="R227" i="6"/>
  <c r="P227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1" i="6"/>
  <c r="BH201" i="6"/>
  <c r="BG201" i="6"/>
  <c r="BF201" i="6"/>
  <c r="T201" i="6"/>
  <c r="R201" i="6"/>
  <c r="P201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1" i="6"/>
  <c r="BH121" i="6"/>
  <c r="BG121" i="6"/>
  <c r="BF121" i="6"/>
  <c r="T121" i="6"/>
  <c r="R121" i="6"/>
  <c r="P121" i="6"/>
  <c r="BI119" i="6"/>
  <c r="BH119" i="6"/>
  <c r="BG119" i="6"/>
  <c r="BF119" i="6"/>
  <c r="T119" i="6"/>
  <c r="R119" i="6"/>
  <c r="P119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1" i="6"/>
  <c r="BH111" i="6"/>
  <c r="BG111" i="6"/>
  <c r="BF111" i="6"/>
  <c r="T111" i="6"/>
  <c r="R111" i="6"/>
  <c r="P111" i="6"/>
  <c r="BI108" i="6"/>
  <c r="BH108" i="6"/>
  <c r="BG108" i="6"/>
  <c r="BF108" i="6"/>
  <c r="T108" i="6"/>
  <c r="R108" i="6"/>
  <c r="P108" i="6"/>
  <c r="BI105" i="6"/>
  <c r="BH105" i="6"/>
  <c r="BG105" i="6"/>
  <c r="BF105" i="6"/>
  <c r="T105" i="6"/>
  <c r="R105" i="6"/>
  <c r="P105" i="6"/>
  <c r="BI102" i="6"/>
  <c r="BH102" i="6"/>
  <c r="BG102" i="6"/>
  <c r="BF102" i="6"/>
  <c r="T102" i="6"/>
  <c r="R102" i="6"/>
  <c r="P102" i="6"/>
  <c r="BI99" i="6"/>
  <c r="BH99" i="6"/>
  <c r="BG99" i="6"/>
  <c r="BF99" i="6"/>
  <c r="T99" i="6"/>
  <c r="R99" i="6"/>
  <c r="P99" i="6"/>
  <c r="BI96" i="6"/>
  <c r="BH96" i="6"/>
  <c r="BG96" i="6"/>
  <c r="BF96" i="6"/>
  <c r="T96" i="6"/>
  <c r="R96" i="6"/>
  <c r="P96" i="6"/>
  <c r="J90" i="6"/>
  <c r="J89" i="6"/>
  <c r="F89" i="6"/>
  <c r="F87" i="6"/>
  <c r="E85" i="6"/>
  <c r="J59" i="6"/>
  <c r="J58" i="6"/>
  <c r="F58" i="6"/>
  <c r="F56" i="6"/>
  <c r="E54" i="6"/>
  <c r="J20" i="6"/>
  <c r="E20" i="6"/>
  <c r="F59" i="6"/>
  <c r="J19" i="6"/>
  <c r="J14" i="6"/>
  <c r="J56" i="6"/>
  <c r="E7" i="6"/>
  <c r="E81" i="6"/>
  <c r="J39" i="5"/>
  <c r="J38" i="5"/>
  <c r="AY59" i="1"/>
  <c r="J37" i="5"/>
  <c r="AX59" i="1"/>
  <c r="BI348" i="5"/>
  <c r="BH348" i="5"/>
  <c r="BG348" i="5"/>
  <c r="BF348" i="5"/>
  <c r="T348" i="5"/>
  <c r="R348" i="5"/>
  <c r="P348" i="5"/>
  <c r="BI342" i="5"/>
  <c r="BH342" i="5"/>
  <c r="BG342" i="5"/>
  <c r="BF342" i="5"/>
  <c r="T342" i="5"/>
  <c r="R342" i="5"/>
  <c r="P342" i="5"/>
  <c r="BI335" i="5"/>
  <c r="BH335" i="5"/>
  <c r="BG335" i="5"/>
  <c r="BF335" i="5"/>
  <c r="T335" i="5"/>
  <c r="R335" i="5"/>
  <c r="P335" i="5"/>
  <c r="BI331" i="5"/>
  <c r="BH331" i="5"/>
  <c r="BG331" i="5"/>
  <c r="BF331" i="5"/>
  <c r="T331" i="5"/>
  <c r="R331" i="5"/>
  <c r="P331" i="5"/>
  <c r="BI328" i="5"/>
  <c r="BH328" i="5"/>
  <c r="BG328" i="5"/>
  <c r="BF328" i="5"/>
  <c r="T328" i="5"/>
  <c r="R328" i="5"/>
  <c r="P328" i="5"/>
  <c r="BI325" i="5"/>
  <c r="BH325" i="5"/>
  <c r="BG325" i="5"/>
  <c r="BF325" i="5"/>
  <c r="T325" i="5"/>
  <c r="R325" i="5"/>
  <c r="P325" i="5"/>
  <c r="BI321" i="5"/>
  <c r="BH321" i="5"/>
  <c r="BG321" i="5"/>
  <c r="BF321" i="5"/>
  <c r="T321" i="5"/>
  <c r="R321" i="5"/>
  <c r="P321" i="5"/>
  <c r="BI318" i="5"/>
  <c r="BH318" i="5"/>
  <c r="BG318" i="5"/>
  <c r="BF318" i="5"/>
  <c r="T318" i="5"/>
  <c r="R318" i="5"/>
  <c r="P318" i="5"/>
  <c r="BI314" i="5"/>
  <c r="BH314" i="5"/>
  <c r="BG314" i="5"/>
  <c r="BF314" i="5"/>
  <c r="T314" i="5"/>
  <c r="R314" i="5"/>
  <c r="P314" i="5"/>
  <c r="BI311" i="5"/>
  <c r="BH311" i="5"/>
  <c r="BG311" i="5"/>
  <c r="BF311" i="5"/>
  <c r="T311" i="5"/>
  <c r="R311" i="5"/>
  <c r="P311" i="5"/>
  <c r="BI308" i="5"/>
  <c r="BH308" i="5"/>
  <c r="BG308" i="5"/>
  <c r="BF308" i="5"/>
  <c r="T308" i="5"/>
  <c r="R308" i="5"/>
  <c r="P308" i="5"/>
  <c r="BI304" i="5"/>
  <c r="BH304" i="5"/>
  <c r="BG304" i="5"/>
  <c r="BF304" i="5"/>
  <c r="T304" i="5"/>
  <c r="R304" i="5"/>
  <c r="P304" i="5"/>
  <c r="BI301" i="5"/>
  <c r="BH301" i="5"/>
  <c r="BG301" i="5"/>
  <c r="BF301" i="5"/>
  <c r="T301" i="5"/>
  <c r="R301" i="5"/>
  <c r="P301" i="5"/>
  <c r="BI297" i="5"/>
  <c r="BH297" i="5"/>
  <c r="BG297" i="5"/>
  <c r="BF297" i="5"/>
  <c r="T297" i="5"/>
  <c r="R297" i="5"/>
  <c r="P297" i="5"/>
  <c r="BI295" i="5"/>
  <c r="BH295" i="5"/>
  <c r="BG295" i="5"/>
  <c r="BF295" i="5"/>
  <c r="T295" i="5"/>
  <c r="R295" i="5"/>
  <c r="P295" i="5"/>
  <c r="BI292" i="5"/>
  <c r="BH292" i="5"/>
  <c r="BG292" i="5"/>
  <c r="BF292" i="5"/>
  <c r="T292" i="5"/>
  <c r="R292" i="5"/>
  <c r="P292" i="5"/>
  <c r="BI288" i="5"/>
  <c r="BH288" i="5"/>
  <c r="BG288" i="5"/>
  <c r="BF288" i="5"/>
  <c r="T288" i="5"/>
  <c r="R288" i="5"/>
  <c r="P288" i="5"/>
  <c r="BI285" i="5"/>
  <c r="BH285" i="5"/>
  <c r="BG285" i="5"/>
  <c r="BF285" i="5"/>
  <c r="T285" i="5"/>
  <c r="R285" i="5"/>
  <c r="P285" i="5"/>
  <c r="BI281" i="5"/>
  <c r="BH281" i="5"/>
  <c r="BG281" i="5"/>
  <c r="BF281" i="5"/>
  <c r="T281" i="5"/>
  <c r="R281" i="5"/>
  <c r="P281" i="5"/>
  <c r="BI278" i="5"/>
  <c r="BH278" i="5"/>
  <c r="BG278" i="5"/>
  <c r="BF278" i="5"/>
  <c r="T278" i="5"/>
  <c r="R278" i="5"/>
  <c r="P278" i="5"/>
  <c r="BI274" i="5"/>
  <c r="BH274" i="5"/>
  <c r="BG274" i="5"/>
  <c r="BF274" i="5"/>
  <c r="T274" i="5"/>
  <c r="R274" i="5"/>
  <c r="P274" i="5"/>
  <c r="BI271" i="5"/>
  <c r="BH271" i="5"/>
  <c r="BG271" i="5"/>
  <c r="BF271" i="5"/>
  <c r="T271" i="5"/>
  <c r="R271" i="5"/>
  <c r="P271" i="5"/>
  <c r="BI268" i="5"/>
  <c r="BH268" i="5"/>
  <c r="BG268" i="5"/>
  <c r="BF268" i="5"/>
  <c r="T268" i="5"/>
  <c r="R268" i="5"/>
  <c r="P268" i="5"/>
  <c r="BI264" i="5"/>
  <c r="BH264" i="5"/>
  <c r="BG264" i="5"/>
  <c r="BF264" i="5"/>
  <c r="T264" i="5"/>
  <c r="R264" i="5"/>
  <c r="P264" i="5"/>
  <c r="BI261" i="5"/>
  <c r="BH261" i="5"/>
  <c r="BG261" i="5"/>
  <c r="BF261" i="5"/>
  <c r="T261" i="5"/>
  <c r="R261" i="5"/>
  <c r="P261" i="5"/>
  <c r="BI258" i="5"/>
  <c r="BH258" i="5"/>
  <c r="BG258" i="5"/>
  <c r="BF258" i="5"/>
  <c r="T258" i="5"/>
  <c r="R258" i="5"/>
  <c r="P258" i="5"/>
  <c r="BI254" i="5"/>
  <c r="BH254" i="5"/>
  <c r="BG254" i="5"/>
  <c r="BF254" i="5"/>
  <c r="T254" i="5"/>
  <c r="R254" i="5"/>
  <c r="P254" i="5"/>
  <c r="BI251" i="5"/>
  <c r="BH251" i="5"/>
  <c r="BG251" i="5"/>
  <c r="BF251" i="5"/>
  <c r="T251" i="5"/>
  <c r="R251" i="5"/>
  <c r="P251" i="5"/>
  <c r="BI247" i="5"/>
  <c r="BH247" i="5"/>
  <c r="BG247" i="5"/>
  <c r="BF247" i="5"/>
  <c r="T247" i="5"/>
  <c r="R247" i="5"/>
  <c r="P247" i="5"/>
  <c r="BI244" i="5"/>
  <c r="BH244" i="5"/>
  <c r="BG244" i="5"/>
  <c r="BF244" i="5"/>
  <c r="T244" i="5"/>
  <c r="R244" i="5"/>
  <c r="P244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1" i="5"/>
  <c r="BH231" i="5"/>
  <c r="BG231" i="5"/>
  <c r="BF231" i="5"/>
  <c r="T231" i="5"/>
  <c r="R231" i="5"/>
  <c r="P231" i="5"/>
  <c r="BI221" i="5"/>
  <c r="BH221" i="5"/>
  <c r="BG221" i="5"/>
  <c r="BF221" i="5"/>
  <c r="T221" i="5"/>
  <c r="R221" i="5"/>
  <c r="P221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3" i="5"/>
  <c r="BH143" i="5"/>
  <c r="BG143" i="5"/>
  <c r="BF143" i="5"/>
  <c r="T143" i="5"/>
  <c r="R143" i="5"/>
  <c r="P143" i="5"/>
  <c r="BI138" i="5"/>
  <c r="BH138" i="5"/>
  <c r="BG138" i="5"/>
  <c r="BF138" i="5"/>
  <c r="T138" i="5"/>
  <c r="R138" i="5"/>
  <c r="P138" i="5"/>
  <c r="BI133" i="5"/>
  <c r="BH133" i="5"/>
  <c r="BG133" i="5"/>
  <c r="BF133" i="5"/>
  <c r="T133" i="5"/>
  <c r="R133" i="5"/>
  <c r="P133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BI119" i="5"/>
  <c r="BH119" i="5"/>
  <c r="BG119" i="5"/>
  <c r="BF119" i="5"/>
  <c r="T119" i="5"/>
  <c r="R119" i="5"/>
  <c r="P119" i="5"/>
  <c r="BI115" i="5"/>
  <c r="BH115" i="5"/>
  <c r="BG115" i="5"/>
  <c r="BF115" i="5"/>
  <c r="T115" i="5"/>
  <c r="R115" i="5"/>
  <c r="P115" i="5"/>
  <c r="BI111" i="5"/>
  <c r="BH111" i="5"/>
  <c r="BG111" i="5"/>
  <c r="BF111" i="5"/>
  <c r="T111" i="5"/>
  <c r="R111" i="5"/>
  <c r="P111" i="5"/>
  <c r="BI107" i="5"/>
  <c r="BH107" i="5"/>
  <c r="BG107" i="5"/>
  <c r="BF107" i="5"/>
  <c r="T107" i="5"/>
  <c r="R107" i="5"/>
  <c r="P107" i="5"/>
  <c r="BI103" i="5"/>
  <c r="BH103" i="5"/>
  <c r="BG103" i="5"/>
  <c r="BF103" i="5"/>
  <c r="T103" i="5"/>
  <c r="R103" i="5"/>
  <c r="P103" i="5"/>
  <c r="BI99" i="5"/>
  <c r="BH99" i="5"/>
  <c r="BG99" i="5"/>
  <c r="BF99" i="5"/>
  <c r="T99" i="5"/>
  <c r="R99" i="5"/>
  <c r="P99" i="5"/>
  <c r="BI92" i="5"/>
  <c r="BH92" i="5"/>
  <c r="BG92" i="5"/>
  <c r="BF92" i="5"/>
  <c r="T92" i="5"/>
  <c r="R92" i="5"/>
  <c r="P92" i="5"/>
  <c r="J86" i="5"/>
  <c r="J85" i="5"/>
  <c r="F85" i="5"/>
  <c r="F83" i="5"/>
  <c r="E81" i="5"/>
  <c r="J59" i="5"/>
  <c r="J58" i="5"/>
  <c r="F58" i="5"/>
  <c r="F56" i="5"/>
  <c r="E54" i="5"/>
  <c r="J20" i="5"/>
  <c r="E20" i="5"/>
  <c r="F86" i="5"/>
  <c r="J19" i="5"/>
  <c r="J14" i="5"/>
  <c r="J83" i="5"/>
  <c r="E7" i="5"/>
  <c r="E77" i="5"/>
  <c r="J39" i="4"/>
  <c r="J38" i="4"/>
  <c r="AY58" i="1"/>
  <c r="J37" i="4"/>
  <c r="AX58" i="1"/>
  <c r="BI214" i="4"/>
  <c r="BH214" i="4"/>
  <c r="BG214" i="4"/>
  <c r="BF214" i="4"/>
  <c r="T214" i="4"/>
  <c r="R214" i="4"/>
  <c r="P214" i="4"/>
  <c r="BI209" i="4"/>
  <c r="BH209" i="4"/>
  <c r="BG209" i="4"/>
  <c r="BF209" i="4"/>
  <c r="T209" i="4"/>
  <c r="R209" i="4"/>
  <c r="P209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1" i="4"/>
  <c r="BH121" i="4"/>
  <c r="BG121" i="4"/>
  <c r="BF121" i="4"/>
  <c r="T121" i="4"/>
  <c r="R121" i="4"/>
  <c r="P121" i="4"/>
  <c r="BI119" i="4"/>
  <c r="BH119" i="4"/>
  <c r="BG119" i="4"/>
  <c r="BF119" i="4"/>
  <c r="T119" i="4"/>
  <c r="R119" i="4"/>
  <c r="P119" i="4"/>
  <c r="BI116" i="4"/>
  <c r="BH116" i="4"/>
  <c r="BG116" i="4"/>
  <c r="BF116" i="4"/>
  <c r="T116" i="4"/>
  <c r="R116" i="4"/>
  <c r="P116" i="4"/>
  <c r="BI113" i="4"/>
  <c r="BH113" i="4"/>
  <c r="BG113" i="4"/>
  <c r="BF113" i="4"/>
  <c r="T113" i="4"/>
  <c r="R113" i="4"/>
  <c r="P113" i="4"/>
  <c r="BI110" i="4"/>
  <c r="BH110" i="4"/>
  <c r="BG110" i="4"/>
  <c r="BF110" i="4"/>
  <c r="T110" i="4"/>
  <c r="R110" i="4"/>
  <c r="P110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1" i="4"/>
  <c r="BH101" i="4"/>
  <c r="BG101" i="4"/>
  <c r="BF101" i="4"/>
  <c r="T101" i="4"/>
  <c r="R101" i="4"/>
  <c r="P101" i="4"/>
  <c r="BI98" i="4"/>
  <c r="BH98" i="4"/>
  <c r="BG98" i="4"/>
  <c r="BF98" i="4"/>
  <c r="T98" i="4"/>
  <c r="R98" i="4"/>
  <c r="P98" i="4"/>
  <c r="BI95" i="4"/>
  <c r="BH95" i="4"/>
  <c r="BG95" i="4"/>
  <c r="BF95" i="4"/>
  <c r="T95" i="4"/>
  <c r="R95" i="4"/>
  <c r="P95" i="4"/>
  <c r="J89" i="4"/>
  <c r="J88" i="4"/>
  <c r="F88" i="4"/>
  <c r="F86" i="4"/>
  <c r="E84" i="4"/>
  <c r="J59" i="4"/>
  <c r="J58" i="4"/>
  <c r="F58" i="4"/>
  <c r="F56" i="4"/>
  <c r="E54" i="4"/>
  <c r="J20" i="4"/>
  <c r="E20" i="4"/>
  <c r="F59" i="4"/>
  <c r="J19" i="4"/>
  <c r="J14" i="4"/>
  <c r="J86" i="4"/>
  <c r="E7" i="4"/>
  <c r="E80" i="4"/>
  <c r="J39" i="3"/>
  <c r="J38" i="3"/>
  <c r="AY57" i="1"/>
  <c r="J37" i="3"/>
  <c r="AX57" i="1"/>
  <c r="BI526" i="3"/>
  <c r="BH526" i="3"/>
  <c r="BG526" i="3"/>
  <c r="BF526" i="3"/>
  <c r="T526" i="3"/>
  <c r="R526" i="3"/>
  <c r="P526" i="3"/>
  <c r="BI521" i="3"/>
  <c r="BH521" i="3"/>
  <c r="BG521" i="3"/>
  <c r="BF521" i="3"/>
  <c r="T521" i="3"/>
  <c r="R521" i="3"/>
  <c r="P521" i="3"/>
  <c r="BI517" i="3"/>
  <c r="BH517" i="3"/>
  <c r="BG517" i="3"/>
  <c r="BF517" i="3"/>
  <c r="T517" i="3"/>
  <c r="R517" i="3"/>
  <c r="P517" i="3"/>
  <c r="BI515" i="3"/>
  <c r="BH515" i="3"/>
  <c r="BG515" i="3"/>
  <c r="BF515" i="3"/>
  <c r="T515" i="3"/>
  <c r="R515" i="3"/>
  <c r="P515" i="3"/>
  <c r="BI512" i="3"/>
  <c r="BH512" i="3"/>
  <c r="BG512" i="3"/>
  <c r="BF512" i="3"/>
  <c r="T512" i="3"/>
  <c r="R512" i="3"/>
  <c r="P512" i="3"/>
  <c r="BI508" i="3"/>
  <c r="BH508" i="3"/>
  <c r="BG508" i="3"/>
  <c r="BF508" i="3"/>
  <c r="T508" i="3"/>
  <c r="R508" i="3"/>
  <c r="P508" i="3"/>
  <c r="BI506" i="3"/>
  <c r="BH506" i="3"/>
  <c r="BG506" i="3"/>
  <c r="BF506" i="3"/>
  <c r="T506" i="3"/>
  <c r="R506" i="3"/>
  <c r="P506" i="3"/>
  <c r="BI503" i="3"/>
  <c r="BH503" i="3"/>
  <c r="BG503" i="3"/>
  <c r="BF503" i="3"/>
  <c r="T503" i="3"/>
  <c r="R503" i="3"/>
  <c r="P503" i="3"/>
  <c r="BI499" i="3"/>
  <c r="BH499" i="3"/>
  <c r="BG499" i="3"/>
  <c r="BF499" i="3"/>
  <c r="T499" i="3"/>
  <c r="R499" i="3"/>
  <c r="P499" i="3"/>
  <c r="BI496" i="3"/>
  <c r="BH496" i="3"/>
  <c r="BG496" i="3"/>
  <c r="BF496" i="3"/>
  <c r="T496" i="3"/>
  <c r="R496" i="3"/>
  <c r="P496" i="3"/>
  <c r="BI492" i="3"/>
  <c r="BH492" i="3"/>
  <c r="BG492" i="3"/>
  <c r="BF492" i="3"/>
  <c r="T492" i="3"/>
  <c r="R492" i="3"/>
  <c r="P492" i="3"/>
  <c r="BI490" i="3"/>
  <c r="BH490" i="3"/>
  <c r="BG490" i="3"/>
  <c r="BF490" i="3"/>
  <c r="T490" i="3"/>
  <c r="R490" i="3"/>
  <c r="P490" i="3"/>
  <c r="BI487" i="3"/>
  <c r="BH487" i="3"/>
  <c r="BG487" i="3"/>
  <c r="BF487" i="3"/>
  <c r="T487" i="3"/>
  <c r="R487" i="3"/>
  <c r="P487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8" i="3"/>
  <c r="BH478" i="3"/>
  <c r="BG478" i="3"/>
  <c r="BF478" i="3"/>
  <c r="T478" i="3"/>
  <c r="R478" i="3"/>
  <c r="P478" i="3"/>
  <c r="BI474" i="3"/>
  <c r="BH474" i="3"/>
  <c r="BG474" i="3"/>
  <c r="BF474" i="3"/>
  <c r="T474" i="3"/>
  <c r="R474" i="3"/>
  <c r="P474" i="3"/>
  <c r="BI472" i="3"/>
  <c r="BH472" i="3"/>
  <c r="BG472" i="3"/>
  <c r="BF472" i="3"/>
  <c r="T472" i="3"/>
  <c r="R472" i="3"/>
  <c r="P472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4" i="3"/>
  <c r="BH464" i="3"/>
  <c r="BG464" i="3"/>
  <c r="BF464" i="3"/>
  <c r="T464" i="3"/>
  <c r="R464" i="3"/>
  <c r="P464" i="3"/>
  <c r="BI461" i="3"/>
  <c r="BH461" i="3"/>
  <c r="BG461" i="3"/>
  <c r="BF461" i="3"/>
  <c r="T461" i="3"/>
  <c r="R461" i="3"/>
  <c r="P461" i="3"/>
  <c r="BI459" i="3"/>
  <c r="BH459" i="3"/>
  <c r="BG459" i="3"/>
  <c r="BF459" i="3"/>
  <c r="T459" i="3"/>
  <c r="R459" i="3"/>
  <c r="P459" i="3"/>
  <c r="BI456" i="3"/>
  <c r="BH456" i="3"/>
  <c r="BG456" i="3"/>
  <c r="BF456" i="3"/>
  <c r="T456" i="3"/>
  <c r="R456" i="3"/>
  <c r="P456" i="3"/>
  <c r="BI454" i="3"/>
  <c r="BH454" i="3"/>
  <c r="BG454" i="3"/>
  <c r="BF454" i="3"/>
  <c r="T454" i="3"/>
  <c r="R454" i="3"/>
  <c r="P454" i="3"/>
  <c r="BI452" i="3"/>
  <c r="BH452" i="3"/>
  <c r="BG452" i="3"/>
  <c r="BF452" i="3"/>
  <c r="T452" i="3"/>
  <c r="R452" i="3"/>
  <c r="P452" i="3"/>
  <c r="BI449" i="3"/>
  <c r="BH449" i="3"/>
  <c r="BG449" i="3"/>
  <c r="BF449" i="3"/>
  <c r="T449" i="3"/>
  <c r="R449" i="3"/>
  <c r="P449" i="3"/>
  <c r="BI447" i="3"/>
  <c r="BH447" i="3"/>
  <c r="BG447" i="3"/>
  <c r="BF447" i="3"/>
  <c r="T447" i="3"/>
  <c r="R447" i="3"/>
  <c r="P447" i="3"/>
  <c r="BI444" i="3"/>
  <c r="BH444" i="3"/>
  <c r="BG444" i="3"/>
  <c r="BF444" i="3"/>
  <c r="T444" i="3"/>
  <c r="R444" i="3"/>
  <c r="P444" i="3"/>
  <c r="BI442" i="3"/>
  <c r="BH442" i="3"/>
  <c r="BG442" i="3"/>
  <c r="BF442" i="3"/>
  <c r="T442" i="3"/>
  <c r="R442" i="3"/>
  <c r="P442" i="3"/>
  <c r="BI439" i="3"/>
  <c r="BH439" i="3"/>
  <c r="BG439" i="3"/>
  <c r="BF439" i="3"/>
  <c r="T439" i="3"/>
  <c r="R439" i="3"/>
  <c r="P439" i="3"/>
  <c r="BI437" i="3"/>
  <c r="BH437" i="3"/>
  <c r="BG437" i="3"/>
  <c r="BF437" i="3"/>
  <c r="T437" i="3"/>
  <c r="R437" i="3"/>
  <c r="P437" i="3"/>
  <c r="BI434" i="3"/>
  <c r="BH434" i="3"/>
  <c r="BG434" i="3"/>
  <c r="BF434" i="3"/>
  <c r="T434" i="3"/>
  <c r="R434" i="3"/>
  <c r="P434" i="3"/>
  <c r="BI432" i="3"/>
  <c r="BH432" i="3"/>
  <c r="BG432" i="3"/>
  <c r="BF432" i="3"/>
  <c r="T432" i="3"/>
  <c r="R432" i="3"/>
  <c r="P432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25" i="3"/>
  <c r="BH425" i="3"/>
  <c r="BG425" i="3"/>
  <c r="BF425" i="3"/>
  <c r="T425" i="3"/>
  <c r="R425" i="3"/>
  <c r="P425" i="3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R420" i="3"/>
  <c r="P420" i="3"/>
  <c r="BI417" i="3"/>
  <c r="BH417" i="3"/>
  <c r="BG417" i="3"/>
  <c r="BF417" i="3"/>
  <c r="T417" i="3"/>
  <c r="R417" i="3"/>
  <c r="P417" i="3"/>
  <c r="BI415" i="3"/>
  <c r="BH415" i="3"/>
  <c r="BG415" i="3"/>
  <c r="BF415" i="3"/>
  <c r="T415" i="3"/>
  <c r="R415" i="3"/>
  <c r="P415" i="3"/>
  <c r="BI412" i="3"/>
  <c r="BH412" i="3"/>
  <c r="BG412" i="3"/>
  <c r="BF412" i="3"/>
  <c r="T412" i="3"/>
  <c r="R412" i="3"/>
  <c r="P412" i="3"/>
  <c r="BI410" i="3"/>
  <c r="BH410" i="3"/>
  <c r="BG410" i="3"/>
  <c r="BF410" i="3"/>
  <c r="T410" i="3"/>
  <c r="R410" i="3"/>
  <c r="P410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R405" i="3"/>
  <c r="P405" i="3"/>
  <c r="BI403" i="3"/>
  <c r="BH403" i="3"/>
  <c r="BG403" i="3"/>
  <c r="BF403" i="3"/>
  <c r="T403" i="3"/>
  <c r="R403" i="3"/>
  <c r="P403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4" i="3"/>
  <c r="BH374" i="3"/>
  <c r="BG374" i="3"/>
  <c r="BF374" i="3"/>
  <c r="T374" i="3"/>
  <c r="R374" i="3"/>
  <c r="P374" i="3"/>
  <c r="BI372" i="3"/>
  <c r="BH372" i="3"/>
  <c r="BG372" i="3"/>
  <c r="BF372" i="3"/>
  <c r="T372" i="3"/>
  <c r="R372" i="3"/>
  <c r="P372" i="3"/>
  <c r="BI370" i="3"/>
  <c r="BH370" i="3"/>
  <c r="BG370" i="3"/>
  <c r="BF370" i="3"/>
  <c r="T370" i="3"/>
  <c r="R370" i="3"/>
  <c r="P370" i="3"/>
  <c r="BI366" i="3"/>
  <c r="BH366" i="3"/>
  <c r="BG366" i="3"/>
  <c r="BF366" i="3"/>
  <c r="T366" i="3"/>
  <c r="R366" i="3"/>
  <c r="P366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7" i="3"/>
  <c r="BH347" i="3"/>
  <c r="BG347" i="3"/>
  <c r="BF347" i="3"/>
  <c r="T347" i="3"/>
  <c r="R347" i="3"/>
  <c r="P347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20" i="3"/>
  <c r="BH320" i="3"/>
  <c r="BG320" i="3"/>
  <c r="BF320" i="3"/>
  <c r="T320" i="3"/>
  <c r="R320" i="3"/>
  <c r="P320" i="3"/>
  <c r="BI317" i="3"/>
  <c r="BH317" i="3"/>
  <c r="BG317" i="3"/>
  <c r="BF317" i="3"/>
  <c r="T317" i="3"/>
  <c r="R317" i="3"/>
  <c r="P317" i="3"/>
  <c r="BI314" i="3"/>
  <c r="BH314" i="3"/>
  <c r="BG314" i="3"/>
  <c r="BF314" i="3"/>
  <c r="T314" i="3"/>
  <c r="R314" i="3"/>
  <c r="P314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0" i="3"/>
  <c r="BH300" i="3"/>
  <c r="BG300" i="3"/>
  <c r="BF300" i="3"/>
  <c r="T300" i="3"/>
  <c r="R300" i="3"/>
  <c r="P300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4" i="3"/>
  <c r="BH284" i="3"/>
  <c r="BG284" i="3"/>
  <c r="BF284" i="3"/>
  <c r="T284" i="3"/>
  <c r="R284" i="3"/>
  <c r="P284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T198" i="3"/>
  <c r="R199" i="3"/>
  <c r="R198" i="3"/>
  <c r="P199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T145" i="3"/>
  <c r="R146" i="3"/>
  <c r="R145" i="3"/>
  <c r="P146" i="3"/>
  <c r="P145" i="3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27" i="3"/>
  <c r="BH127" i="3"/>
  <c r="BG127" i="3"/>
  <c r="BF127" i="3"/>
  <c r="T127" i="3"/>
  <c r="R127" i="3"/>
  <c r="P127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07" i="3"/>
  <c r="BH107" i="3"/>
  <c r="BG107" i="3"/>
  <c r="BF107" i="3"/>
  <c r="T107" i="3"/>
  <c r="R107" i="3"/>
  <c r="P107" i="3"/>
  <c r="BI102" i="3"/>
  <c r="BH102" i="3"/>
  <c r="BG102" i="3"/>
  <c r="BF102" i="3"/>
  <c r="T102" i="3"/>
  <c r="R102" i="3"/>
  <c r="P102" i="3"/>
  <c r="J96" i="3"/>
  <c r="J95" i="3"/>
  <c r="F95" i="3"/>
  <c r="F93" i="3"/>
  <c r="E91" i="3"/>
  <c r="J59" i="3"/>
  <c r="J58" i="3"/>
  <c r="F58" i="3"/>
  <c r="F56" i="3"/>
  <c r="E54" i="3"/>
  <c r="J20" i="3"/>
  <c r="E20" i="3"/>
  <c r="F96" i="3"/>
  <c r="J19" i="3"/>
  <c r="J14" i="3"/>
  <c r="J56" i="3"/>
  <c r="E7" i="3"/>
  <c r="E50" i="3"/>
  <c r="J39" i="2"/>
  <c r="J38" i="2"/>
  <c r="AY56" i="1"/>
  <c r="J37" i="2"/>
  <c r="AX56" i="1"/>
  <c r="BI1494" i="2"/>
  <c r="BH1494" i="2"/>
  <c r="BG1494" i="2"/>
  <c r="BF1494" i="2"/>
  <c r="T1494" i="2"/>
  <c r="R1494" i="2"/>
  <c r="P1494" i="2"/>
  <c r="BI1477" i="2"/>
  <c r="BH1477" i="2"/>
  <c r="BG1477" i="2"/>
  <c r="BF1477" i="2"/>
  <c r="T1477" i="2"/>
  <c r="R1477" i="2"/>
  <c r="P1477" i="2"/>
  <c r="BI1473" i="2"/>
  <c r="BH1473" i="2"/>
  <c r="BG1473" i="2"/>
  <c r="BF1473" i="2"/>
  <c r="T1473" i="2"/>
  <c r="R1473" i="2"/>
  <c r="P1473" i="2"/>
  <c r="BI1470" i="2"/>
  <c r="BH1470" i="2"/>
  <c r="BG1470" i="2"/>
  <c r="BF1470" i="2"/>
  <c r="T1470" i="2"/>
  <c r="R1470" i="2"/>
  <c r="P1470" i="2"/>
  <c r="BI1466" i="2"/>
  <c r="BH1466" i="2"/>
  <c r="BG1466" i="2"/>
  <c r="BF1466" i="2"/>
  <c r="T1466" i="2"/>
  <c r="R1466" i="2"/>
  <c r="P1466" i="2"/>
  <c r="BI1463" i="2"/>
  <c r="BH1463" i="2"/>
  <c r="BG1463" i="2"/>
  <c r="BF1463" i="2"/>
  <c r="T1463" i="2"/>
  <c r="R1463" i="2"/>
  <c r="P1463" i="2"/>
  <c r="BI1460" i="2"/>
  <c r="BH1460" i="2"/>
  <c r="BG1460" i="2"/>
  <c r="BF1460" i="2"/>
  <c r="T1460" i="2"/>
  <c r="R1460" i="2"/>
  <c r="P1460" i="2"/>
  <c r="BI1457" i="2"/>
  <c r="BH1457" i="2"/>
  <c r="BG1457" i="2"/>
  <c r="BF1457" i="2"/>
  <c r="T1457" i="2"/>
  <c r="R1457" i="2"/>
  <c r="P1457" i="2"/>
  <c r="BI1440" i="2"/>
  <c r="BH1440" i="2"/>
  <c r="BG1440" i="2"/>
  <c r="BF1440" i="2"/>
  <c r="T1440" i="2"/>
  <c r="R1440" i="2"/>
  <c r="P1440" i="2"/>
  <c r="BI1436" i="2"/>
  <c r="BH1436" i="2"/>
  <c r="BG1436" i="2"/>
  <c r="BF1436" i="2"/>
  <c r="T1436" i="2"/>
  <c r="R1436" i="2"/>
  <c r="P1436" i="2"/>
  <c r="BI1433" i="2"/>
  <c r="BH1433" i="2"/>
  <c r="BG1433" i="2"/>
  <c r="BF1433" i="2"/>
  <c r="T1433" i="2"/>
  <c r="R1433" i="2"/>
  <c r="P1433" i="2"/>
  <c r="BI1427" i="2"/>
  <c r="BH1427" i="2"/>
  <c r="BG1427" i="2"/>
  <c r="BF1427" i="2"/>
  <c r="T1427" i="2"/>
  <c r="R1427" i="2"/>
  <c r="P1427" i="2"/>
  <c r="BI1423" i="2"/>
  <c r="BH1423" i="2"/>
  <c r="BG1423" i="2"/>
  <c r="BF1423" i="2"/>
  <c r="T1423" i="2"/>
  <c r="R1423" i="2"/>
  <c r="P1423" i="2"/>
  <c r="BI1420" i="2"/>
  <c r="BH1420" i="2"/>
  <c r="BG1420" i="2"/>
  <c r="BF1420" i="2"/>
  <c r="T1420" i="2"/>
  <c r="R1420" i="2"/>
  <c r="P1420" i="2"/>
  <c r="BI1416" i="2"/>
  <c r="BH1416" i="2"/>
  <c r="BG1416" i="2"/>
  <c r="BF1416" i="2"/>
  <c r="T1416" i="2"/>
  <c r="R1416" i="2"/>
  <c r="P1416" i="2"/>
  <c r="BI1413" i="2"/>
  <c r="BH1413" i="2"/>
  <c r="BG1413" i="2"/>
  <c r="BF1413" i="2"/>
  <c r="T1413" i="2"/>
  <c r="R1413" i="2"/>
  <c r="P1413" i="2"/>
  <c r="BI1410" i="2"/>
  <c r="BH1410" i="2"/>
  <c r="BG1410" i="2"/>
  <c r="BF1410" i="2"/>
  <c r="T1410" i="2"/>
  <c r="R1410" i="2"/>
  <c r="P1410" i="2"/>
  <c r="BI1407" i="2"/>
  <c r="BH1407" i="2"/>
  <c r="BG1407" i="2"/>
  <c r="BF1407" i="2"/>
  <c r="T1407" i="2"/>
  <c r="R1407" i="2"/>
  <c r="P1407" i="2"/>
  <c r="BI1403" i="2"/>
  <c r="BH1403" i="2"/>
  <c r="BG1403" i="2"/>
  <c r="BF1403" i="2"/>
  <c r="T1403" i="2"/>
  <c r="R1403" i="2"/>
  <c r="P1403" i="2"/>
  <c r="BI1399" i="2"/>
  <c r="BH1399" i="2"/>
  <c r="BG1399" i="2"/>
  <c r="BF1399" i="2"/>
  <c r="T1399" i="2"/>
  <c r="R1399" i="2"/>
  <c r="P1399" i="2"/>
  <c r="BI1395" i="2"/>
  <c r="BH1395" i="2"/>
  <c r="BG1395" i="2"/>
  <c r="BF1395" i="2"/>
  <c r="T1395" i="2"/>
  <c r="R1395" i="2"/>
  <c r="P1395" i="2"/>
  <c r="BI1392" i="2"/>
  <c r="BH1392" i="2"/>
  <c r="BG1392" i="2"/>
  <c r="BF1392" i="2"/>
  <c r="T1392" i="2"/>
  <c r="R1392" i="2"/>
  <c r="P1392" i="2"/>
  <c r="BI1388" i="2"/>
  <c r="BH1388" i="2"/>
  <c r="BG1388" i="2"/>
  <c r="BF1388" i="2"/>
  <c r="T1388" i="2"/>
  <c r="R1388" i="2"/>
  <c r="P1388" i="2"/>
  <c r="BI1383" i="2"/>
  <c r="BH1383" i="2"/>
  <c r="BG1383" i="2"/>
  <c r="BF1383" i="2"/>
  <c r="T1383" i="2"/>
  <c r="R1383" i="2"/>
  <c r="P1383" i="2"/>
  <c r="BI1379" i="2"/>
  <c r="BH1379" i="2"/>
  <c r="BG1379" i="2"/>
  <c r="BF1379" i="2"/>
  <c r="T1379" i="2"/>
  <c r="R1379" i="2"/>
  <c r="P1379" i="2"/>
  <c r="BI1373" i="2"/>
  <c r="BH1373" i="2"/>
  <c r="BG1373" i="2"/>
  <c r="BF1373" i="2"/>
  <c r="T1373" i="2"/>
  <c r="R1373" i="2"/>
  <c r="P1373" i="2"/>
  <c r="BI1369" i="2"/>
  <c r="BH1369" i="2"/>
  <c r="BG1369" i="2"/>
  <c r="BF1369" i="2"/>
  <c r="T1369" i="2"/>
  <c r="R1369" i="2"/>
  <c r="P1369" i="2"/>
  <c r="BI1363" i="2"/>
  <c r="BH1363" i="2"/>
  <c r="BG1363" i="2"/>
  <c r="BF1363" i="2"/>
  <c r="T1363" i="2"/>
  <c r="R1363" i="2"/>
  <c r="P1363" i="2"/>
  <c r="BI1359" i="2"/>
  <c r="BH1359" i="2"/>
  <c r="BG1359" i="2"/>
  <c r="BF1359" i="2"/>
  <c r="T1359" i="2"/>
  <c r="R1359" i="2"/>
  <c r="P1359" i="2"/>
  <c r="BI1353" i="2"/>
  <c r="BH1353" i="2"/>
  <c r="BG1353" i="2"/>
  <c r="BF1353" i="2"/>
  <c r="T1353" i="2"/>
  <c r="R1353" i="2"/>
  <c r="P1353" i="2"/>
  <c r="BI1348" i="2"/>
  <c r="BH1348" i="2"/>
  <c r="BG1348" i="2"/>
  <c r="BF1348" i="2"/>
  <c r="T1348" i="2"/>
  <c r="R1348" i="2"/>
  <c r="P1348" i="2"/>
  <c r="BI1343" i="2"/>
  <c r="BH1343" i="2"/>
  <c r="BG1343" i="2"/>
  <c r="BF1343" i="2"/>
  <c r="T1343" i="2"/>
  <c r="R1343" i="2"/>
  <c r="P1343" i="2"/>
  <c r="BI1340" i="2"/>
  <c r="BH1340" i="2"/>
  <c r="BG1340" i="2"/>
  <c r="BF1340" i="2"/>
  <c r="T1340" i="2"/>
  <c r="R1340" i="2"/>
  <c r="P1340" i="2"/>
  <c r="BI1335" i="2"/>
  <c r="BH1335" i="2"/>
  <c r="BG1335" i="2"/>
  <c r="BF1335" i="2"/>
  <c r="T1335" i="2"/>
  <c r="R1335" i="2"/>
  <c r="P1335" i="2"/>
  <c r="BI1313" i="2"/>
  <c r="BH1313" i="2"/>
  <c r="BG1313" i="2"/>
  <c r="BF1313" i="2"/>
  <c r="T1313" i="2"/>
  <c r="R1313" i="2"/>
  <c r="P1313" i="2"/>
  <c r="BI1291" i="2"/>
  <c r="BH1291" i="2"/>
  <c r="BG1291" i="2"/>
  <c r="BF1291" i="2"/>
  <c r="T1291" i="2"/>
  <c r="R1291" i="2"/>
  <c r="P1291" i="2"/>
  <c r="BI1287" i="2"/>
  <c r="BH1287" i="2"/>
  <c r="BG1287" i="2"/>
  <c r="BF1287" i="2"/>
  <c r="T1287" i="2"/>
  <c r="R1287" i="2"/>
  <c r="P1287" i="2"/>
  <c r="BI1283" i="2"/>
  <c r="BH1283" i="2"/>
  <c r="BG1283" i="2"/>
  <c r="BF1283" i="2"/>
  <c r="T1283" i="2"/>
  <c r="R1283" i="2"/>
  <c r="P1283" i="2"/>
  <c r="BI1280" i="2"/>
  <c r="BH1280" i="2"/>
  <c r="BG1280" i="2"/>
  <c r="BF1280" i="2"/>
  <c r="T1280" i="2"/>
  <c r="R1280" i="2"/>
  <c r="P1280" i="2"/>
  <c r="BI1276" i="2"/>
  <c r="BH1276" i="2"/>
  <c r="BG1276" i="2"/>
  <c r="BF1276" i="2"/>
  <c r="T1276" i="2"/>
  <c r="R1276" i="2"/>
  <c r="P1276" i="2"/>
  <c r="BI1272" i="2"/>
  <c r="BH1272" i="2"/>
  <c r="BG1272" i="2"/>
  <c r="BF1272" i="2"/>
  <c r="T1272" i="2"/>
  <c r="R1272" i="2"/>
  <c r="P1272" i="2"/>
  <c r="BI1268" i="2"/>
  <c r="BH1268" i="2"/>
  <c r="BG1268" i="2"/>
  <c r="BF1268" i="2"/>
  <c r="T1268" i="2"/>
  <c r="R1268" i="2"/>
  <c r="P1268" i="2"/>
  <c r="BI1264" i="2"/>
  <c r="BH1264" i="2"/>
  <c r="BG1264" i="2"/>
  <c r="BF1264" i="2"/>
  <c r="T1264" i="2"/>
  <c r="R1264" i="2"/>
  <c r="P1264" i="2"/>
  <c r="BI1259" i="2"/>
  <c r="BH1259" i="2"/>
  <c r="BG1259" i="2"/>
  <c r="BF1259" i="2"/>
  <c r="T1259" i="2"/>
  <c r="R1259" i="2"/>
  <c r="P1259" i="2"/>
  <c r="BI1255" i="2"/>
  <c r="BH1255" i="2"/>
  <c r="BG1255" i="2"/>
  <c r="BF1255" i="2"/>
  <c r="T1255" i="2"/>
  <c r="R1255" i="2"/>
  <c r="P1255" i="2"/>
  <c r="BI1251" i="2"/>
  <c r="BH1251" i="2"/>
  <c r="BG1251" i="2"/>
  <c r="BF1251" i="2"/>
  <c r="T1251" i="2"/>
  <c r="R1251" i="2"/>
  <c r="P1251" i="2"/>
  <c r="BI1247" i="2"/>
  <c r="BH1247" i="2"/>
  <c r="BG1247" i="2"/>
  <c r="BF1247" i="2"/>
  <c r="T1247" i="2"/>
  <c r="R1247" i="2"/>
  <c r="P1247" i="2"/>
  <c r="BI1244" i="2"/>
  <c r="BH1244" i="2"/>
  <c r="BG1244" i="2"/>
  <c r="BF1244" i="2"/>
  <c r="T1244" i="2"/>
  <c r="R1244" i="2"/>
  <c r="P1244" i="2"/>
  <c r="BI1239" i="2"/>
  <c r="BH1239" i="2"/>
  <c r="BG1239" i="2"/>
  <c r="BF1239" i="2"/>
  <c r="T1239" i="2"/>
  <c r="R1239" i="2"/>
  <c r="P1239" i="2"/>
  <c r="BI1229" i="2"/>
  <c r="BH1229" i="2"/>
  <c r="BG1229" i="2"/>
  <c r="BF1229" i="2"/>
  <c r="T1229" i="2"/>
  <c r="R1229" i="2"/>
  <c r="P1229" i="2"/>
  <c r="BI1222" i="2"/>
  <c r="BH1222" i="2"/>
  <c r="BG1222" i="2"/>
  <c r="BF1222" i="2"/>
  <c r="T1222" i="2"/>
  <c r="R1222" i="2"/>
  <c r="P1222" i="2"/>
  <c r="BI1217" i="2"/>
  <c r="BH1217" i="2"/>
  <c r="BG1217" i="2"/>
  <c r="BF1217" i="2"/>
  <c r="T1217" i="2"/>
  <c r="R1217" i="2"/>
  <c r="P1217" i="2"/>
  <c r="BI1212" i="2"/>
  <c r="BH1212" i="2"/>
  <c r="BG1212" i="2"/>
  <c r="BF1212" i="2"/>
  <c r="T1212" i="2"/>
  <c r="R1212" i="2"/>
  <c r="P1212" i="2"/>
  <c r="BI1207" i="2"/>
  <c r="BH1207" i="2"/>
  <c r="BG1207" i="2"/>
  <c r="BF1207" i="2"/>
  <c r="T1207" i="2"/>
  <c r="R1207" i="2"/>
  <c r="P1207" i="2"/>
  <c r="BI1191" i="2"/>
  <c r="BH1191" i="2"/>
  <c r="BG1191" i="2"/>
  <c r="BF1191" i="2"/>
  <c r="T1191" i="2"/>
  <c r="R1191" i="2"/>
  <c r="P1191" i="2"/>
  <c r="BI1188" i="2"/>
  <c r="BH1188" i="2"/>
  <c r="BG1188" i="2"/>
  <c r="BF1188" i="2"/>
  <c r="T1188" i="2"/>
  <c r="R1188" i="2"/>
  <c r="P1188" i="2"/>
  <c r="BI1184" i="2"/>
  <c r="BH1184" i="2"/>
  <c r="BG1184" i="2"/>
  <c r="BF1184" i="2"/>
  <c r="T1184" i="2"/>
  <c r="R1184" i="2"/>
  <c r="P1184" i="2"/>
  <c r="BI1178" i="2"/>
  <c r="BH1178" i="2"/>
  <c r="BG1178" i="2"/>
  <c r="BF1178" i="2"/>
  <c r="T1178" i="2"/>
  <c r="R1178" i="2"/>
  <c r="P1178" i="2"/>
  <c r="BI1174" i="2"/>
  <c r="BH1174" i="2"/>
  <c r="BG1174" i="2"/>
  <c r="BF1174" i="2"/>
  <c r="T1174" i="2"/>
  <c r="R1174" i="2"/>
  <c r="P1174" i="2"/>
  <c r="BI1170" i="2"/>
  <c r="BH1170" i="2"/>
  <c r="BG1170" i="2"/>
  <c r="BF1170" i="2"/>
  <c r="T1170" i="2"/>
  <c r="R1170" i="2"/>
  <c r="P1170" i="2"/>
  <c r="BI1166" i="2"/>
  <c r="BH1166" i="2"/>
  <c r="BG1166" i="2"/>
  <c r="BF1166" i="2"/>
  <c r="T1166" i="2"/>
  <c r="R1166" i="2"/>
  <c r="P1166" i="2"/>
  <c r="BI1162" i="2"/>
  <c r="BH1162" i="2"/>
  <c r="BG1162" i="2"/>
  <c r="BF1162" i="2"/>
  <c r="T1162" i="2"/>
  <c r="R1162" i="2"/>
  <c r="P1162" i="2"/>
  <c r="BI1159" i="2"/>
  <c r="BH1159" i="2"/>
  <c r="BG1159" i="2"/>
  <c r="BF1159" i="2"/>
  <c r="T1159" i="2"/>
  <c r="R1159" i="2"/>
  <c r="P1159" i="2"/>
  <c r="BI1156" i="2"/>
  <c r="BH1156" i="2"/>
  <c r="BG1156" i="2"/>
  <c r="BF1156" i="2"/>
  <c r="T1156" i="2"/>
  <c r="R1156" i="2"/>
  <c r="P1156" i="2"/>
  <c r="BI1153" i="2"/>
  <c r="BH1153" i="2"/>
  <c r="BG1153" i="2"/>
  <c r="BF1153" i="2"/>
  <c r="T1153" i="2"/>
  <c r="R1153" i="2"/>
  <c r="P1153" i="2"/>
  <c r="BI1150" i="2"/>
  <c r="BH1150" i="2"/>
  <c r="BG1150" i="2"/>
  <c r="BF1150" i="2"/>
  <c r="T1150" i="2"/>
  <c r="R1150" i="2"/>
  <c r="P1150" i="2"/>
  <c r="BI1146" i="2"/>
  <c r="BH1146" i="2"/>
  <c r="BG1146" i="2"/>
  <c r="BF1146" i="2"/>
  <c r="T1146" i="2"/>
  <c r="R1146" i="2"/>
  <c r="P1146" i="2"/>
  <c r="BI1142" i="2"/>
  <c r="BH1142" i="2"/>
  <c r="BG1142" i="2"/>
  <c r="BF1142" i="2"/>
  <c r="T1142" i="2"/>
  <c r="R1142" i="2"/>
  <c r="P1142" i="2"/>
  <c r="BI1138" i="2"/>
  <c r="BH1138" i="2"/>
  <c r="BG1138" i="2"/>
  <c r="BF1138" i="2"/>
  <c r="T1138" i="2"/>
  <c r="R1138" i="2"/>
  <c r="P1138" i="2"/>
  <c r="BI1131" i="2"/>
  <c r="BH1131" i="2"/>
  <c r="BG1131" i="2"/>
  <c r="BF1131" i="2"/>
  <c r="T1131" i="2"/>
  <c r="R1131" i="2"/>
  <c r="P1131" i="2"/>
  <c r="BI1123" i="2"/>
  <c r="BH1123" i="2"/>
  <c r="BG1123" i="2"/>
  <c r="BF1123" i="2"/>
  <c r="T1123" i="2"/>
  <c r="R1123" i="2"/>
  <c r="P1123" i="2"/>
  <c r="BI1120" i="2"/>
  <c r="BH1120" i="2"/>
  <c r="BG1120" i="2"/>
  <c r="BF1120" i="2"/>
  <c r="T1120" i="2"/>
  <c r="R1120" i="2"/>
  <c r="P1120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1" i="2"/>
  <c r="BH1111" i="2"/>
  <c r="BG1111" i="2"/>
  <c r="BF1111" i="2"/>
  <c r="T1111" i="2"/>
  <c r="R1111" i="2"/>
  <c r="P1111" i="2"/>
  <c r="BI1107" i="2"/>
  <c r="BH1107" i="2"/>
  <c r="BG1107" i="2"/>
  <c r="BF1107" i="2"/>
  <c r="T1107" i="2"/>
  <c r="R1107" i="2"/>
  <c r="P1107" i="2"/>
  <c r="BI1103" i="2"/>
  <c r="BH1103" i="2"/>
  <c r="BG1103" i="2"/>
  <c r="BF1103" i="2"/>
  <c r="T1103" i="2"/>
  <c r="R1103" i="2"/>
  <c r="P1103" i="2"/>
  <c r="BI1100" i="2"/>
  <c r="BH1100" i="2"/>
  <c r="BG1100" i="2"/>
  <c r="BF1100" i="2"/>
  <c r="T1100" i="2"/>
  <c r="R1100" i="2"/>
  <c r="P1100" i="2"/>
  <c r="BI1096" i="2"/>
  <c r="BH1096" i="2"/>
  <c r="BG1096" i="2"/>
  <c r="BF1096" i="2"/>
  <c r="T1096" i="2"/>
  <c r="R1096" i="2"/>
  <c r="P1096" i="2"/>
  <c r="BI1086" i="2"/>
  <c r="BH1086" i="2"/>
  <c r="BG1086" i="2"/>
  <c r="BF1086" i="2"/>
  <c r="T1086" i="2"/>
  <c r="R1086" i="2"/>
  <c r="P1086" i="2"/>
  <c r="BI1076" i="2"/>
  <c r="BH1076" i="2"/>
  <c r="BG1076" i="2"/>
  <c r="BF1076" i="2"/>
  <c r="T1076" i="2"/>
  <c r="R1076" i="2"/>
  <c r="P1076" i="2"/>
  <c r="BI1072" i="2"/>
  <c r="BH1072" i="2"/>
  <c r="BG1072" i="2"/>
  <c r="BF1072" i="2"/>
  <c r="T1072" i="2"/>
  <c r="R1072" i="2"/>
  <c r="P1072" i="2"/>
  <c r="BI1069" i="2"/>
  <c r="BH1069" i="2"/>
  <c r="BG1069" i="2"/>
  <c r="BF1069" i="2"/>
  <c r="T1069" i="2"/>
  <c r="R1069" i="2"/>
  <c r="P1069" i="2"/>
  <c r="BI1065" i="2"/>
  <c r="BH1065" i="2"/>
  <c r="BG1065" i="2"/>
  <c r="BF1065" i="2"/>
  <c r="T1065" i="2"/>
  <c r="R1065" i="2"/>
  <c r="P1065" i="2"/>
  <c r="BI1060" i="2"/>
  <c r="BH1060" i="2"/>
  <c r="BG1060" i="2"/>
  <c r="BF1060" i="2"/>
  <c r="T1060" i="2"/>
  <c r="R1060" i="2"/>
  <c r="P1060" i="2"/>
  <c r="BI1055" i="2"/>
  <c r="BH1055" i="2"/>
  <c r="BG1055" i="2"/>
  <c r="BF1055" i="2"/>
  <c r="T1055" i="2"/>
  <c r="R1055" i="2"/>
  <c r="P1055" i="2"/>
  <c r="BI1052" i="2"/>
  <c r="BH1052" i="2"/>
  <c r="BG1052" i="2"/>
  <c r="BF1052" i="2"/>
  <c r="T1052" i="2"/>
  <c r="R1052" i="2"/>
  <c r="P1052" i="2"/>
  <c r="BI1048" i="2"/>
  <c r="BH1048" i="2"/>
  <c r="BG1048" i="2"/>
  <c r="BF1048" i="2"/>
  <c r="T1048" i="2"/>
  <c r="R1048" i="2"/>
  <c r="P1048" i="2"/>
  <c r="BI1042" i="2"/>
  <c r="BH1042" i="2"/>
  <c r="BG1042" i="2"/>
  <c r="BF1042" i="2"/>
  <c r="T1042" i="2"/>
  <c r="R1042" i="2"/>
  <c r="P1042" i="2"/>
  <c r="BI1039" i="2"/>
  <c r="BH1039" i="2"/>
  <c r="BG1039" i="2"/>
  <c r="BF1039" i="2"/>
  <c r="T1039" i="2"/>
  <c r="R1039" i="2"/>
  <c r="P1039" i="2"/>
  <c r="BI1035" i="2"/>
  <c r="BH1035" i="2"/>
  <c r="BG1035" i="2"/>
  <c r="BF1035" i="2"/>
  <c r="T1035" i="2"/>
  <c r="R1035" i="2"/>
  <c r="P1035" i="2"/>
  <c r="BI1031" i="2"/>
  <c r="BH1031" i="2"/>
  <c r="BG1031" i="2"/>
  <c r="BF1031" i="2"/>
  <c r="T1031" i="2"/>
  <c r="R1031" i="2"/>
  <c r="P1031" i="2"/>
  <c r="BI1027" i="2"/>
  <c r="BH1027" i="2"/>
  <c r="BG1027" i="2"/>
  <c r="BF1027" i="2"/>
  <c r="T1027" i="2"/>
  <c r="R1027" i="2"/>
  <c r="P1027" i="2"/>
  <c r="BI1024" i="2"/>
  <c r="BH1024" i="2"/>
  <c r="BG1024" i="2"/>
  <c r="BF1024" i="2"/>
  <c r="T1024" i="2"/>
  <c r="R1024" i="2"/>
  <c r="P1024" i="2"/>
  <c r="BI1020" i="2"/>
  <c r="BH1020" i="2"/>
  <c r="BG1020" i="2"/>
  <c r="BF1020" i="2"/>
  <c r="T1020" i="2"/>
  <c r="R1020" i="2"/>
  <c r="P1020" i="2"/>
  <c r="BI1017" i="2"/>
  <c r="BH1017" i="2"/>
  <c r="BG1017" i="2"/>
  <c r="BF1017" i="2"/>
  <c r="T1017" i="2"/>
  <c r="R1017" i="2"/>
  <c r="P1017" i="2"/>
  <c r="BI1013" i="2"/>
  <c r="BH1013" i="2"/>
  <c r="BG1013" i="2"/>
  <c r="BF1013" i="2"/>
  <c r="T1013" i="2"/>
  <c r="R1013" i="2"/>
  <c r="P1013" i="2"/>
  <c r="BI1010" i="2"/>
  <c r="BH1010" i="2"/>
  <c r="BG1010" i="2"/>
  <c r="BF1010" i="2"/>
  <c r="T1010" i="2"/>
  <c r="R1010" i="2"/>
  <c r="P1010" i="2"/>
  <c r="BI1007" i="2"/>
  <c r="BH1007" i="2"/>
  <c r="BG1007" i="2"/>
  <c r="BF1007" i="2"/>
  <c r="T1007" i="2"/>
  <c r="R1007" i="2"/>
  <c r="P1007" i="2"/>
  <c r="BI1003" i="2"/>
  <c r="BH1003" i="2"/>
  <c r="BG1003" i="2"/>
  <c r="BF1003" i="2"/>
  <c r="T1003" i="2"/>
  <c r="R1003" i="2"/>
  <c r="P1003" i="2"/>
  <c r="BI1000" i="2"/>
  <c r="BH1000" i="2"/>
  <c r="BG1000" i="2"/>
  <c r="BF1000" i="2"/>
  <c r="T1000" i="2"/>
  <c r="R1000" i="2"/>
  <c r="P1000" i="2"/>
  <c r="BI996" i="2"/>
  <c r="BH996" i="2"/>
  <c r="BG996" i="2"/>
  <c r="BF996" i="2"/>
  <c r="T996" i="2"/>
  <c r="R996" i="2"/>
  <c r="P996" i="2"/>
  <c r="BI984" i="2"/>
  <c r="BH984" i="2"/>
  <c r="BG984" i="2"/>
  <c r="BF984" i="2"/>
  <c r="T984" i="2"/>
  <c r="R984" i="2"/>
  <c r="P984" i="2"/>
  <c r="BI971" i="2"/>
  <c r="BH971" i="2"/>
  <c r="BG971" i="2"/>
  <c r="BF971" i="2"/>
  <c r="T971" i="2"/>
  <c r="R971" i="2"/>
  <c r="P971" i="2"/>
  <c r="BI964" i="2"/>
  <c r="BH964" i="2"/>
  <c r="BG964" i="2"/>
  <c r="BF964" i="2"/>
  <c r="T964" i="2"/>
  <c r="R964" i="2"/>
  <c r="P964" i="2"/>
  <c r="BI954" i="2"/>
  <c r="BH954" i="2"/>
  <c r="BG954" i="2"/>
  <c r="BF954" i="2"/>
  <c r="T954" i="2"/>
  <c r="R954" i="2"/>
  <c r="P954" i="2"/>
  <c r="BI951" i="2"/>
  <c r="BH951" i="2"/>
  <c r="BG951" i="2"/>
  <c r="BF951" i="2"/>
  <c r="T951" i="2"/>
  <c r="R951" i="2"/>
  <c r="P951" i="2"/>
  <c r="BI946" i="2"/>
  <c r="BH946" i="2"/>
  <c r="BG946" i="2"/>
  <c r="BF946" i="2"/>
  <c r="T946" i="2"/>
  <c r="R946" i="2"/>
  <c r="P946" i="2"/>
  <c r="BI943" i="2"/>
  <c r="BH943" i="2"/>
  <c r="BG943" i="2"/>
  <c r="BF943" i="2"/>
  <c r="T943" i="2"/>
  <c r="R943" i="2"/>
  <c r="P943" i="2"/>
  <c r="BI924" i="2"/>
  <c r="BH924" i="2"/>
  <c r="BG924" i="2"/>
  <c r="BF924" i="2"/>
  <c r="T924" i="2"/>
  <c r="R924" i="2"/>
  <c r="P924" i="2"/>
  <c r="BI919" i="2"/>
  <c r="BH919" i="2"/>
  <c r="BG919" i="2"/>
  <c r="BF919" i="2"/>
  <c r="T919" i="2"/>
  <c r="R919" i="2"/>
  <c r="P919" i="2"/>
  <c r="BI914" i="2"/>
  <c r="BH914" i="2"/>
  <c r="BG914" i="2"/>
  <c r="BF914" i="2"/>
  <c r="T914" i="2"/>
  <c r="R914" i="2"/>
  <c r="P914" i="2"/>
  <c r="BI908" i="2"/>
  <c r="BH908" i="2"/>
  <c r="BG908" i="2"/>
  <c r="BF908" i="2"/>
  <c r="T908" i="2"/>
  <c r="R908" i="2"/>
  <c r="P908" i="2"/>
  <c r="BI896" i="2"/>
  <c r="BH896" i="2"/>
  <c r="BG896" i="2"/>
  <c r="BF896" i="2"/>
  <c r="T896" i="2"/>
  <c r="R896" i="2"/>
  <c r="P896" i="2"/>
  <c r="BI882" i="2"/>
  <c r="BH882" i="2"/>
  <c r="BG882" i="2"/>
  <c r="BF882" i="2"/>
  <c r="T882" i="2"/>
  <c r="R882" i="2"/>
  <c r="P882" i="2"/>
  <c r="BI867" i="2"/>
  <c r="BH867" i="2"/>
  <c r="BG867" i="2"/>
  <c r="BF867" i="2"/>
  <c r="T867" i="2"/>
  <c r="R867" i="2"/>
  <c r="P867" i="2"/>
  <c r="BI860" i="2"/>
  <c r="BH860" i="2"/>
  <c r="BG860" i="2"/>
  <c r="BF860" i="2"/>
  <c r="T860" i="2"/>
  <c r="R860" i="2"/>
  <c r="P860" i="2"/>
  <c r="BI852" i="2"/>
  <c r="BH852" i="2"/>
  <c r="BG852" i="2"/>
  <c r="BF852" i="2"/>
  <c r="T852" i="2"/>
  <c r="R852" i="2"/>
  <c r="P852" i="2"/>
  <c r="BI849" i="2"/>
  <c r="BH849" i="2"/>
  <c r="BG849" i="2"/>
  <c r="BF849" i="2"/>
  <c r="T849" i="2"/>
  <c r="R849" i="2"/>
  <c r="P849" i="2"/>
  <c r="BI845" i="2"/>
  <c r="BH845" i="2"/>
  <c r="BG845" i="2"/>
  <c r="BF845" i="2"/>
  <c r="T845" i="2"/>
  <c r="R845" i="2"/>
  <c r="P845" i="2"/>
  <c r="BI842" i="2"/>
  <c r="BH842" i="2"/>
  <c r="BG842" i="2"/>
  <c r="BF842" i="2"/>
  <c r="T842" i="2"/>
  <c r="R842" i="2"/>
  <c r="P842" i="2"/>
  <c r="BI838" i="2"/>
  <c r="BH838" i="2"/>
  <c r="BG838" i="2"/>
  <c r="BF838" i="2"/>
  <c r="T838" i="2"/>
  <c r="R838" i="2"/>
  <c r="P838" i="2"/>
  <c r="BI835" i="2"/>
  <c r="BH835" i="2"/>
  <c r="BG835" i="2"/>
  <c r="BF835" i="2"/>
  <c r="T835" i="2"/>
  <c r="R835" i="2"/>
  <c r="P835" i="2"/>
  <c r="BI831" i="2"/>
  <c r="BH831" i="2"/>
  <c r="BG831" i="2"/>
  <c r="BF831" i="2"/>
  <c r="T831" i="2"/>
  <c r="R831" i="2"/>
  <c r="P831" i="2"/>
  <c r="BI828" i="2"/>
  <c r="BH828" i="2"/>
  <c r="BG828" i="2"/>
  <c r="BF828" i="2"/>
  <c r="T828" i="2"/>
  <c r="R828" i="2"/>
  <c r="P828" i="2"/>
  <c r="BI824" i="2"/>
  <c r="BH824" i="2"/>
  <c r="BG824" i="2"/>
  <c r="BF824" i="2"/>
  <c r="T824" i="2"/>
  <c r="R824" i="2"/>
  <c r="P824" i="2"/>
  <c r="BI819" i="2"/>
  <c r="BH819" i="2"/>
  <c r="BG819" i="2"/>
  <c r="BF819" i="2"/>
  <c r="T819" i="2"/>
  <c r="R819" i="2"/>
  <c r="P819" i="2"/>
  <c r="BI813" i="2"/>
  <c r="BH813" i="2"/>
  <c r="BG813" i="2"/>
  <c r="BF813" i="2"/>
  <c r="T813" i="2"/>
  <c r="R813" i="2"/>
  <c r="P813" i="2"/>
  <c r="BI804" i="2"/>
  <c r="BH804" i="2"/>
  <c r="BG804" i="2"/>
  <c r="BF804" i="2"/>
  <c r="T804" i="2"/>
  <c r="R804" i="2"/>
  <c r="P804" i="2"/>
  <c r="BI792" i="2"/>
  <c r="BH792" i="2"/>
  <c r="BG792" i="2"/>
  <c r="BF792" i="2"/>
  <c r="T792" i="2"/>
  <c r="R792" i="2"/>
  <c r="P792" i="2"/>
  <c r="BI787" i="2"/>
  <c r="BH787" i="2"/>
  <c r="BG787" i="2"/>
  <c r="BF787" i="2"/>
  <c r="T787" i="2"/>
  <c r="R787" i="2"/>
  <c r="P787" i="2"/>
  <c r="BI772" i="2"/>
  <c r="BH772" i="2"/>
  <c r="BG772" i="2"/>
  <c r="BF772" i="2"/>
  <c r="T772" i="2"/>
  <c r="R772" i="2"/>
  <c r="P772" i="2"/>
  <c r="BI768" i="2"/>
  <c r="BH768" i="2"/>
  <c r="BG768" i="2"/>
  <c r="BF768" i="2"/>
  <c r="T768" i="2"/>
  <c r="R768" i="2"/>
  <c r="P768" i="2"/>
  <c r="BI764" i="2"/>
  <c r="BH764" i="2"/>
  <c r="BG764" i="2"/>
  <c r="BF764" i="2"/>
  <c r="T764" i="2"/>
  <c r="R764" i="2"/>
  <c r="P764" i="2"/>
  <c r="BI759" i="2"/>
  <c r="BH759" i="2"/>
  <c r="BG759" i="2"/>
  <c r="BF759" i="2"/>
  <c r="T759" i="2"/>
  <c r="R759" i="2"/>
  <c r="P759" i="2"/>
  <c r="BI753" i="2"/>
  <c r="BH753" i="2"/>
  <c r="BG753" i="2"/>
  <c r="BF753" i="2"/>
  <c r="T753" i="2"/>
  <c r="R753" i="2"/>
  <c r="P753" i="2"/>
  <c r="BI749" i="2"/>
  <c r="BH749" i="2"/>
  <c r="BG749" i="2"/>
  <c r="BF749" i="2"/>
  <c r="T749" i="2"/>
  <c r="R749" i="2"/>
  <c r="P749" i="2"/>
  <c r="BI744" i="2"/>
  <c r="BH744" i="2"/>
  <c r="BG744" i="2"/>
  <c r="BF744" i="2"/>
  <c r="T744" i="2"/>
  <c r="R744" i="2"/>
  <c r="P744" i="2"/>
  <c r="BI741" i="2"/>
  <c r="BH741" i="2"/>
  <c r="BG741" i="2"/>
  <c r="BF741" i="2"/>
  <c r="T741" i="2"/>
  <c r="R741" i="2"/>
  <c r="P741" i="2"/>
  <c r="BI736" i="2"/>
  <c r="BH736" i="2"/>
  <c r="BG736" i="2"/>
  <c r="BF736" i="2"/>
  <c r="T736" i="2"/>
  <c r="R736" i="2"/>
  <c r="P736" i="2"/>
  <c r="BI734" i="2"/>
  <c r="BH734" i="2"/>
  <c r="BG734" i="2"/>
  <c r="BF734" i="2"/>
  <c r="T734" i="2"/>
  <c r="R734" i="2"/>
  <c r="P734" i="2"/>
  <c r="BI732" i="2"/>
  <c r="BH732" i="2"/>
  <c r="BG732" i="2"/>
  <c r="BF732" i="2"/>
  <c r="T732" i="2"/>
  <c r="R732" i="2"/>
  <c r="P732" i="2"/>
  <c r="BI727" i="2"/>
  <c r="BH727" i="2"/>
  <c r="BG727" i="2"/>
  <c r="BF727" i="2"/>
  <c r="T727" i="2"/>
  <c r="R727" i="2"/>
  <c r="P727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3" i="2"/>
  <c r="BH713" i="2"/>
  <c r="BG713" i="2"/>
  <c r="BF713" i="2"/>
  <c r="T713" i="2"/>
  <c r="R713" i="2"/>
  <c r="P713" i="2"/>
  <c r="BI708" i="2"/>
  <c r="BH708" i="2"/>
  <c r="BG708" i="2"/>
  <c r="BF708" i="2"/>
  <c r="T708" i="2"/>
  <c r="R708" i="2"/>
  <c r="P708" i="2"/>
  <c r="BI706" i="2"/>
  <c r="BH706" i="2"/>
  <c r="BG706" i="2"/>
  <c r="BF706" i="2"/>
  <c r="T706" i="2"/>
  <c r="R706" i="2"/>
  <c r="P706" i="2"/>
  <c r="BI703" i="2"/>
  <c r="BH703" i="2"/>
  <c r="BG703" i="2"/>
  <c r="BF703" i="2"/>
  <c r="T703" i="2"/>
  <c r="R703" i="2"/>
  <c r="P703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89" i="2"/>
  <c r="BH689" i="2"/>
  <c r="BG689" i="2"/>
  <c r="BF689" i="2"/>
  <c r="T689" i="2"/>
  <c r="R689" i="2"/>
  <c r="P689" i="2"/>
  <c r="BI681" i="2"/>
  <c r="BH681" i="2"/>
  <c r="BG681" i="2"/>
  <c r="BF681" i="2"/>
  <c r="T681" i="2"/>
  <c r="R681" i="2"/>
  <c r="P681" i="2"/>
  <c r="BI678" i="2"/>
  <c r="BH678" i="2"/>
  <c r="BG678" i="2"/>
  <c r="BF678" i="2"/>
  <c r="T678" i="2"/>
  <c r="R678" i="2"/>
  <c r="P678" i="2"/>
  <c r="BI675" i="2"/>
  <c r="BH675" i="2"/>
  <c r="BG675" i="2"/>
  <c r="BF675" i="2"/>
  <c r="T675" i="2"/>
  <c r="R675" i="2"/>
  <c r="P675" i="2"/>
  <c r="BI671" i="2"/>
  <c r="BH671" i="2"/>
  <c r="BG671" i="2"/>
  <c r="BF671" i="2"/>
  <c r="T671" i="2"/>
  <c r="R671" i="2"/>
  <c r="P671" i="2"/>
  <c r="BI666" i="2"/>
  <c r="BH666" i="2"/>
  <c r="BG666" i="2"/>
  <c r="BF666" i="2"/>
  <c r="T666" i="2"/>
  <c r="R666" i="2"/>
  <c r="P666" i="2"/>
  <c r="BI661" i="2"/>
  <c r="BH661" i="2"/>
  <c r="BG661" i="2"/>
  <c r="BF661" i="2"/>
  <c r="T661" i="2"/>
  <c r="R661" i="2"/>
  <c r="P661" i="2"/>
  <c r="BI657" i="2"/>
  <c r="BH657" i="2"/>
  <c r="BG657" i="2"/>
  <c r="BF657" i="2"/>
  <c r="T657" i="2"/>
  <c r="R657" i="2"/>
  <c r="P657" i="2"/>
  <c r="BI653" i="2"/>
  <c r="BH653" i="2"/>
  <c r="BG653" i="2"/>
  <c r="BF653" i="2"/>
  <c r="T653" i="2"/>
  <c r="R653" i="2"/>
  <c r="P653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40" i="2"/>
  <c r="BH640" i="2"/>
  <c r="BG640" i="2"/>
  <c r="BF640" i="2"/>
  <c r="T640" i="2"/>
  <c r="R640" i="2"/>
  <c r="P640" i="2"/>
  <c r="BI635" i="2"/>
  <c r="BH635" i="2"/>
  <c r="BG635" i="2"/>
  <c r="BF635" i="2"/>
  <c r="T635" i="2"/>
  <c r="R635" i="2"/>
  <c r="P635" i="2"/>
  <c r="BI631" i="2"/>
  <c r="BH631" i="2"/>
  <c r="BG631" i="2"/>
  <c r="BF631" i="2"/>
  <c r="T631" i="2"/>
  <c r="R631" i="2"/>
  <c r="P631" i="2"/>
  <c r="BI627" i="2"/>
  <c r="BH627" i="2"/>
  <c r="BG627" i="2"/>
  <c r="BF627" i="2"/>
  <c r="T627" i="2"/>
  <c r="R627" i="2"/>
  <c r="P627" i="2"/>
  <c r="BI622" i="2"/>
  <c r="BH622" i="2"/>
  <c r="BG622" i="2"/>
  <c r="BF622" i="2"/>
  <c r="T622" i="2"/>
  <c r="R622" i="2"/>
  <c r="P622" i="2"/>
  <c r="BI618" i="2"/>
  <c r="BH618" i="2"/>
  <c r="BG618" i="2"/>
  <c r="BF618" i="2"/>
  <c r="T618" i="2"/>
  <c r="R618" i="2"/>
  <c r="P618" i="2"/>
  <c r="BI613" i="2"/>
  <c r="BH613" i="2"/>
  <c r="BG613" i="2"/>
  <c r="BF613" i="2"/>
  <c r="T613" i="2"/>
  <c r="R613" i="2"/>
  <c r="P613" i="2"/>
  <c r="BI609" i="2"/>
  <c r="BH609" i="2"/>
  <c r="BG609" i="2"/>
  <c r="BF609" i="2"/>
  <c r="T609" i="2"/>
  <c r="R609" i="2"/>
  <c r="P609" i="2"/>
  <c r="BI604" i="2"/>
  <c r="BH604" i="2"/>
  <c r="BG604" i="2"/>
  <c r="BF604" i="2"/>
  <c r="T604" i="2"/>
  <c r="R604" i="2"/>
  <c r="P604" i="2"/>
  <c r="BI599" i="2"/>
  <c r="BH599" i="2"/>
  <c r="BG599" i="2"/>
  <c r="BF599" i="2"/>
  <c r="T599" i="2"/>
  <c r="T598" i="2"/>
  <c r="R599" i="2"/>
  <c r="R598" i="2"/>
  <c r="P599" i="2"/>
  <c r="P598" i="2"/>
  <c r="BI595" i="2"/>
  <c r="BH595" i="2"/>
  <c r="BG595" i="2"/>
  <c r="BF595" i="2"/>
  <c r="T595" i="2"/>
  <c r="R595" i="2"/>
  <c r="P595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5" i="2"/>
  <c r="BH585" i="2"/>
  <c r="BG585" i="2"/>
  <c r="BF585" i="2"/>
  <c r="T585" i="2"/>
  <c r="R585" i="2"/>
  <c r="P585" i="2"/>
  <c r="BI579" i="2"/>
  <c r="BH579" i="2"/>
  <c r="BG579" i="2"/>
  <c r="BF579" i="2"/>
  <c r="T579" i="2"/>
  <c r="R579" i="2"/>
  <c r="P579" i="2"/>
  <c r="BI574" i="2"/>
  <c r="BH574" i="2"/>
  <c r="BG574" i="2"/>
  <c r="BF574" i="2"/>
  <c r="T574" i="2"/>
  <c r="R574" i="2"/>
  <c r="P574" i="2"/>
  <c r="BI568" i="2"/>
  <c r="BH568" i="2"/>
  <c r="BG568" i="2"/>
  <c r="BF568" i="2"/>
  <c r="T568" i="2"/>
  <c r="R568" i="2"/>
  <c r="P568" i="2"/>
  <c r="BI564" i="2"/>
  <c r="BH564" i="2"/>
  <c r="BG564" i="2"/>
  <c r="BF564" i="2"/>
  <c r="T564" i="2"/>
  <c r="R564" i="2"/>
  <c r="P564" i="2"/>
  <c r="BI560" i="2"/>
  <c r="BH560" i="2"/>
  <c r="BG560" i="2"/>
  <c r="BF560" i="2"/>
  <c r="T560" i="2"/>
  <c r="R560" i="2"/>
  <c r="P560" i="2"/>
  <c r="BI554" i="2"/>
  <c r="BH554" i="2"/>
  <c r="BG554" i="2"/>
  <c r="BF554" i="2"/>
  <c r="T554" i="2"/>
  <c r="R554" i="2"/>
  <c r="P554" i="2"/>
  <c r="BI550" i="2"/>
  <c r="BH550" i="2"/>
  <c r="BG550" i="2"/>
  <c r="BF550" i="2"/>
  <c r="T550" i="2"/>
  <c r="R550" i="2"/>
  <c r="P550" i="2"/>
  <c r="BI546" i="2"/>
  <c r="BH546" i="2"/>
  <c r="BG546" i="2"/>
  <c r="BF546" i="2"/>
  <c r="T546" i="2"/>
  <c r="R546" i="2"/>
  <c r="P546" i="2"/>
  <c r="BI541" i="2"/>
  <c r="BH541" i="2"/>
  <c r="BG541" i="2"/>
  <c r="BF541" i="2"/>
  <c r="T541" i="2"/>
  <c r="R541" i="2"/>
  <c r="P541" i="2"/>
  <c r="BI536" i="2"/>
  <c r="BH536" i="2"/>
  <c r="BG536" i="2"/>
  <c r="BF536" i="2"/>
  <c r="T536" i="2"/>
  <c r="R536" i="2"/>
  <c r="P536" i="2"/>
  <c r="BI531" i="2"/>
  <c r="BH531" i="2"/>
  <c r="BG531" i="2"/>
  <c r="BF531" i="2"/>
  <c r="T531" i="2"/>
  <c r="R531" i="2"/>
  <c r="P531" i="2"/>
  <c r="BI526" i="2"/>
  <c r="BH526" i="2"/>
  <c r="BG526" i="2"/>
  <c r="BF526" i="2"/>
  <c r="T526" i="2"/>
  <c r="R526" i="2"/>
  <c r="P526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0" i="2"/>
  <c r="BH510" i="2"/>
  <c r="BG510" i="2"/>
  <c r="BF510" i="2"/>
  <c r="T510" i="2"/>
  <c r="R510" i="2"/>
  <c r="P510" i="2"/>
  <c r="BI505" i="2"/>
  <c r="BH505" i="2"/>
  <c r="BG505" i="2"/>
  <c r="BF505" i="2"/>
  <c r="T505" i="2"/>
  <c r="R505" i="2"/>
  <c r="P505" i="2"/>
  <c r="BI500" i="2"/>
  <c r="BH500" i="2"/>
  <c r="BG500" i="2"/>
  <c r="BF500" i="2"/>
  <c r="T500" i="2"/>
  <c r="R500" i="2"/>
  <c r="P500" i="2"/>
  <c r="BI495" i="2"/>
  <c r="BH495" i="2"/>
  <c r="BG495" i="2"/>
  <c r="BF495" i="2"/>
  <c r="T495" i="2"/>
  <c r="R495" i="2"/>
  <c r="P495" i="2"/>
  <c r="BI492" i="2"/>
  <c r="BH492" i="2"/>
  <c r="BG492" i="2"/>
  <c r="BF492" i="2"/>
  <c r="T492" i="2"/>
  <c r="R492" i="2"/>
  <c r="P492" i="2"/>
  <c r="BI482" i="2"/>
  <c r="BH482" i="2"/>
  <c r="BG482" i="2"/>
  <c r="BF482" i="2"/>
  <c r="T482" i="2"/>
  <c r="R482" i="2"/>
  <c r="P482" i="2"/>
  <c r="BI476" i="2"/>
  <c r="BH476" i="2"/>
  <c r="BG476" i="2"/>
  <c r="BF476" i="2"/>
  <c r="T476" i="2"/>
  <c r="R476" i="2"/>
  <c r="P476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43" i="2"/>
  <c r="BH443" i="2"/>
  <c r="BG443" i="2"/>
  <c r="BF443" i="2"/>
  <c r="T443" i="2"/>
  <c r="R443" i="2"/>
  <c r="P443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399" i="2"/>
  <c r="BH399" i="2"/>
  <c r="BG399" i="2"/>
  <c r="BF399" i="2"/>
  <c r="T399" i="2"/>
  <c r="R399" i="2"/>
  <c r="P399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6" i="2"/>
  <c r="BH386" i="2"/>
  <c r="BG386" i="2"/>
  <c r="BF386" i="2"/>
  <c r="T386" i="2"/>
  <c r="R386" i="2"/>
  <c r="P386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69" i="2"/>
  <c r="BH369" i="2"/>
  <c r="BG369" i="2"/>
  <c r="BF369" i="2"/>
  <c r="T369" i="2"/>
  <c r="R369" i="2"/>
  <c r="P369" i="2"/>
  <c r="BI363" i="2"/>
  <c r="BH363" i="2"/>
  <c r="BG363" i="2"/>
  <c r="BF363" i="2"/>
  <c r="T363" i="2"/>
  <c r="R363" i="2"/>
  <c r="P363" i="2"/>
  <c r="BI357" i="2"/>
  <c r="BH357" i="2"/>
  <c r="BG357" i="2"/>
  <c r="BF357" i="2"/>
  <c r="T357" i="2"/>
  <c r="R357" i="2"/>
  <c r="P357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293" i="2"/>
  <c r="BH293" i="2"/>
  <c r="BG293" i="2"/>
  <c r="BF293" i="2"/>
  <c r="T293" i="2"/>
  <c r="R293" i="2"/>
  <c r="P293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R252" i="2"/>
  <c r="P252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67" i="2"/>
  <c r="BH167" i="2"/>
  <c r="BG167" i="2"/>
  <c r="BF167" i="2"/>
  <c r="T167" i="2"/>
  <c r="R167" i="2"/>
  <c r="P167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06" i="2"/>
  <c r="BH106" i="2"/>
  <c r="BG106" i="2"/>
  <c r="BF106" i="2"/>
  <c r="T106" i="2"/>
  <c r="R106" i="2"/>
  <c r="P106" i="2"/>
  <c r="J100" i="2"/>
  <c r="J99" i="2"/>
  <c r="F99" i="2"/>
  <c r="F97" i="2"/>
  <c r="E95" i="2"/>
  <c r="J59" i="2"/>
  <c r="J58" i="2"/>
  <c r="F58" i="2"/>
  <c r="F56" i="2"/>
  <c r="E54" i="2"/>
  <c r="J20" i="2"/>
  <c r="E20" i="2"/>
  <c r="F100" i="2"/>
  <c r="J19" i="2"/>
  <c r="J14" i="2"/>
  <c r="J97" i="2"/>
  <c r="E7" i="2"/>
  <c r="E91" i="2"/>
  <c r="L50" i="1"/>
  <c r="AM50" i="1"/>
  <c r="AM49" i="1"/>
  <c r="L49" i="1"/>
  <c r="AM47" i="1"/>
  <c r="L47" i="1"/>
  <c r="L45" i="1"/>
  <c r="L44" i="1"/>
  <c r="BK203" i="5"/>
  <c r="J235" i="3"/>
  <c r="J159" i="3"/>
  <c r="BK1244" i="2"/>
  <c r="BK1007" i="2"/>
  <c r="J828" i="2"/>
  <c r="BK526" i="2"/>
  <c r="J328" i="2"/>
  <c r="J112" i="9"/>
  <c r="J548" i="8"/>
  <c r="J1100" i="2"/>
  <c r="BK722" i="2"/>
  <c r="BK159" i="7"/>
  <c r="J359" i="6"/>
  <c r="BK343" i="6"/>
  <c r="J257" i="6"/>
  <c r="BK209" i="6"/>
  <c r="BK197" i="6"/>
  <c r="J159" i="6"/>
  <c r="BK121" i="6"/>
  <c r="J304" i="5"/>
  <c r="BK216" i="5"/>
  <c r="J196" i="5"/>
  <c r="BK185" i="5"/>
  <c r="BK133" i="5"/>
  <c r="BK99" i="5"/>
  <c r="J187" i="4"/>
  <c r="BK172" i="4"/>
  <c r="J116" i="4"/>
  <c r="BK515" i="3"/>
  <c r="BK478" i="3"/>
  <c r="J461" i="3"/>
  <c r="BK449" i="3"/>
  <c r="BK432" i="3"/>
  <c r="J415" i="3"/>
  <c r="BK384" i="3"/>
  <c r="BK377" i="3"/>
  <c r="J354" i="3"/>
  <c r="J334" i="3"/>
  <c r="J297" i="3"/>
  <c r="BK237" i="3"/>
  <c r="BK207" i="3"/>
  <c r="BK191" i="3"/>
  <c r="J174" i="3"/>
  <c r="J1457" i="2"/>
  <c r="J1399" i="2"/>
  <c r="J1159" i="2"/>
  <c r="J1017" i="2"/>
  <c r="J852" i="2"/>
  <c r="J671" i="2"/>
  <c r="BK341" i="2"/>
  <c r="J140" i="2"/>
  <c r="BK224" i="10"/>
  <c r="J176" i="10"/>
  <c r="BK612" i="8"/>
  <c r="J517" i="8"/>
  <c r="J416" i="8"/>
  <c r="J308" i="8"/>
  <c r="BK114" i="8"/>
  <c r="BK265" i="7"/>
  <c r="J204" i="7"/>
  <c r="BK165" i="7"/>
  <c r="J444" i="6"/>
  <c r="BK411" i="6"/>
  <c r="BK303" i="6"/>
  <c r="J279" i="6"/>
  <c r="BK259" i="6"/>
  <c r="BK201" i="6"/>
  <c r="J167" i="6"/>
  <c r="J141" i="6"/>
  <c r="J285" i="5"/>
  <c r="BK92" i="5"/>
  <c r="J526" i="3"/>
  <c r="BK146" i="11"/>
  <c r="J183" i="10"/>
  <c r="J106" i="9"/>
  <c r="J612" i="8"/>
  <c r="BK532" i="8"/>
  <c r="BK235" i="6"/>
  <c r="BK215" i="6"/>
  <c r="J179" i="6"/>
  <c r="BK173" i="5"/>
  <c r="J130" i="4"/>
  <c r="BK107" i="4"/>
  <c r="J517" i="3"/>
  <c r="J478" i="3"/>
  <c r="BK452" i="3"/>
  <c r="J412" i="3"/>
  <c r="BK398" i="3"/>
  <c r="BK366" i="3"/>
  <c r="J359" i="3"/>
  <c r="BK326" i="3"/>
  <c r="J309" i="3"/>
  <c r="J269" i="3"/>
  <c r="J237" i="3"/>
  <c r="J176" i="3"/>
  <c r="BK141" i="3"/>
  <c r="J115" i="3"/>
  <c r="BK1470" i="2"/>
  <c r="BK1436" i="2"/>
  <c r="J1096" i="2"/>
  <c r="J964" i="2"/>
  <c r="J787" i="2"/>
  <c r="BK678" i="2"/>
  <c r="BK443" i="2"/>
  <c r="J240" i="2"/>
  <c r="BK287" i="10"/>
  <c r="BK214" i="10"/>
  <c r="BK121" i="10"/>
  <c r="BK919" i="2"/>
  <c r="BK828" i="2"/>
  <c r="BK718" i="2"/>
  <c r="BK622" i="2"/>
  <c r="J550" i="2"/>
  <c r="J374" i="2"/>
  <c r="BK252" i="2"/>
  <c r="J152" i="2"/>
  <c r="BK272" i="10"/>
  <c r="BK580" i="8"/>
  <c r="BK327" i="8"/>
  <c r="J250" i="7"/>
  <c r="J135" i="7"/>
  <c r="BK365" i="6"/>
  <c r="J297" i="5"/>
  <c r="J170" i="5"/>
  <c r="BK107" i="5"/>
  <c r="BK145" i="4"/>
  <c r="BK389" i="3"/>
  <c r="J284" i="3"/>
  <c r="BK225" i="3"/>
  <c r="J1353" i="2"/>
  <c r="J1280" i="2"/>
  <c r="BK1170" i="2"/>
  <c r="BK849" i="2"/>
  <c r="J759" i="2"/>
  <c r="J644" i="2"/>
  <c r="J579" i="2"/>
  <c r="J536" i="2"/>
  <c r="BK193" i="2"/>
  <c r="J94" i="11"/>
  <c r="BK252" i="10"/>
  <c r="J121" i="10"/>
  <c r="J93" i="10"/>
  <c r="J526" i="8"/>
  <c r="BK316" i="8"/>
  <c r="J242" i="7"/>
  <c r="BK143" i="7"/>
  <c r="BK381" i="6"/>
  <c r="J351" i="6"/>
  <c r="J231" i="6"/>
  <c r="J145" i="6"/>
  <c r="BK342" i="5"/>
  <c r="BK311" i="5"/>
  <c r="BK281" i="5"/>
  <c r="J143" i="5"/>
  <c r="BK1229" i="2"/>
  <c r="J849" i="2"/>
  <c r="J708" i="2"/>
  <c r="BK273" i="2"/>
  <c r="J138" i="9"/>
  <c r="J585" i="8"/>
  <c r="BK373" i="8"/>
  <c r="BK230" i="8"/>
  <c r="BK267" i="7"/>
  <c r="BK206" i="7"/>
  <c r="BK161" i="7"/>
  <c r="BK399" i="6"/>
  <c r="J277" i="6"/>
  <c r="BK219" i="6"/>
  <c r="BK139" i="6"/>
  <c r="BK261" i="5"/>
  <c r="BK209" i="4"/>
  <c r="BK95" i="4"/>
  <c r="J430" i="3"/>
  <c r="BK246" i="3"/>
  <c r="J184" i="3"/>
  <c r="BK115" i="3"/>
  <c r="J1268" i="2"/>
  <c r="BK1184" i="2"/>
  <c r="J1123" i="2"/>
  <c r="BK943" i="2"/>
  <c r="BK768" i="2"/>
  <c r="J526" i="2"/>
  <c r="J482" i="2"/>
  <c r="BK394" i="2"/>
  <c r="BK328" i="2"/>
  <c r="J1433" i="2"/>
  <c r="BK1392" i="2"/>
  <c r="BK1153" i="2"/>
  <c r="BK459" i="8"/>
  <c r="BK234" i="8"/>
  <c r="BK250" i="7"/>
  <c r="J411" i="6"/>
  <c r="J371" i="6"/>
  <c r="J325" i="6"/>
  <c r="J247" i="6"/>
  <c r="J239" i="6"/>
  <c r="BK217" i="6"/>
  <c r="J1420" i="2"/>
  <c r="J1251" i="2"/>
  <c r="BK1013" i="2"/>
  <c r="J252" i="10"/>
  <c r="BK157" i="10"/>
  <c r="J598" i="8"/>
  <c r="BK495" i="8"/>
  <c r="BK343" i="8"/>
  <c r="BK106" i="8"/>
  <c r="J145" i="7"/>
  <c r="J109" i="7"/>
  <c r="BK395" i="6"/>
  <c r="J355" i="6"/>
  <c r="J301" i="6"/>
  <c r="BK239" i="6"/>
  <c r="J185" i="6"/>
  <c r="J121" i="6"/>
  <c r="J328" i="5"/>
  <c r="J254" i="5"/>
  <c r="BK119" i="5"/>
  <c r="J161" i="4"/>
  <c r="J136" i="4"/>
  <c r="BK101" i="4"/>
  <c r="BK481" i="3"/>
  <c r="BK415" i="3"/>
  <c r="J398" i="3"/>
  <c r="BK359" i="3"/>
  <c r="BK311" i="3"/>
  <c r="J279" i="3"/>
  <c r="BK254" i="3"/>
  <c r="BK228" i="3"/>
  <c r="BK179" i="3"/>
  <c r="J164" i="3"/>
  <c r="BK107" i="3"/>
  <c r="J1283" i="2"/>
  <c r="J1184" i="2"/>
  <c r="J954" i="2"/>
  <c r="BK824" i="2"/>
  <c r="BK644" i="2"/>
  <c r="J443" i="2"/>
  <c r="BK344" i="2"/>
  <c r="J196" i="2"/>
  <c r="J90" i="9"/>
  <c r="BK480" i="8"/>
  <c r="BK1174" i="2"/>
  <c r="J1086" i="2"/>
  <c r="J971" i="2"/>
  <c r="J331" i="3"/>
  <c r="J179" i="3"/>
  <c r="BK1416" i="2"/>
  <c r="J946" i="2"/>
  <c r="J631" i="2"/>
  <c r="BK222" i="2"/>
  <c r="BK140" i="10"/>
  <c r="BK491" i="8"/>
  <c r="BK330" i="8"/>
  <c r="BK238" i="7"/>
  <c r="BK130" i="7"/>
  <c r="BK405" i="6"/>
  <c r="J223" i="6"/>
  <c r="BK160" i="10"/>
  <c r="BK603" i="8"/>
  <c r="BK505" i="8"/>
  <c r="J360" i="8"/>
  <c r="J101" i="8"/>
  <c r="J218" i="7"/>
  <c r="J155" i="7"/>
  <c r="BK458" i="6"/>
  <c r="J363" i="6"/>
  <c r="BK243" i="6"/>
  <c r="J197" i="6"/>
  <c r="J145" i="4"/>
  <c r="BK496" i="3"/>
  <c r="BK456" i="3"/>
  <c r="J389" i="3"/>
  <c r="BK349" i="3"/>
  <c r="J317" i="3"/>
  <c r="J264" i="3"/>
  <c r="J196" i="3"/>
  <c r="J119" i="3"/>
  <c r="BK1395" i="2"/>
  <c r="J736" i="2"/>
  <c r="BK347" i="2"/>
  <c r="J157" i="2"/>
  <c r="J169" i="10"/>
  <c r="J181" i="2"/>
  <c r="J255" i="10"/>
  <c r="J200" i="8"/>
  <c r="BK124" i="7"/>
  <c r="J165" i="6"/>
  <c r="J238" i="5"/>
  <c r="BK467" i="3"/>
  <c r="J374" i="3"/>
  <c r="J1373" i="2"/>
  <c r="BK1222" i="2"/>
  <c r="BK845" i="2"/>
  <c r="J609" i="2"/>
  <c r="J288" i="2"/>
  <c r="J91" i="11"/>
  <c r="BK107" i="10"/>
  <c r="BK204" i="8"/>
  <c r="J189" i="7"/>
  <c r="J423" i="6"/>
  <c r="BK289" i="6"/>
  <c r="J105" i="6"/>
  <c r="J251" i="5"/>
  <c r="BK1039" i="2"/>
  <c r="BK285" i="2"/>
  <c r="BK90" i="9"/>
  <c r="J316" i="8"/>
  <c r="BK120" i="8"/>
  <c r="J191" i="7"/>
  <c r="J428" i="6"/>
  <c r="J335" i="6"/>
  <c r="BK249" i="6"/>
  <c r="J175" i="6"/>
  <c r="J247" i="5"/>
  <c r="BK461" i="3"/>
  <c r="J225" i="3"/>
  <c r="BK152" i="3"/>
  <c r="BK1191" i="2"/>
  <c r="BK1010" i="2"/>
  <c r="BK759" i="2"/>
  <c r="J622" i="2"/>
  <c r="BK461" i="2"/>
  <c r="BK534" i="8"/>
  <c r="BK1399" i="2"/>
  <c r="J263" i="10"/>
  <c r="J127" i="10"/>
  <c r="J92" i="9"/>
  <c r="J567" i="8"/>
  <c r="BK392" i="8"/>
  <c r="BK240" i="7"/>
  <c r="J263" i="6"/>
  <c r="BK191" i="6"/>
  <c r="J127" i="6"/>
  <c r="J96" i="6"/>
  <c r="BK254" i="5"/>
  <c r="BK179" i="5"/>
  <c r="J175" i="4"/>
  <c r="J121" i="4"/>
  <c r="J449" i="3"/>
  <c r="J387" i="3"/>
  <c r="J291" i="3"/>
  <c r="BK235" i="3"/>
  <c r="BK184" i="3"/>
  <c r="BK1420" i="2"/>
  <c r="BK1251" i="2"/>
  <c r="BK241" i="5"/>
  <c r="BK1359" i="2"/>
  <c r="J727" i="2"/>
  <c r="BK564" i="2"/>
  <c r="BK427" i="2"/>
  <c r="BK137" i="2"/>
  <c r="BK411" i="8"/>
  <c r="BK234" i="7"/>
  <c r="J1162" i="2"/>
  <c r="J698" i="2"/>
  <c r="BK452" i="2"/>
  <c r="J126" i="2"/>
  <c r="J115" i="11"/>
  <c r="J104" i="11"/>
  <c r="J160" i="10"/>
  <c r="BK140" i="9"/>
  <c r="J108" i="9"/>
  <c r="BK537" i="8"/>
  <c r="J186" i="8"/>
  <c r="BK101" i="8"/>
  <c r="J163" i="7"/>
  <c r="J126" i="7"/>
  <c r="BK413" i="6"/>
  <c r="BK1027" i="2"/>
  <c r="BK867" i="2"/>
  <c r="BK741" i="2"/>
  <c r="J546" i="2"/>
  <c r="BK293" i="2"/>
  <c r="J147" i="2"/>
  <c r="BK585" i="8"/>
  <c r="BK258" i="7"/>
  <c r="BK115" i="7"/>
  <c r="BK311" i="6"/>
  <c r="BK288" i="5"/>
  <c r="J499" i="3"/>
  <c r="BK334" i="3"/>
  <c r="J1138" i="2"/>
  <c r="BK416" i="8"/>
  <c r="BK365" i="8"/>
  <c r="BK246" i="7"/>
  <c r="BK141" i="7"/>
  <c r="BK369" i="6"/>
  <c r="BK275" i="6"/>
  <c r="J235" i="6"/>
  <c r="BK1466" i="2"/>
  <c r="J1291" i="2"/>
  <c r="J143" i="11"/>
  <c r="BK242" i="10"/>
  <c r="BK616" i="8"/>
  <c r="J334" i="8"/>
  <c r="BK256" i="7"/>
  <c r="BK137" i="7"/>
  <c r="J397" i="6"/>
  <c r="BK341" i="6"/>
  <c r="BK207" i="6"/>
  <c r="BK129" i="6"/>
  <c r="BK268" i="5"/>
  <c r="J1335" i="2"/>
  <c r="J1114" i="2"/>
  <c r="BK951" i="2"/>
  <c r="J713" i="2"/>
  <c r="BK492" i="2"/>
  <c r="J394" i="2"/>
  <c r="J202" i="2"/>
  <c r="BK88" i="9"/>
  <c r="J378" i="8"/>
  <c r="BK1138" i="2"/>
  <c r="J1000" i="2"/>
  <c r="J250" i="3"/>
  <c r="BK1460" i="2"/>
  <c r="BK1247" i="2"/>
  <c r="J924" i="2"/>
  <c r="J648" i="2"/>
  <c r="BK259" i="10"/>
  <c r="BK98" i="9"/>
  <c r="BK437" i="8"/>
  <c r="J269" i="8"/>
  <c r="J258" i="7"/>
  <c r="J149" i="7"/>
  <c r="BK425" i="6"/>
  <c r="BK319" i="6"/>
  <c r="BK267" i="6"/>
  <c r="BK179" i="6"/>
  <c r="J308" i="5"/>
  <c r="J184" i="4"/>
  <c r="BK521" i="3"/>
  <c r="J157" i="10"/>
  <c r="J580" i="8"/>
  <c r="BK484" i="8"/>
  <c r="J289" i="8"/>
  <c r="BK274" i="7"/>
  <c r="J198" i="7"/>
  <c r="J121" i="7"/>
  <c r="BK433" i="6"/>
  <c r="J299" i="6"/>
  <c r="J229" i="6"/>
  <c r="J102" i="6"/>
  <c r="BK119" i="4"/>
  <c r="J492" i="3"/>
  <c r="BK439" i="3"/>
  <c r="J384" i="3"/>
  <c r="BK331" i="3"/>
  <c r="BK314" i="3"/>
  <c r="J252" i="3"/>
  <c r="BK199" i="3"/>
  <c r="BK377" i="2"/>
  <c r="J116" i="2"/>
  <c r="BK1217" i="2"/>
  <c r="J845" i="2"/>
  <c r="J675" i="2"/>
  <c r="J510" i="2"/>
  <c r="BK258" i="2"/>
  <c r="BK147" i="2"/>
  <c r="J249" i="10"/>
  <c r="BK263" i="7"/>
  <c r="BK345" i="6"/>
  <c r="J147" i="5"/>
  <c r="BK104" i="4"/>
  <c r="BK387" i="3"/>
  <c r="J254" i="3"/>
  <c r="J1343" i="2"/>
  <c r="J1116" i="2"/>
  <c r="J768" i="2"/>
  <c r="J585" i="2"/>
  <c r="BK363" i="2"/>
  <c r="AS55" i="1"/>
  <c r="BK208" i="7"/>
  <c r="BK371" i="6"/>
  <c r="J281" i="6"/>
  <c r="BK114" i="6"/>
  <c r="J278" i="5"/>
  <c r="J1150" i="2"/>
  <c r="BK595" i="2"/>
  <c r="J131" i="11"/>
  <c r="BK541" i="8"/>
  <c r="BK172" i="8"/>
  <c r="J238" i="7"/>
  <c r="BK439" i="6"/>
  <c r="BK307" i="6"/>
  <c r="J245" i="6"/>
  <c r="J143" i="6"/>
  <c r="J107" i="5"/>
  <c r="BK1114" i="2"/>
  <c r="BK838" i="2"/>
  <c r="BK635" i="2"/>
  <c r="J470" i="2"/>
  <c r="J1494" i="2"/>
  <c r="J1383" i="2"/>
  <c r="BK237" i="10"/>
  <c r="BK116" i="10"/>
  <c r="BK663" i="8"/>
  <c r="J571" i="8"/>
  <c r="J292" i="8"/>
  <c r="BK198" i="7"/>
  <c r="J115" i="7"/>
  <c r="BK444" i="6"/>
  <c r="BK361" i="6"/>
  <c r="BK299" i="6"/>
  <c r="J203" i="5"/>
  <c r="J92" i="5"/>
  <c r="BK169" i="4"/>
  <c r="J139" i="4"/>
  <c r="J124" i="4"/>
  <c r="J487" i="3"/>
  <c r="J437" i="3"/>
  <c r="J403" i="3"/>
  <c r="J323" i="3"/>
  <c r="J288" i="3"/>
  <c r="BK252" i="3"/>
  <c r="BK216" i="3"/>
  <c r="BK169" i="3"/>
  <c r="BK1463" i="2"/>
  <c r="J1410" i="2"/>
  <c r="BK1388" i="2"/>
  <c r="J343" i="8"/>
  <c r="BK221" i="8"/>
  <c r="J284" i="7"/>
  <c r="J182" i="7"/>
  <c r="BK331" i="6"/>
  <c r="BK251" i="6"/>
  <c r="BK175" i="6"/>
  <c r="BK108" i="6"/>
  <c r="J292" i="5"/>
  <c r="J157" i="5"/>
  <c r="BK1369" i="2"/>
  <c r="BK1335" i="2"/>
  <c r="BK1156" i="2"/>
  <c r="BK971" i="2"/>
  <c r="BK648" i="2"/>
  <c r="BK560" i="2"/>
  <c r="J458" i="2"/>
  <c r="BK386" i="2"/>
  <c r="BK140" i="2"/>
  <c r="J120" i="9"/>
  <c r="J365" i="8"/>
  <c r="J252" i="8"/>
  <c r="J1348" i="2"/>
  <c r="BK1131" i="2"/>
  <c r="J1035" i="2"/>
  <c r="BK681" i="2"/>
  <c r="BK631" i="2"/>
  <c r="BK470" i="2"/>
  <c r="J199" i="2"/>
  <c r="BK152" i="2"/>
  <c r="BK124" i="11"/>
  <c r="J112" i="11"/>
  <c r="J97" i="11"/>
  <c r="BK165" i="10"/>
  <c r="BK127" i="10"/>
  <c r="J135" i="9"/>
  <c r="BK118" i="9"/>
  <c r="BK571" i="8"/>
  <c r="J491" i="8"/>
  <c r="BK224" i="8"/>
  <c r="J111" i="8"/>
  <c r="BK284" i="7"/>
  <c r="J246" i="7"/>
  <c r="J187" i="7"/>
  <c r="J139" i="7"/>
  <c r="BK119" i="7"/>
  <c r="J435" i="6"/>
  <c r="J405" i="6"/>
  <c r="BK383" i="6"/>
  <c r="J333" i="6"/>
  <c r="J313" i="6"/>
  <c r="BK257" i="6"/>
  <c r="J205" i="6"/>
  <c r="BK143" i="6"/>
  <c r="BK285" i="5"/>
  <c r="J1178" i="2"/>
  <c r="BK1065" i="2"/>
  <c r="BK908" i="2"/>
  <c r="BK749" i="2"/>
  <c r="J653" i="2"/>
  <c r="BK510" i="2"/>
  <c r="BK432" i="2"/>
  <c r="BK288" i="2"/>
  <c r="BK240" i="2"/>
  <c r="BK144" i="2"/>
  <c r="BK116" i="9"/>
  <c r="BK562" i="8"/>
  <c r="BK213" i="8"/>
  <c r="J229" i="7"/>
  <c r="BK167" i="7"/>
  <c r="J425" i="6"/>
  <c r="BK373" i="6"/>
  <c r="BK171" i="6"/>
  <c r="BK153" i="6"/>
  <c r="J154" i="5"/>
  <c r="BK193" i="4"/>
  <c r="BK472" i="3"/>
  <c r="J410" i="3"/>
  <c r="BK266" i="3"/>
  <c r="J167" i="3"/>
  <c r="J1065" i="2"/>
  <c r="J476" i="8"/>
  <c r="J349" i="8"/>
  <c r="BK193" i="7"/>
  <c r="BK393" i="6"/>
  <c r="J331" i="6"/>
  <c r="J243" i="6"/>
  <c r="J177" i="6"/>
  <c r="J1413" i="2"/>
  <c r="BK150" i="11"/>
  <c r="J232" i="10"/>
  <c r="J594" i="8"/>
  <c r="BK462" i="8"/>
  <c r="J120" i="8"/>
  <c r="BK200" i="7"/>
  <c r="BK431" i="6"/>
  <c r="J393" i="6"/>
  <c r="BK329" i="6"/>
  <c r="BK231" i="6"/>
  <c r="BK165" i="6"/>
  <c r="J331" i="5"/>
  <c r="BK125" i="5"/>
  <c r="J99" i="5"/>
  <c r="J142" i="4"/>
  <c r="J515" i="3"/>
  <c r="BK430" i="3"/>
  <c r="BK405" i="3"/>
  <c r="J370" i="3"/>
  <c r="BK309" i="3"/>
  <c r="BK274" i="3"/>
  <c r="BK189" i="3"/>
  <c r="BK136" i="3"/>
  <c r="J1217" i="2"/>
  <c r="J1027" i="2"/>
  <c r="J943" i="2"/>
  <c r="J753" i="2"/>
  <c r="J568" i="2"/>
  <c r="BK458" i="2"/>
  <c r="J285" i="2"/>
  <c r="J133" i="2"/>
  <c r="J632" i="8"/>
  <c r="J214" i="10"/>
  <c r="J144" i="10"/>
  <c r="J133" i="10"/>
  <c r="BK124" i="10"/>
  <c r="J118" i="9"/>
  <c r="BK108" i="9"/>
  <c r="BK94" i="9"/>
  <c r="BK656" i="8"/>
  <c r="BK644" i="8"/>
  <c r="BK640" i="8"/>
  <c r="BK632" i="8"/>
  <c r="J627" i="8"/>
  <c r="J624" i="8"/>
  <c r="J620" i="8"/>
  <c r="J616" i="8"/>
  <c r="J462" i="8"/>
  <c r="J433" i="8"/>
  <c r="BK423" i="8"/>
  <c r="BK357" i="8"/>
  <c r="J346" i="8"/>
  <c r="BK218" i="8"/>
  <c r="BK137" i="8"/>
  <c r="BK225" i="7"/>
  <c r="BK218" i="7"/>
  <c r="J185" i="7"/>
  <c r="BK171" i="7"/>
  <c r="BK456" i="6"/>
  <c r="BK448" i="6"/>
  <c r="J437" i="6"/>
  <c r="J385" i="6"/>
  <c r="J347" i="6"/>
  <c r="BK333" i="6"/>
  <c r="BK213" i="6"/>
  <c r="BK203" i="6"/>
  <c r="BK187" i="6"/>
  <c r="J183" i="6"/>
  <c r="J133" i="6"/>
  <c r="J123" i="6"/>
  <c r="J321" i="5"/>
  <c r="BK258" i="5"/>
  <c r="J206" i="5"/>
  <c r="BK189" i="5"/>
  <c r="J164" i="5"/>
  <c r="BK111" i="5"/>
  <c r="BK196" i="4"/>
  <c r="J178" i="4"/>
  <c r="BK152" i="4"/>
  <c r="J110" i="4"/>
  <c r="J104" i="4"/>
  <c r="BK484" i="3"/>
  <c r="J464" i="3"/>
  <c r="BK454" i="3"/>
  <c r="BK437" i="3"/>
  <c r="J420" i="3"/>
  <c r="BK394" i="3"/>
  <c r="BK370" i="3"/>
  <c r="J347" i="3"/>
  <c r="J329" i="3"/>
  <c r="J294" i="3"/>
  <c r="BK244" i="3"/>
  <c r="J213" i="3"/>
  <c r="BK196" i="3"/>
  <c r="J127" i="3"/>
  <c r="BK403" i="8"/>
  <c r="BK277" i="8"/>
  <c r="J142" i="8"/>
  <c r="J276" i="7"/>
  <c r="J260" i="7"/>
  <c r="J176" i="7"/>
  <c r="J132" i="7"/>
  <c r="J421" i="6"/>
  <c r="BK409" i="6"/>
  <c r="J297" i="6"/>
  <c r="BK269" i="6"/>
  <c r="J217" i="6"/>
  <c r="J191" i="6"/>
  <c r="BK155" i="6"/>
  <c r="J119" i="6"/>
  <c r="BK143" i="5"/>
  <c r="BK166" i="4"/>
  <c r="BK124" i="4"/>
  <c r="BK517" i="3"/>
  <c r="BK263" i="10"/>
  <c r="J140" i="9"/>
  <c r="J637" i="8"/>
  <c r="J576" i="8"/>
  <c r="J512" i="8"/>
  <c r="BK471" i="8"/>
  <c r="BK370" i="8"/>
  <c r="J172" i="8"/>
  <c r="J244" i="7"/>
  <c r="BK210" i="7"/>
  <c r="BK191" i="7"/>
  <c r="BK153" i="7"/>
  <c r="J117" i="7"/>
  <c r="J456" i="6"/>
  <c r="J417" i="6"/>
  <c r="J341" i="6"/>
  <c r="J327" i="6"/>
  <c r="BK279" i="6"/>
  <c r="J233" i="6"/>
  <c r="BK189" i="6"/>
  <c r="J111" i="6"/>
  <c r="BK149" i="4"/>
  <c r="BK121" i="4"/>
  <c r="J101" i="4"/>
  <c r="J508" i="3"/>
  <c r="J490" i="3"/>
  <c r="J467" i="3"/>
  <c r="BK420" i="3"/>
  <c r="BK396" i="3"/>
  <c r="J377" i="3"/>
  <c r="BK362" i="3"/>
  <c r="BK329" i="3"/>
  <c r="BK320" i="3"/>
  <c r="BK288" i="3"/>
  <c r="J246" i="3"/>
  <c r="J207" i="3"/>
  <c r="J193" i="3"/>
  <c r="J146" i="3"/>
  <c r="J102" i="3"/>
  <c r="BK1457" i="2"/>
  <c r="J1379" i="2"/>
  <c r="BK1031" i="2"/>
  <c r="BK792" i="2"/>
  <c r="J661" i="2"/>
  <c r="J369" i="2"/>
  <c r="BK338" i="2"/>
  <c r="BK126" i="2"/>
  <c r="J283" i="10"/>
  <c r="BK133" i="10"/>
  <c r="J1060" i="2"/>
  <c r="J842" i="2"/>
  <c r="J734" i="2"/>
  <c r="J657" i="2"/>
  <c r="J595" i="2"/>
  <c r="J468" i="2"/>
  <c r="J333" i="2"/>
  <c r="J222" i="2"/>
  <c r="J121" i="2"/>
  <c r="BK277" i="10"/>
  <c r="BK93" i="10"/>
  <c r="J383" i="8"/>
  <c r="BK169" i="7"/>
  <c r="J454" i="6"/>
  <c r="BK199" i="6"/>
  <c r="BK247" i="5"/>
  <c r="J221" i="5"/>
  <c r="BK214" i="4"/>
  <c r="J113" i="4"/>
  <c r="J432" i="3"/>
  <c r="BK372" i="3"/>
  <c r="J266" i="3"/>
  <c r="J228" i="3"/>
  <c r="BK1313" i="2"/>
  <c r="BK1264" i="2"/>
  <c r="BK1120" i="2"/>
  <c r="J1010" i="2"/>
  <c r="J741" i="2"/>
  <c r="BK613" i="2"/>
  <c r="BK568" i="2"/>
  <c r="BK391" i="2"/>
  <c r="BK282" i="2"/>
  <c r="BK181" i="2"/>
  <c r="BK91" i="11"/>
  <c r="J259" i="10"/>
  <c r="J205" i="10"/>
  <c r="BK112" i="10"/>
  <c r="BK559" i="8"/>
  <c r="J357" i="8"/>
  <c r="J277" i="8"/>
  <c r="J153" i="8"/>
  <c r="BK187" i="7"/>
  <c r="BK111" i="7"/>
  <c r="J369" i="6"/>
  <c r="J317" i="6"/>
  <c r="J181" i="6"/>
  <c r="BK116" i="6"/>
  <c r="BK321" i="5"/>
  <c r="BK292" i="5"/>
  <c r="J125" i="5"/>
  <c r="BK1239" i="2"/>
  <c r="J1048" i="2"/>
  <c r="J919" i="2"/>
  <c r="BK671" i="2"/>
  <c r="J282" i="2"/>
  <c r="J118" i="11"/>
  <c r="J126" i="9"/>
  <c r="BK548" i="8"/>
  <c r="J500" i="8"/>
  <c r="BK308" i="8"/>
  <c r="BK153" i="8"/>
  <c r="J270" i="7"/>
  <c r="J193" i="7"/>
  <c r="J178" i="7"/>
  <c r="J415" i="6"/>
  <c r="J389" i="6"/>
  <c r="BK349" i="6"/>
  <c r="BK293" i="6"/>
  <c r="BK247" i="6"/>
  <c r="J203" i="6"/>
  <c r="J131" i="6"/>
  <c r="J258" i="5"/>
  <c r="J214" i="4"/>
  <c r="BK490" i="3"/>
  <c r="J340" i="3"/>
  <c r="J186" i="3"/>
  <c r="J169" i="3"/>
  <c r="J1313" i="2"/>
  <c r="J1239" i="2"/>
  <c r="BK1146" i="2"/>
  <c r="J1103" i="2"/>
  <c r="J914" i="2"/>
  <c r="BK701" i="2"/>
  <c r="BK550" i="2"/>
  <c r="J476" i="2"/>
  <c r="BK405" i="2"/>
  <c r="BK374" i="2"/>
  <c r="BK1423" i="2"/>
  <c r="J1287" i="2"/>
  <c r="J1229" i="2"/>
  <c r="J219" i="10"/>
  <c r="J188" i="10"/>
  <c r="BK138" i="9"/>
  <c r="BK132" i="9"/>
  <c r="J656" i="8"/>
  <c r="BK637" i="8"/>
  <c r="J603" i="8"/>
  <c r="BK551" i="8"/>
  <c r="J429" i="8"/>
  <c r="J339" i="8"/>
  <c r="BK284" i="8"/>
  <c r="J252" i="7"/>
  <c r="BK178" i="7"/>
  <c r="BK113" i="7"/>
  <c r="BK450" i="6"/>
  <c r="J419" i="6"/>
  <c r="J349" i="6"/>
  <c r="J321" i="6"/>
  <c r="BK284" i="6"/>
  <c r="J259" i="6"/>
  <c r="J219" i="6"/>
  <c r="J157" i="6"/>
  <c r="J137" i="6"/>
  <c r="BK99" i="6"/>
  <c r="BK325" i="5"/>
  <c r="BK278" i="5"/>
  <c r="J244" i="5"/>
  <c r="BK196" i="5"/>
  <c r="J173" i="5"/>
  <c r="BK187" i="4"/>
  <c r="BK163" i="4"/>
  <c r="J152" i="4"/>
  <c r="J133" i="4"/>
  <c r="BK506" i="3"/>
  <c r="BK442" i="3"/>
  <c r="J394" i="3"/>
  <c r="J320" i="3"/>
  <c r="BK279" i="3"/>
  <c r="BK262" i="3"/>
  <c r="J222" i="3"/>
  <c r="J189" i="3"/>
  <c r="BK157" i="3"/>
  <c r="J1460" i="2"/>
  <c r="BK1403" i="2"/>
  <c r="J541" i="8"/>
  <c r="J419" i="8"/>
  <c r="J284" i="8"/>
  <c r="BK111" i="8"/>
  <c r="BK242" i="7"/>
  <c r="J165" i="7"/>
  <c r="BK229" i="6"/>
  <c r="BK157" i="6"/>
  <c r="BK295" i="5"/>
  <c r="BK221" i="5"/>
  <c r="BK1373" i="2"/>
  <c r="BK1280" i="2"/>
  <c r="BK1052" i="2"/>
  <c r="BK896" i="2"/>
  <c r="BK618" i="2"/>
  <c r="BK541" i="2"/>
  <c r="J452" i="2"/>
  <c r="J245" i="2"/>
  <c r="J106" i="2"/>
  <c r="BK269" i="8"/>
  <c r="BK1272" i="2"/>
  <c r="J1207" i="2"/>
  <c r="BK1111" i="2"/>
  <c r="J882" i="2"/>
  <c r="J678" i="2"/>
  <c r="J627" i="2"/>
  <c r="BK312" i="2"/>
  <c r="BK157" i="2"/>
  <c r="BK127" i="11"/>
  <c r="BK118" i="11"/>
  <c r="J107" i="11"/>
  <c r="BK100" i="11"/>
  <c r="BK147" i="10"/>
  <c r="J124" i="10"/>
  <c r="BK126" i="9"/>
  <c r="BK112" i="9"/>
  <c r="J104" i="9"/>
  <c r="BK567" i="8"/>
  <c r="BK467" i="8"/>
  <c r="J426" i="8"/>
  <c r="J114" i="8"/>
  <c r="BK280" i="7"/>
  <c r="BK244" i="7"/>
  <c r="BK227" i="7"/>
  <c r="BK147" i="7"/>
  <c r="BK460" i="6"/>
  <c r="BK437" i="6"/>
  <c r="BK423" i="6"/>
  <c r="BK385" i="6"/>
  <c r="J373" i="6"/>
  <c r="BK323" i="6"/>
  <c r="J284" i="6"/>
  <c r="BK167" i="6"/>
  <c r="J116" i="6"/>
  <c r="J271" i="5"/>
  <c r="BK1103" i="2"/>
  <c r="BK924" i="2"/>
  <c r="J838" i="2"/>
  <c r="BK787" i="2"/>
  <c r="BK708" i="2"/>
  <c r="J554" i="2"/>
  <c r="BK482" i="2"/>
  <c r="BK369" i="2"/>
  <c r="BK279" i="2"/>
  <c r="BK196" i="2"/>
  <c r="BK120" i="9"/>
  <c r="J98" i="9"/>
  <c r="J471" i="8"/>
  <c r="J97" i="8"/>
  <c r="J222" i="7"/>
  <c r="J128" i="7"/>
  <c r="BK419" i="6"/>
  <c r="BK379" i="6"/>
  <c r="J273" i="6"/>
  <c r="BK169" i="6"/>
  <c r="BK170" i="5"/>
  <c r="BK203" i="4"/>
  <c r="J149" i="4"/>
  <c r="BK459" i="3"/>
  <c r="J366" i="3"/>
  <c r="J274" i="3"/>
  <c r="BK250" i="3"/>
  <c r="BK1150" i="2"/>
  <c r="BK1100" i="2"/>
  <c r="BK526" i="8"/>
  <c r="J278" i="7"/>
  <c r="BK139" i="7"/>
  <c r="J269" i="6"/>
  <c r="J215" i="6"/>
  <c r="J1042" i="2"/>
  <c r="J287" i="10"/>
  <c r="J116" i="9"/>
  <c r="BK512" i="8"/>
  <c r="J225" i="7"/>
  <c r="J107" i="7"/>
  <c r="BK375" i="6"/>
  <c r="BK271" i="6"/>
  <c r="BK145" i="6"/>
  <c r="J274" i="5"/>
  <c r="BK103" i="5"/>
  <c r="BK113" i="4"/>
  <c r="J469" i="3"/>
  <c r="BK379" i="3"/>
  <c r="BK306" i="3"/>
  <c r="J230" i="3"/>
  <c r="BK174" i="3"/>
  <c r="BK1348" i="2"/>
  <c r="J1031" i="2"/>
  <c r="J792" i="2"/>
  <c r="J463" i="2"/>
  <c r="J236" i="2"/>
  <c r="J96" i="9"/>
  <c r="BK1276" i="2"/>
  <c r="J1007" i="2"/>
  <c r="BK744" i="2"/>
  <c r="BK230" i="3"/>
  <c r="J141" i="3"/>
  <c r="J1244" i="2"/>
  <c r="J749" i="2"/>
  <c r="BK409" i="2"/>
  <c r="J245" i="10"/>
  <c r="BK99" i="10"/>
  <c r="J447" i="8"/>
  <c r="BK292" i="8"/>
  <c r="BK270" i="7"/>
  <c r="J173" i="7"/>
  <c r="BK435" i="6"/>
  <c r="J323" i="6"/>
  <c r="J241" i="6"/>
  <c r="BK163" i="6"/>
  <c r="BK154" i="5"/>
  <c r="J154" i="4"/>
  <c r="J506" i="3"/>
  <c r="BK96" i="9"/>
  <c r="J509" i="8"/>
  <c r="BK442" i="8"/>
  <c r="BK186" i="8"/>
  <c r="BK232" i="7"/>
  <c r="BK163" i="7"/>
  <c r="J446" i="6"/>
  <c r="J343" i="6"/>
  <c r="BK281" i="6"/>
  <c r="BK225" i="6"/>
  <c r="BK264" i="5"/>
  <c r="BK116" i="4"/>
  <c r="BK474" i="3"/>
  <c r="J425" i="3"/>
  <c r="J382" i="3"/>
  <c r="BK347" i="3"/>
  <c r="BK294" i="3"/>
  <c r="J219" i="3"/>
  <c r="BK133" i="3"/>
  <c r="J1463" i="2"/>
  <c r="BK996" i="2"/>
  <c r="J461" i="2"/>
  <c r="BK232" i="2"/>
  <c r="J277" i="10"/>
  <c r="BK1123" i="2"/>
  <c r="J813" i="2"/>
  <c r="BK640" i="2"/>
  <c r="BK505" i="2"/>
  <c r="BK217" i="2"/>
  <c r="J88" i="11"/>
  <c r="J442" i="8"/>
  <c r="J200" i="7"/>
  <c r="BK301" i="5"/>
  <c r="J190" i="4"/>
  <c r="BK407" i="3"/>
  <c r="BK271" i="3"/>
  <c r="J1369" i="2"/>
  <c r="J1276" i="2"/>
  <c r="BK984" i="2"/>
  <c r="BK698" i="2"/>
  <c r="BK574" i="2"/>
  <c r="BK210" i="2"/>
  <c r="BK268" i="10"/>
  <c r="J116" i="10"/>
  <c r="J437" i="8"/>
  <c r="BK177" i="8"/>
  <c r="BK128" i="7"/>
  <c r="J319" i="6"/>
  <c r="BK141" i="6"/>
  <c r="J325" i="5"/>
  <c r="J216" i="5"/>
  <c r="BK1042" i="2"/>
  <c r="BK134" i="11"/>
  <c r="BK109" i="7"/>
  <c r="J387" i="6"/>
  <c r="J267" i="6"/>
  <c r="J201" i="6"/>
  <c r="BK304" i="5"/>
  <c r="BK181" i="4"/>
  <c r="BK248" i="3"/>
  <c r="BK713" i="2"/>
  <c r="BK517" i="2"/>
  <c r="J432" i="2"/>
  <c r="J363" i="2"/>
  <c r="J1416" i="2"/>
  <c r="J495" i="8"/>
  <c r="BK261" i="8"/>
  <c r="J157" i="7"/>
  <c r="BK454" i="6"/>
  <c r="J365" i="6"/>
  <c r="BK301" i="6"/>
  <c r="J271" i="6"/>
  <c r="J193" i="6"/>
  <c r="BK123" i="6"/>
  <c r="J311" i="5"/>
  <c r="J213" i="5"/>
  <c r="BK190" i="4"/>
  <c r="J119" i="4"/>
  <c r="J434" i="3"/>
  <c r="J306" i="3"/>
  <c r="J256" i="3"/>
  <c r="BK193" i="3"/>
  <c r="J1436" i="2"/>
  <c r="J1392" i="2"/>
  <c r="BK360" i="8"/>
  <c r="J256" i="7"/>
  <c r="BK173" i="7"/>
  <c r="BK286" i="6"/>
  <c r="BK105" i="6"/>
  <c r="BK210" i="5"/>
  <c r="J1340" i="2"/>
  <c r="BK1024" i="2"/>
  <c r="BK689" i="2"/>
  <c r="BK531" i="2"/>
  <c r="J232" i="2"/>
  <c r="J521" i="8"/>
  <c r="BK276" i="7"/>
  <c r="J1170" i="2"/>
  <c r="J689" i="2"/>
  <c r="BK546" i="2"/>
  <c r="J137" i="11"/>
  <c r="BK112" i="11"/>
  <c r="J100" i="11"/>
  <c r="BK102" i="10"/>
  <c r="BK104" i="9"/>
  <c r="J534" i="8"/>
  <c r="J177" i="8"/>
  <c r="J254" i="7"/>
  <c r="J159" i="7"/>
  <c r="J452" i="6"/>
  <c r="BK421" i="6"/>
  <c r="J357" i="6"/>
  <c r="J261" i="6"/>
  <c r="BK159" i="6"/>
  <c r="BK1116" i="2"/>
  <c r="BK882" i="2"/>
  <c r="J744" i="2"/>
  <c r="BK476" i="2"/>
  <c r="J293" i="2"/>
  <c r="BK133" i="2"/>
  <c r="J480" i="8"/>
  <c r="J234" i="7"/>
  <c r="BK397" i="6"/>
  <c r="J173" i="6"/>
  <c r="J167" i="5"/>
  <c r="BK503" i="3"/>
  <c r="J349" i="3"/>
  <c r="BK164" i="3"/>
  <c r="J1477" i="2"/>
  <c r="J1055" i="2"/>
  <c r="BK143" i="11"/>
  <c r="BK245" i="10"/>
  <c r="BK607" i="8"/>
  <c r="J330" i="8"/>
  <c r="BK254" i="7"/>
  <c r="J141" i="7"/>
  <c r="BK428" i="6"/>
  <c r="BK317" i="6"/>
  <c r="BK263" i="6"/>
  <c r="J163" i="6"/>
  <c r="J335" i="5"/>
  <c r="J138" i="5"/>
  <c r="J209" i="4"/>
  <c r="BK133" i="4"/>
  <c r="BK492" i="3"/>
  <c r="BK412" i="3"/>
  <c r="J392" i="3"/>
  <c r="J314" i="3"/>
  <c r="BK291" i="3"/>
  <c r="J244" i="3"/>
  <c r="J191" i="3"/>
  <c r="BK162" i="3"/>
  <c r="BK1353" i="2"/>
  <c r="BK1207" i="2"/>
  <c r="BK1035" i="2"/>
  <c r="J860" i="2"/>
  <c r="BK666" i="2"/>
  <c r="J500" i="2"/>
  <c r="J409" i="2"/>
  <c r="BK268" i="2"/>
  <c r="BK92" i="9"/>
  <c r="J213" i="8"/>
  <c r="BK1159" i="2"/>
  <c r="BK1003" i="2"/>
  <c r="J951" i="2"/>
  <c r="BK135" i="7"/>
  <c r="BK357" i="6"/>
  <c r="BK335" i="6"/>
  <c r="BK253" i="6"/>
  <c r="J207" i="6"/>
  <c r="BK185" i="6"/>
  <c r="BK137" i="6"/>
  <c r="J125" i="6"/>
  <c r="BK318" i="5"/>
  <c r="J264" i="5"/>
  <c r="BK199" i="5"/>
  <c r="BK182" i="5"/>
  <c r="BK157" i="5"/>
  <c r="J103" i="5"/>
  <c r="J193" i="4"/>
  <c r="BK175" i="4"/>
  <c r="BK158" i="4"/>
  <c r="J107" i="4"/>
  <c r="BK508" i="3"/>
  <c r="J472" i="3"/>
  <c r="J459" i="3"/>
  <c r="J447" i="3"/>
  <c r="BK434" i="3"/>
  <c r="BK417" i="3"/>
  <c r="J396" i="3"/>
  <c r="BK392" i="3"/>
  <c r="J372" i="3"/>
  <c r="BK340" i="3"/>
  <c r="J326" i="3"/>
  <c r="J258" i="3"/>
  <c r="J232" i="3"/>
  <c r="BK210" i="3"/>
  <c r="BK186" i="3"/>
  <c r="J152" i="3"/>
  <c r="BK1433" i="2"/>
  <c r="BK1383" i="2"/>
  <c r="J1166" i="2"/>
  <c r="BK1020" i="2"/>
  <c r="J819" i="2"/>
  <c r="J701" i="2"/>
  <c r="J515" i="2"/>
  <c r="J380" i="2"/>
  <c r="J258" i="2"/>
  <c r="J272" i="10"/>
  <c r="BK188" i="10"/>
  <c r="BK130" i="10"/>
  <c r="BK589" i="8"/>
  <c r="BK451" i="8"/>
  <c r="BK426" i="8"/>
  <c r="J388" i="8"/>
  <c r="J190" i="8"/>
  <c r="BK272" i="7"/>
  <c r="J216" i="7"/>
  <c r="J169" i="7"/>
  <c r="BK121" i="7"/>
  <c r="BK415" i="6"/>
  <c r="BK339" i="6"/>
  <c r="BK291" i="6"/>
  <c r="BK273" i="6"/>
  <c r="J237" i="6"/>
  <c r="J199" i="6"/>
  <c r="BK177" i="6"/>
  <c r="BK151" i="6"/>
  <c r="J241" i="5"/>
  <c r="J200" i="4"/>
  <c r="BK142" i="4"/>
  <c r="BK464" i="3"/>
  <c r="J242" i="10"/>
  <c r="BK123" i="9"/>
  <c r="BK635" i="8"/>
  <c r="J556" i="8"/>
  <c r="BK487" i="8"/>
  <c r="J451" i="8"/>
  <c r="BK352" i="8"/>
  <c r="BK252" i="8"/>
  <c r="BK97" i="8"/>
  <c r="BK278" i="7"/>
  <c r="J220" i="7"/>
  <c r="J196" i="7"/>
  <c r="J167" i="7"/>
  <c r="BK145" i="7"/>
  <c r="J460" i="6"/>
  <c r="J381" i="6"/>
  <c r="J337" i="6"/>
  <c r="J286" i="6"/>
  <c r="BK255" i="6"/>
  <c r="BK303" i="3"/>
  <c r="J276" i="3"/>
  <c r="J239" i="3"/>
  <c r="J210" i="3"/>
  <c r="J157" i="3"/>
  <c r="J136" i="3"/>
  <c r="J107" i="3"/>
  <c r="J1466" i="2"/>
  <c r="BK1410" i="2"/>
  <c r="BK1142" i="2"/>
  <c r="BK914" i="2"/>
  <c r="J772" i="2"/>
  <c r="BK495" i="2"/>
  <c r="J357" i="2"/>
  <c r="BK309" i="2"/>
  <c r="BK210" i="10"/>
  <c r="J1146" i="2"/>
  <c r="J896" i="2"/>
  <c r="BK835" i="2"/>
  <c r="BK804" i="2"/>
  <c r="BK604" i="2"/>
  <c r="J541" i="2"/>
  <c r="J344" i="2"/>
  <c r="BK236" i="2"/>
  <c r="BK205" i="2"/>
  <c r="J146" i="11"/>
  <c r="BK594" i="8"/>
  <c r="J392" i="8"/>
  <c r="J137" i="8"/>
  <c r="J137" i="7"/>
  <c r="BK401" i="6"/>
  <c r="J314" i="5"/>
  <c r="BK244" i="5"/>
  <c r="J119" i="5"/>
  <c r="BK444" i="3"/>
  <c r="J364" i="3"/>
  <c r="BK256" i="3"/>
  <c r="BK102" i="3"/>
  <c r="BK1363" i="2"/>
  <c r="BK1283" i="2"/>
  <c r="J1174" i="2"/>
  <c r="BK1069" i="2"/>
  <c r="BK813" i="2"/>
  <c r="J732" i="2"/>
  <c r="BK591" i="2"/>
  <c r="BK147" i="6"/>
  <c r="BK331" i="5"/>
  <c r="J301" i="5"/>
  <c r="BK192" i="5"/>
  <c r="BK184" i="4"/>
  <c r="J1069" i="2"/>
  <c r="BK753" i="2"/>
  <c r="BK554" i="2"/>
  <c r="BK137" i="11"/>
  <c r="J121" i="11"/>
  <c r="BK106" i="9"/>
  <c r="J562" i="8"/>
  <c r="BK419" i="8"/>
  <c r="BK131" i="8"/>
  <c r="J265" i="7"/>
  <c r="BK220" i="7"/>
  <c r="J180" i="7"/>
  <c r="BK417" i="6"/>
  <c r="BK391" i="6"/>
  <c r="J345" i="6"/>
  <c r="BK261" i="6"/>
  <c r="J225" i="6"/>
  <c r="BK161" i="6"/>
  <c r="J114" i="6"/>
  <c r="J185" i="5"/>
  <c r="J205" i="4"/>
  <c r="BK499" i="3"/>
  <c r="J422" i="3"/>
  <c r="BK219" i="3"/>
  <c r="J172" i="3"/>
  <c r="BK1287" i="2"/>
  <c r="J1222" i="2"/>
  <c r="J1142" i="2"/>
  <c r="BK1072" i="2"/>
  <c r="J835" i="2"/>
  <c r="BK732" i="2"/>
  <c r="BK599" i="2"/>
  <c r="BK515" i="2"/>
  <c r="BK463" i="2"/>
  <c r="BK380" i="2"/>
  <c r="BK357" i="2"/>
  <c r="BK1473" i="2"/>
  <c r="J1407" i="2"/>
  <c r="J1259" i="2"/>
  <c r="BK232" i="10"/>
  <c r="BK200" i="10"/>
  <c r="J107" i="10"/>
  <c r="BK100" i="9"/>
  <c r="J650" i="8"/>
  <c r="BK629" i="8"/>
  <c r="BK556" i="8"/>
  <c r="J484" i="8"/>
  <c r="J370" i="8"/>
  <c r="J221" i="8"/>
  <c r="J206" i="7"/>
  <c r="BK180" i="7"/>
  <c r="J130" i="7"/>
  <c r="BK107" i="7"/>
  <c r="J441" i="6"/>
  <c r="J367" i="6"/>
  <c r="BK347" i="6"/>
  <c r="BK315" i="6"/>
  <c r="BK295" i="6"/>
  <c r="BK277" i="6"/>
  <c r="J253" i="6"/>
  <c r="J209" i="6"/>
  <c r="J151" i="6"/>
  <c r="J129" i="6"/>
  <c r="J99" i="6"/>
  <c r="BK308" i="5"/>
  <c r="BK274" i="5"/>
  <c r="BK251" i="5"/>
  <c r="BK206" i="5"/>
  <c r="BK167" i="5"/>
  <c r="BK200" i="4"/>
  <c r="BK154" i="4"/>
  <c r="BK130" i="4"/>
  <c r="BK512" i="3"/>
  <c r="J454" i="3"/>
  <c r="J427" i="3"/>
  <c r="J362" i="3"/>
  <c r="J300" i="3"/>
  <c r="BK269" i="3"/>
  <c r="BK241" i="3"/>
  <c r="BK204" i="3"/>
  <c r="BK159" i="3"/>
  <c r="BK1477" i="2"/>
  <c r="BK1427" i="2"/>
  <c r="BK1407" i="2"/>
  <c r="BK500" i="8"/>
  <c r="BK339" i="8"/>
  <c r="BK190" i="8"/>
  <c r="BK282" i="7"/>
  <c r="J214" i="7"/>
  <c r="J171" i="7"/>
  <c r="BK305" i="6"/>
  <c r="J221" i="6"/>
  <c r="BK111" i="6"/>
  <c r="BK314" i="5"/>
  <c r="BK238" i="5"/>
  <c r="BK147" i="5"/>
  <c r="BK1188" i="2"/>
  <c r="BK1000" i="2"/>
  <c r="BK706" i="2"/>
  <c r="J613" i="2"/>
  <c r="J505" i="2"/>
  <c r="J273" i="2"/>
  <c r="J551" i="8"/>
  <c r="J455" i="8"/>
  <c r="J261" i="8"/>
  <c r="J1264" i="2"/>
  <c r="J1120" i="2"/>
  <c r="J1013" i="2"/>
  <c r="J703" i="2"/>
  <c r="BK675" i="2"/>
  <c r="BK455" i="2"/>
  <c r="BK177" i="2"/>
  <c r="J134" i="11"/>
  <c r="BK115" i="11"/>
  <c r="BK104" i="11"/>
  <c r="BK176" i="10"/>
  <c r="J401" i="6"/>
  <c r="BK363" i="6"/>
  <c r="BK321" i="6"/>
  <c r="J249" i="6"/>
  <c r="BK173" i="6"/>
  <c r="BK127" i="6"/>
  <c r="J281" i="5"/>
  <c r="J1111" i="2"/>
  <c r="J1024" i="2"/>
  <c r="BK852" i="2"/>
  <c r="BK764" i="2"/>
  <c r="J666" i="2"/>
  <c r="BK579" i="2"/>
  <c r="J492" i="2"/>
  <c r="BK333" i="2"/>
  <c r="BK245" i="2"/>
  <c r="J177" i="2"/>
  <c r="J140" i="10"/>
  <c r="BK598" i="8"/>
  <c r="BK383" i="8"/>
  <c r="J272" i="7"/>
  <c r="BK202" i="7"/>
  <c r="J124" i="7"/>
  <c r="J391" i="6"/>
  <c r="J291" i="6"/>
  <c r="BK221" i="6"/>
  <c r="J139" i="6"/>
  <c r="J133" i="5"/>
  <c r="J172" i="4"/>
  <c r="J474" i="3"/>
  <c r="BK352" i="3"/>
  <c r="J271" i="3"/>
  <c r="J248" i="3"/>
  <c r="J1107" i="2"/>
  <c r="J1052" i="2"/>
  <c r="J640" i="8"/>
  <c r="J282" i="7"/>
  <c r="BK214" i="7"/>
  <c r="J377" i="6"/>
  <c r="BK313" i="6"/>
  <c r="BK237" i="6"/>
  <c r="BK1343" i="2"/>
  <c r="J1039" i="2"/>
  <c r="BK94" i="11"/>
  <c r="BK205" i="10"/>
  <c r="BK618" i="8"/>
  <c r="BK378" i="8"/>
  <c r="J263" i="7"/>
  <c r="J153" i="7"/>
  <c r="BK407" i="6"/>
  <c r="BK327" i="6"/>
  <c r="BK183" i="6"/>
  <c r="J342" i="5"/>
  <c r="BK213" i="5"/>
  <c r="J115" i="5"/>
  <c r="J158" i="4"/>
  <c r="J512" i="3"/>
  <c r="J417" i="3"/>
  <c r="BK403" i="3"/>
  <c r="J352" i="3"/>
  <c r="J303" i="3"/>
  <c r="BK258" i="3"/>
  <c r="BK176" i="3"/>
  <c r="BK146" i="3"/>
  <c r="J1212" i="2"/>
  <c r="BK1055" i="2"/>
  <c r="J996" i="2"/>
  <c r="BK772" i="2"/>
  <c r="J599" i="2"/>
  <c r="BK399" i="2"/>
  <c r="BK226" i="2"/>
  <c r="J102" i="9"/>
  <c r="BK521" i="8"/>
  <c r="BK1178" i="2"/>
  <c r="BK1096" i="2"/>
  <c r="BK964" i="2"/>
  <c r="BK300" i="3"/>
  <c r="BK155" i="3"/>
  <c r="J226" i="10"/>
  <c r="J210" i="7"/>
  <c r="J433" i="6"/>
  <c r="J293" i="6"/>
  <c r="J213" i="6"/>
  <c r="J153" i="6"/>
  <c r="J189" i="5"/>
  <c r="J589" i="8"/>
  <c r="J408" i="8"/>
  <c r="J274" i="7"/>
  <c r="J232" i="7"/>
  <c r="J395" i="6"/>
  <c r="J379" i="6"/>
  <c r="BK355" i="6"/>
  <c r="BK245" i="6"/>
  <c r="BK227" i="6"/>
  <c r="J1423" i="2"/>
  <c r="J1403" i="2"/>
  <c r="J1247" i="2"/>
  <c r="BK1017" i="2"/>
  <c r="BK283" i="10"/>
  <c r="J165" i="10"/>
  <c r="BK620" i="8"/>
  <c r="BK517" i="8"/>
  <c r="J403" i="8"/>
  <c r="J131" i="8"/>
  <c r="BK196" i="7"/>
  <c r="J111" i="7"/>
  <c r="BK403" i="6"/>
  <c r="BK389" i="6"/>
  <c r="J339" i="6"/>
  <c r="J307" i="6"/>
  <c r="BK233" i="6"/>
  <c r="BK181" i="6"/>
  <c r="BK348" i="5"/>
  <c r="BK271" i="5"/>
  <c r="J122" i="5"/>
  <c r="BK205" i="4"/>
  <c r="BK139" i="4"/>
  <c r="BK110" i="4"/>
  <c r="J496" i="3"/>
  <c r="BK427" i="3"/>
  <c r="BK410" i="3"/>
  <c r="BK374" i="3"/>
  <c r="BK354" i="3"/>
  <c r="BK276" i="3"/>
  <c r="BK232" i="3"/>
  <c r="J199" i="3"/>
  <c r="BK172" i="3"/>
  <c r="J133" i="3"/>
  <c r="BK1340" i="2"/>
  <c r="J1188" i="2"/>
  <c r="BK1048" i="2"/>
  <c r="J908" i="2"/>
  <c r="J764" i="2"/>
  <c r="J635" i="2"/>
  <c r="J466" i="2"/>
  <c r="J405" i="2"/>
  <c r="J309" i="2"/>
  <c r="J144" i="2"/>
  <c r="J629" i="8"/>
  <c r="J230" i="8"/>
  <c r="BK1162" i="2"/>
  <c r="BK1076" i="2"/>
  <c r="BK703" i="2"/>
  <c r="BK657" i="2"/>
  <c r="J591" i="2"/>
  <c r="J588" i="2"/>
  <c r="J574" i="2"/>
  <c r="J564" i="2"/>
  <c r="BK500" i="2"/>
  <c r="BK468" i="2"/>
  <c r="J347" i="2"/>
  <c r="J268" i="2"/>
  <c r="J205" i="2"/>
  <c r="BK202" i="2"/>
  <c r="BK121" i="2"/>
  <c r="BK116" i="2"/>
  <c r="J150" i="11"/>
  <c r="J237" i="10"/>
  <c r="J224" i="10"/>
  <c r="BK219" i="10"/>
  <c r="J193" i="10"/>
  <c r="BK183" i="10"/>
  <c r="J152" i="10"/>
  <c r="J147" i="10"/>
  <c r="J137" i="10"/>
  <c r="J130" i="10"/>
  <c r="J112" i="10"/>
  <c r="J102" i="10"/>
  <c r="J114" i="9"/>
  <c r="J100" i="9"/>
  <c r="J663" i="8"/>
  <c r="BK650" i="8"/>
  <c r="J635" i="8"/>
  <c r="BK627" i="8"/>
  <c r="BK624" i="8"/>
  <c r="J618" i="8"/>
  <c r="J537" i="8"/>
  <c r="J459" i="8"/>
  <c r="BK429" i="8"/>
  <c r="BK388" i="8"/>
  <c r="BK349" i="8"/>
  <c r="BK297" i="8"/>
  <c r="J204" i="8"/>
  <c r="BK229" i="7"/>
  <c r="BK222" i="7"/>
  <c r="J208" i="7"/>
  <c r="BK176" i="7"/>
  <c r="J143" i="7"/>
  <c r="BK117" i="7"/>
  <c r="J450" i="6"/>
  <c r="BK446" i="6"/>
  <c r="BK387" i="6"/>
  <c r="BK367" i="6"/>
  <c r="BK353" i="6"/>
  <c r="J303" i="6"/>
  <c r="BK241" i="6"/>
  <c r="BK205" i="6"/>
  <c r="J189" i="6"/>
  <c r="J155" i="6"/>
  <c r="BK131" i="6"/>
  <c r="BK328" i="5"/>
  <c r="J295" i="5"/>
  <c r="J210" i="5"/>
  <c r="J192" i="5"/>
  <c r="J179" i="5"/>
  <c r="BK115" i="5"/>
  <c r="J203" i="4"/>
  <c r="J181" i="4"/>
  <c r="J166" i="4"/>
  <c r="J126" i="4"/>
  <c r="J98" i="4"/>
  <c r="J481" i="3"/>
  <c r="BK469" i="3"/>
  <c r="J452" i="3"/>
  <c r="J444" i="3"/>
  <c r="BK425" i="3"/>
  <c r="J407" i="3"/>
  <c r="BK382" i="3"/>
  <c r="BK357" i="3"/>
  <c r="J344" i="3"/>
  <c r="BK317" i="3"/>
  <c r="J260" i="3"/>
  <c r="J241" i="3"/>
  <c r="J216" i="3"/>
  <c r="J204" i="3"/>
  <c r="BK181" i="3"/>
  <c r="J1473" i="2"/>
  <c r="J1427" i="2"/>
  <c r="BK1255" i="2"/>
  <c r="BK1086" i="2"/>
  <c r="J1003" i="2"/>
  <c r="BK736" i="2"/>
  <c r="BK653" i="2"/>
  <c r="J427" i="2"/>
  <c r="BK263" i="2"/>
  <c r="BK193" i="10"/>
  <c r="BK144" i="10"/>
  <c r="BK455" i="8"/>
  <c r="J411" i="8"/>
  <c r="J297" i="8"/>
  <c r="BK160" i="8"/>
  <c r="J267" i="7"/>
  <c r="BK182" i="7"/>
  <c r="BK441" i="6"/>
  <c r="J413" i="6"/>
  <c r="J309" i="6"/>
  <c r="J289" i="6"/>
  <c r="BK265" i="6"/>
  <c r="BK211" i="6"/>
  <c r="J187" i="6"/>
  <c r="J108" i="6"/>
  <c r="BK138" i="5"/>
  <c r="J163" i="4"/>
  <c r="BK526" i="3"/>
  <c r="J521" i="3"/>
  <c r="BK255" i="10"/>
  <c r="J129" i="9"/>
  <c r="J88" i="9"/>
  <c r="J559" i="8"/>
  <c r="J530" i="8"/>
  <c r="BK476" i="8"/>
  <c r="J373" i="8"/>
  <c r="BK346" i="8"/>
  <c r="BK200" i="8"/>
  <c r="J280" i="7"/>
  <c r="BK204" i="7"/>
  <c r="BK189" i="7"/>
  <c r="J161" i="7"/>
  <c r="J113" i="7"/>
  <c r="J439" i="6"/>
  <c r="J383" i="6"/>
  <c r="J361" i="6"/>
  <c r="J295" i="6"/>
  <c r="J275" i="6"/>
  <c r="J227" i="6"/>
  <c r="J195" i="6"/>
  <c r="J149" i="6"/>
  <c r="J150" i="5"/>
  <c r="BK136" i="4"/>
  <c r="J95" i="4"/>
  <c r="J503" i="3"/>
  <c r="J484" i="3"/>
  <c r="BK447" i="3"/>
  <c r="J405" i="3"/>
  <c r="J379" i="3"/>
  <c r="BK364" i="3"/>
  <c r="BK337" i="3"/>
  <c r="BK323" i="3"/>
  <c r="J311" i="3"/>
  <c r="BK284" i="3"/>
  <c r="BK260" i="3"/>
  <c r="BK167" i="3"/>
  <c r="J155" i="3"/>
  <c r="BK127" i="3"/>
  <c r="BK1494" i="2"/>
  <c r="J1440" i="2"/>
  <c r="J1272" i="2"/>
  <c r="J824" i="2"/>
  <c r="J706" i="2"/>
  <c r="J531" i="2"/>
  <c r="J341" i="2"/>
  <c r="J127" i="11"/>
  <c r="BK249" i="10"/>
  <c r="BK129" i="9"/>
  <c r="J867" i="2"/>
  <c r="BK831" i="2"/>
  <c r="BK727" i="2"/>
  <c r="J618" i="2"/>
  <c r="J517" i="2"/>
  <c r="J399" i="2"/>
  <c r="J279" i="2"/>
  <c r="J226" i="2"/>
  <c r="BK167" i="2"/>
  <c r="BK106" i="2"/>
  <c r="BK169" i="10"/>
  <c r="BK530" i="8"/>
  <c r="J218" i="8"/>
  <c r="BK157" i="7"/>
  <c r="J458" i="6"/>
  <c r="BK351" i="6"/>
  <c r="J261" i="5"/>
  <c r="J111" i="5"/>
  <c r="J169" i="4"/>
  <c r="J442" i="3"/>
  <c r="J337" i="3"/>
  <c r="J262" i="3"/>
  <c r="J1388" i="2"/>
  <c r="J1359" i="2"/>
  <c r="BK1291" i="2"/>
  <c r="J1153" i="2"/>
  <c r="J1020" i="2"/>
  <c r="BK819" i="2"/>
  <c r="BK661" i="2"/>
  <c r="J560" i="2"/>
  <c r="J386" i="2"/>
  <c r="J252" i="2"/>
  <c r="J167" i="2"/>
  <c r="BK88" i="11"/>
  <c r="BK226" i="10"/>
  <c r="J200" i="10"/>
  <c r="J123" i="9"/>
  <c r="BK408" i="8"/>
  <c r="J352" i="8"/>
  <c r="J160" i="8"/>
  <c r="J202" i="7"/>
  <c r="BK126" i="7"/>
  <c r="J403" i="6"/>
  <c r="BK325" i="6"/>
  <c r="BK309" i="6"/>
  <c r="J171" i="6"/>
  <c r="J348" i="5"/>
  <c r="J318" i="5"/>
  <c r="BK297" i="5"/>
  <c r="J199" i="5"/>
  <c r="BK122" i="5"/>
  <c r="J1131" i="2"/>
  <c r="BK946" i="2"/>
  <c r="BK734" i="2"/>
  <c r="BK585" i="2"/>
  <c r="BK199" i="2"/>
  <c r="J124" i="11"/>
  <c r="J132" i="9"/>
  <c r="BK576" i="8"/>
  <c r="J505" i="8"/>
  <c r="J234" i="8"/>
  <c r="J164" i="8"/>
  <c r="BK260" i="7"/>
  <c r="J227" i="7"/>
  <c r="BK185" i="7"/>
  <c r="J147" i="7"/>
  <c r="J407" i="6"/>
  <c r="J353" i="6"/>
  <c r="J329" i="6"/>
  <c r="J255" i="6"/>
  <c r="J169" i="6"/>
  <c r="BK125" i="6"/>
  <c r="BK150" i="5"/>
  <c r="J196" i="4"/>
  <c r="BK487" i="3"/>
  <c r="BK344" i="3"/>
  <c r="BK222" i="3"/>
  <c r="J181" i="3"/>
  <c r="BK119" i="3"/>
  <c r="BK1259" i="2"/>
  <c r="BK1166" i="2"/>
  <c r="J1156" i="2"/>
  <c r="J1076" i="2"/>
  <c r="BK860" i="2"/>
  <c r="J718" i="2"/>
  <c r="BK627" i="2"/>
  <c r="J495" i="2"/>
  <c r="J455" i="2"/>
  <c r="J377" i="2"/>
  <c r="J312" i="2"/>
  <c r="BK1440" i="2"/>
  <c r="BK1379" i="2"/>
  <c r="J268" i="10"/>
  <c r="J210" i="10"/>
  <c r="BK152" i="10"/>
  <c r="BK135" i="9"/>
  <c r="J94" i="9"/>
  <c r="J644" i="8"/>
  <c r="J607" i="8"/>
  <c r="BK509" i="8"/>
  <c r="J423" i="8"/>
  <c r="J327" i="8"/>
  <c r="J224" i="8"/>
  <c r="BK216" i="7"/>
  <c r="BK155" i="7"/>
  <c r="J119" i="7"/>
  <c r="BK452" i="6"/>
  <c r="BK377" i="6"/>
  <c r="J375" i="6"/>
  <c r="BK337" i="6"/>
  <c r="J305" i="6"/>
  <c r="BK297" i="6"/>
  <c r="J265" i="6"/>
  <c r="J251" i="6"/>
  <c r="J161" i="6"/>
  <c r="BK149" i="6"/>
  <c r="BK119" i="6"/>
  <c r="BK96" i="6"/>
  <c r="J288" i="5"/>
  <c r="J268" i="5"/>
  <c r="BK231" i="5"/>
  <c r="J182" i="5"/>
  <c r="BK164" i="5"/>
  <c r="BK178" i="4"/>
  <c r="BK161" i="4"/>
  <c r="BK126" i="4"/>
  <c r="BK98" i="4"/>
  <c r="J456" i="3"/>
  <c r="J439" i="3"/>
  <c r="BK422" i="3"/>
  <c r="J357" i="3"/>
  <c r="BK297" i="3"/>
  <c r="BK264" i="3"/>
  <c r="BK239" i="3"/>
  <c r="BK213" i="3"/>
  <c r="J162" i="3"/>
  <c r="J1470" i="2"/>
  <c r="BK1413" i="2"/>
  <c r="J1395" i="2"/>
  <c r="BK447" i="8"/>
  <c r="BK289" i="8"/>
  <c r="BK142" i="8"/>
  <c r="J236" i="7"/>
  <c r="J311" i="6"/>
  <c r="BK223" i="6"/>
  <c r="BK193" i="6"/>
  <c r="BK133" i="6"/>
  <c r="BK335" i="5"/>
  <c r="J231" i="5"/>
  <c r="J1363" i="2"/>
  <c r="BK1268" i="2"/>
  <c r="J1072" i="2"/>
  <c r="BK954" i="2"/>
  <c r="J681" i="2"/>
  <c r="BK609" i="2"/>
  <c r="J391" i="2"/>
  <c r="J210" i="2"/>
  <c r="J130" i="2"/>
  <c r="J487" i="8"/>
  <c r="BK334" i="8"/>
  <c r="BK1212" i="2"/>
  <c r="J1191" i="2"/>
  <c r="BK1107" i="2"/>
  <c r="J804" i="2"/>
  <c r="J640" i="2"/>
  <c r="J604" i="2"/>
  <c r="J193" i="2"/>
  <c r="BK130" i="2"/>
  <c r="BK131" i="11"/>
  <c r="BK121" i="11"/>
  <c r="BK107" i="11"/>
  <c r="BK97" i="11"/>
  <c r="BK137" i="10"/>
  <c r="J99" i="10"/>
  <c r="BK114" i="9"/>
  <c r="J110" i="9"/>
  <c r="BK102" i="9"/>
  <c r="J532" i="8"/>
  <c r="BK433" i="8"/>
  <c r="BK164" i="8"/>
  <c r="J106" i="8"/>
  <c r="BK252" i="7"/>
  <c r="J240" i="7"/>
  <c r="BK149" i="7"/>
  <c r="BK132" i="7"/>
  <c r="J448" i="6"/>
  <c r="J431" i="6"/>
  <c r="J409" i="6"/>
  <c r="J399" i="6"/>
  <c r="BK359" i="6"/>
  <c r="J315" i="6"/>
  <c r="J211" i="6"/>
  <c r="BK195" i="6"/>
  <c r="J147" i="6"/>
  <c r="BK102" i="6"/>
  <c r="J1255" i="2"/>
  <c r="BK1060" i="2"/>
  <c r="J984" i="2"/>
  <c r="BK842" i="2"/>
  <c r="J831" i="2"/>
  <c r="J722" i="2"/>
  <c r="BK588" i="2"/>
  <c r="BK536" i="2"/>
  <c r="BK466" i="2"/>
  <c r="J338" i="2"/>
  <c r="J263" i="2"/>
  <c r="J217" i="2"/>
  <c r="J137" i="2"/>
  <c r="BK110" i="9"/>
  <c r="J467" i="8"/>
  <c r="BK236" i="7"/>
  <c r="P105" i="2" l="1"/>
  <c r="BK156" i="2"/>
  <c r="J156" i="2"/>
  <c r="J66" i="2"/>
  <c r="R156" i="2"/>
  <c r="T721" i="2"/>
  <c r="R1149" i="2"/>
  <c r="P1439" i="2"/>
  <c r="T343" i="3"/>
  <c r="BK502" i="3"/>
  <c r="J502" i="3"/>
  <c r="J75" i="3"/>
  <c r="T511" i="3"/>
  <c r="BK157" i="4"/>
  <c r="J157" i="4"/>
  <c r="J68" i="4"/>
  <c r="T208" i="4"/>
  <c r="T95" i="6"/>
  <c r="P443" i="6"/>
  <c r="P123" i="7"/>
  <c r="P184" i="7"/>
  <c r="T249" i="7"/>
  <c r="T96" i="8"/>
  <c r="BK441" i="8"/>
  <c r="R470" i="8"/>
  <c r="BK643" i="8"/>
  <c r="J643" i="8"/>
  <c r="J73" i="8"/>
  <c r="P142" i="11"/>
  <c r="BK278" i="2"/>
  <c r="J278" i="2"/>
  <c r="J68" i="2"/>
  <c r="BK136" i="6"/>
  <c r="J136" i="6"/>
  <c r="J66" i="6"/>
  <c r="BK283" i="6"/>
  <c r="J283" i="6"/>
  <c r="J67" i="6"/>
  <c r="R106" i="7"/>
  <c r="P152" i="7"/>
  <c r="T195" i="7"/>
  <c r="BK224" i="7"/>
  <c r="J224" i="7"/>
  <c r="J76" i="7"/>
  <c r="T269" i="7"/>
  <c r="T110" i="8"/>
  <c r="T483" i="8"/>
  <c r="R623" i="8"/>
  <c r="P87" i="9"/>
  <c r="R137" i="9"/>
  <c r="T278" i="2"/>
  <c r="BK584" i="2"/>
  <c r="J584" i="2"/>
  <c r="J70" i="2"/>
  <c r="BK603" i="2"/>
  <c r="T123" i="7"/>
  <c r="BK195" i="7"/>
  <c r="J195" i="7"/>
  <c r="J73" i="7"/>
  <c r="T224" i="7"/>
  <c r="R262" i="7"/>
  <c r="R110" i="8"/>
  <c r="BK483" i="8"/>
  <c r="J483" i="8"/>
  <c r="J69" i="8"/>
  <c r="P623" i="8"/>
  <c r="R87" i="11"/>
  <c r="R142" i="11"/>
  <c r="P278" i="2"/>
  <c r="P91" i="5"/>
  <c r="R95" i="6"/>
  <c r="R443" i="6"/>
  <c r="BK134" i="7"/>
  <c r="J134" i="7"/>
  <c r="J68" i="7"/>
  <c r="BK184" i="7"/>
  <c r="J184" i="7"/>
  <c r="J72" i="7"/>
  <c r="BK213" i="7"/>
  <c r="R269" i="7"/>
  <c r="P422" i="8"/>
  <c r="BK570" i="8"/>
  <c r="J570" i="8"/>
  <c r="J71" i="8"/>
  <c r="BK87" i="11"/>
  <c r="T142" i="11"/>
  <c r="BK105" i="2"/>
  <c r="R451" i="2"/>
  <c r="P584" i="2"/>
  <c r="R603" i="2"/>
  <c r="P660" i="2"/>
  <c r="BK674" i="2"/>
  <c r="J674" i="2"/>
  <c r="J75" i="2"/>
  <c r="T674" i="2"/>
  <c r="BK1149" i="2"/>
  <c r="J1149" i="2"/>
  <c r="J78" i="2"/>
  <c r="T1290" i="2"/>
  <c r="T1426" i="2"/>
  <c r="P151" i="3"/>
  <c r="T203" i="3"/>
  <c r="R287" i="3"/>
  <c r="R477" i="3"/>
  <c r="BK511" i="3"/>
  <c r="J511" i="3"/>
  <c r="J76" i="3"/>
  <c r="R520" i="3"/>
  <c r="BK129" i="4"/>
  <c r="J129" i="4"/>
  <c r="J66" i="4"/>
  <c r="T157" i="4"/>
  <c r="R208" i="4"/>
  <c r="R114" i="5"/>
  <c r="BK334" i="5"/>
  <c r="J334" i="5"/>
  <c r="J67" i="5"/>
  <c r="T334" i="5"/>
  <c r="P136" i="6"/>
  <c r="T283" i="6"/>
  <c r="R430" i="6"/>
  <c r="R134" i="7"/>
  <c r="R195" i="7"/>
  <c r="P231" i="7"/>
  <c r="R249" i="7"/>
  <c r="R248" i="7"/>
  <c r="R333" i="8"/>
  <c r="BK470" i="8"/>
  <c r="J470" i="8"/>
  <c r="J68" i="8"/>
  <c r="T540" i="8"/>
  <c r="T87" i="9"/>
  <c r="T103" i="11"/>
  <c r="R105" i="2"/>
  <c r="T451" i="2"/>
  <c r="P96" i="8"/>
  <c r="BK422" i="8"/>
  <c r="J422" i="8"/>
  <c r="J64" i="8"/>
  <c r="P470" i="8"/>
  <c r="R540" i="8"/>
  <c r="T643" i="8"/>
  <c r="T87" i="11"/>
  <c r="R180" i="2"/>
  <c r="R721" i="2"/>
  <c r="P1149" i="2"/>
  <c r="BK1439" i="2"/>
  <c r="J1439" i="2"/>
  <c r="J81" i="2"/>
  <c r="R101" i="3"/>
  <c r="BK203" i="3"/>
  <c r="T287" i="3"/>
  <c r="P502" i="3"/>
  <c r="R94" i="4"/>
  <c r="R148" i="4"/>
  <c r="T199" i="4"/>
  <c r="P288" i="6"/>
  <c r="P106" i="7"/>
  <c r="BK152" i="7"/>
  <c r="R175" i="7"/>
  <c r="P213" i="7"/>
  <c r="BK249" i="7"/>
  <c r="J249" i="7"/>
  <c r="J79" i="7"/>
  <c r="P262" i="7"/>
  <c r="P110" i="8"/>
  <c r="T441" i="8"/>
  <c r="P540" i="8"/>
  <c r="P643" i="8"/>
  <c r="BK142" i="11"/>
  <c r="J142" i="11"/>
  <c r="J64" i="11"/>
  <c r="P180" i="2"/>
  <c r="P94" i="4"/>
  <c r="BK114" i="5"/>
  <c r="J114" i="5"/>
  <c r="J66" i="5"/>
  <c r="BK95" i="6"/>
  <c r="J95" i="6"/>
  <c r="J65" i="6"/>
  <c r="BK430" i="6"/>
  <c r="J430" i="6"/>
  <c r="J70" i="6"/>
  <c r="T152" i="7"/>
  <c r="T213" i="7"/>
  <c r="P269" i="7"/>
  <c r="BK540" i="8"/>
  <c r="J540" i="8"/>
  <c r="J70" i="8"/>
  <c r="P130" i="11"/>
  <c r="P451" i="2"/>
  <c r="R584" i="2"/>
  <c r="T603" i="2"/>
  <c r="R660" i="2"/>
  <c r="R674" i="2"/>
  <c r="R1034" i="2"/>
  <c r="R1290" i="2"/>
  <c r="R1426" i="2"/>
  <c r="T101" i="3"/>
  <c r="P343" i="3"/>
  <c r="P495" i="3"/>
  <c r="T520" i="3"/>
  <c r="T94" i="4"/>
  <c r="P148" i="4"/>
  <c r="P199" i="4"/>
  <c r="R91" i="5"/>
  <c r="T288" i="6"/>
  <c r="P175" i="7"/>
  <c r="R213" i="7"/>
  <c r="P249" i="7"/>
  <c r="P248" i="7"/>
  <c r="BK96" i="8"/>
  <c r="T422" i="8"/>
  <c r="R570" i="8"/>
  <c r="BK137" i="9"/>
  <c r="J137" i="9"/>
  <c r="J66" i="9"/>
  <c r="BK168" i="10"/>
  <c r="J168" i="10"/>
  <c r="J63" i="10"/>
  <c r="BK204" i="10"/>
  <c r="J204" i="10"/>
  <c r="J64" i="10"/>
  <c r="BK248" i="10"/>
  <c r="J248" i="10"/>
  <c r="J65" i="10"/>
  <c r="R248" i="10"/>
  <c r="BK267" i="10"/>
  <c r="J267" i="10"/>
  <c r="J68" i="10"/>
  <c r="P267" i="10"/>
  <c r="P266" i="10"/>
  <c r="R267" i="10"/>
  <c r="R266" i="10"/>
  <c r="T267" i="10"/>
  <c r="T266" i="10"/>
  <c r="BK276" i="10"/>
  <c r="J276" i="10"/>
  <c r="J70" i="10"/>
  <c r="P276" i="10"/>
  <c r="P275" i="10"/>
  <c r="R276" i="10"/>
  <c r="R275" i="10"/>
  <c r="T276" i="10"/>
  <c r="T275" i="10"/>
  <c r="BK130" i="11"/>
  <c r="J130" i="11"/>
  <c r="J63" i="11"/>
  <c r="BK451" i="2"/>
  <c r="J451" i="2"/>
  <c r="J69" i="2"/>
  <c r="R87" i="9"/>
  <c r="R86" i="9"/>
  <c r="T92" i="10"/>
  <c r="P168" i="10"/>
  <c r="P204" i="10"/>
  <c r="P103" i="11"/>
  <c r="T180" i="2"/>
  <c r="P721" i="2"/>
  <c r="P1034" i="2"/>
  <c r="BK1290" i="2"/>
  <c r="J1290" i="2"/>
  <c r="J79" i="2"/>
  <c r="R1439" i="2"/>
  <c r="T151" i="3"/>
  <c r="P203" i="3"/>
  <c r="BK287" i="3"/>
  <c r="J287" i="3"/>
  <c r="J71" i="3"/>
  <c r="BK477" i="3"/>
  <c r="J477" i="3"/>
  <c r="J73" i="3"/>
  <c r="R495" i="3"/>
  <c r="R511" i="3"/>
  <c r="T129" i="4"/>
  <c r="BK208" i="4"/>
  <c r="J208" i="4"/>
  <c r="J70" i="4"/>
  <c r="T91" i="5"/>
  <c r="T136" i="6"/>
  <c r="R283" i="6"/>
  <c r="BK443" i="6"/>
  <c r="J443" i="6"/>
  <c r="J71" i="6"/>
  <c r="BK106" i="7"/>
  <c r="T134" i="7"/>
  <c r="T184" i="7"/>
  <c r="P224" i="7"/>
  <c r="BK269" i="7"/>
  <c r="J269" i="7"/>
  <c r="J81" i="7"/>
  <c r="BK333" i="8"/>
  <c r="J333" i="8"/>
  <c r="J63" i="8"/>
  <c r="R483" i="8"/>
  <c r="R643" i="8"/>
  <c r="BK92" i="10"/>
  <c r="J92" i="10"/>
  <c r="J61" i="10"/>
  <c r="BK159" i="10"/>
  <c r="J159" i="10"/>
  <c r="J62" i="10"/>
  <c r="T159" i="10"/>
  <c r="T168" i="10"/>
  <c r="R204" i="10"/>
  <c r="P248" i="10"/>
  <c r="T248" i="10"/>
  <c r="T130" i="11"/>
  <c r="P101" i="3"/>
  <c r="P100" i="3"/>
  <c r="R343" i="3"/>
  <c r="T495" i="3"/>
  <c r="P511" i="3"/>
  <c r="P157" i="4"/>
  <c r="R288" i="6"/>
  <c r="T443" i="6"/>
  <c r="BK123" i="7"/>
  <c r="J123" i="7"/>
  <c r="J67" i="7"/>
  <c r="R152" i="7"/>
  <c r="P195" i="7"/>
  <c r="T231" i="7"/>
  <c r="R422" i="8"/>
  <c r="P570" i="8"/>
  <c r="R92" i="10"/>
  <c r="P159" i="10"/>
  <c r="R168" i="10"/>
  <c r="T204" i="10"/>
  <c r="BK103" i="11"/>
  <c r="J103" i="11"/>
  <c r="J62" i="11"/>
  <c r="T105" i="2"/>
  <c r="P156" i="2"/>
  <c r="T156" i="2"/>
  <c r="BK721" i="2"/>
  <c r="J721" i="2"/>
  <c r="J76" i="2"/>
  <c r="T1034" i="2"/>
  <c r="P1290" i="2"/>
  <c r="BK1426" i="2"/>
  <c r="J1426" i="2"/>
  <c r="J80" i="2"/>
  <c r="P1426" i="2"/>
  <c r="BK151" i="3"/>
  <c r="J151" i="3"/>
  <c r="J67" i="3"/>
  <c r="R203" i="3"/>
  <c r="P287" i="3"/>
  <c r="P477" i="3"/>
  <c r="BK495" i="3"/>
  <c r="J495" i="3"/>
  <c r="J74" i="3"/>
  <c r="T502" i="3"/>
  <c r="P520" i="3"/>
  <c r="BK94" i="4"/>
  <c r="J94" i="4"/>
  <c r="J65" i="4"/>
  <c r="P129" i="4"/>
  <c r="R157" i="4"/>
  <c r="R199" i="4"/>
  <c r="BK91" i="5"/>
  <c r="J91" i="5"/>
  <c r="J65" i="5"/>
  <c r="T114" i="5"/>
  <c r="P334" i="5"/>
  <c r="R334" i="5"/>
  <c r="R136" i="6"/>
  <c r="P283" i="6"/>
  <c r="P134" i="7"/>
  <c r="R184" i="7"/>
  <c r="BK231" i="7"/>
  <c r="J231" i="7"/>
  <c r="J77" i="7"/>
  <c r="BK262" i="7"/>
  <c r="J262" i="7"/>
  <c r="J80" i="7"/>
  <c r="T333" i="8"/>
  <c r="BK87" i="9"/>
  <c r="J87" i="9"/>
  <c r="J60" i="9"/>
  <c r="P137" i="9"/>
  <c r="R103" i="11"/>
  <c r="BK180" i="2"/>
  <c r="J180" i="2"/>
  <c r="J67" i="2"/>
  <c r="BK110" i="8"/>
  <c r="J110" i="8"/>
  <c r="J62" i="8"/>
  <c r="P441" i="8"/>
  <c r="T570" i="8"/>
  <c r="R278" i="2"/>
  <c r="T584" i="2"/>
  <c r="P603" i="2"/>
  <c r="BK660" i="2"/>
  <c r="J660" i="2"/>
  <c r="J74" i="2"/>
  <c r="T660" i="2"/>
  <c r="P674" i="2"/>
  <c r="BK1034" i="2"/>
  <c r="J1034" i="2"/>
  <c r="J77" i="2"/>
  <c r="T1149" i="2"/>
  <c r="T1439" i="2"/>
  <c r="BK101" i="3"/>
  <c r="R151" i="3"/>
  <c r="BK343" i="3"/>
  <c r="J343" i="3"/>
  <c r="J72" i="3"/>
  <c r="T477" i="3"/>
  <c r="R502" i="3"/>
  <c r="BK520" i="3"/>
  <c r="J520" i="3"/>
  <c r="J77" i="3"/>
  <c r="R129" i="4"/>
  <c r="BK148" i="4"/>
  <c r="J148" i="4"/>
  <c r="J67" i="4"/>
  <c r="T148" i="4"/>
  <c r="BK199" i="4"/>
  <c r="J199" i="4"/>
  <c r="J69" i="4"/>
  <c r="P208" i="4"/>
  <c r="P114" i="5"/>
  <c r="BK288" i="6"/>
  <c r="J288" i="6"/>
  <c r="J68" i="6"/>
  <c r="P430" i="6"/>
  <c r="R123" i="7"/>
  <c r="BK175" i="7"/>
  <c r="J175" i="7"/>
  <c r="J71" i="7"/>
  <c r="R231" i="7"/>
  <c r="T262" i="7"/>
  <c r="R96" i="8"/>
  <c r="R95" i="8"/>
  <c r="R441" i="8"/>
  <c r="R440" i="8"/>
  <c r="T470" i="8"/>
  <c r="T623" i="8"/>
  <c r="T137" i="9"/>
  <c r="P92" i="10"/>
  <c r="P91" i="10"/>
  <c r="P90" i="10"/>
  <c r="AU64" i="1"/>
  <c r="R159" i="10"/>
  <c r="R130" i="11"/>
  <c r="P95" i="6"/>
  <c r="P94" i="6"/>
  <c r="P93" i="6"/>
  <c r="AU60" i="1"/>
  <c r="T430" i="6"/>
  <c r="T106" i="7"/>
  <c r="T105" i="7"/>
  <c r="T175" i="7"/>
  <c r="R224" i="7"/>
  <c r="P333" i="8"/>
  <c r="P483" i="8"/>
  <c r="BK623" i="8"/>
  <c r="J623" i="8"/>
  <c r="J72" i="8"/>
  <c r="P87" i="11"/>
  <c r="P86" i="11"/>
  <c r="P85" i="11"/>
  <c r="AU65" i="1"/>
  <c r="BE1027" i="2"/>
  <c r="BE1031" i="2"/>
  <c r="BE1039" i="2"/>
  <c r="BE1055" i="2"/>
  <c r="BE1096" i="2"/>
  <c r="BE115" i="3"/>
  <c r="BE219" i="3"/>
  <c r="BE225" i="3"/>
  <c r="BE230" i="3"/>
  <c r="BE232" i="3"/>
  <c r="BE264" i="3"/>
  <c r="BE284" i="3"/>
  <c r="BE320" i="3"/>
  <c r="BE337" i="3"/>
  <c r="BE354" i="3"/>
  <c r="BE379" i="3"/>
  <c r="BE430" i="3"/>
  <c r="BE461" i="3"/>
  <c r="BE464" i="3"/>
  <c r="BK145" i="3"/>
  <c r="J145" i="3"/>
  <c r="J66" i="3"/>
  <c r="F89" i="4"/>
  <c r="BE119" i="4"/>
  <c r="BE152" i="4"/>
  <c r="BE175" i="4"/>
  <c r="BE181" i="4"/>
  <c r="E50" i="5"/>
  <c r="BE251" i="5"/>
  <c r="BE119" i="6"/>
  <c r="BE127" i="6"/>
  <c r="BE217" i="6"/>
  <c r="BE229" i="6"/>
  <c r="BE233" i="6"/>
  <c r="BE243" i="6"/>
  <c r="BE301" i="6"/>
  <c r="BE359" i="6"/>
  <c r="BE371" i="6"/>
  <c r="BE403" i="6"/>
  <c r="J56" i="7"/>
  <c r="F100" i="7"/>
  <c r="BE130" i="7"/>
  <c r="BE141" i="7"/>
  <c r="BE176" i="7"/>
  <c r="BE189" i="7"/>
  <c r="BE200" i="8"/>
  <c r="BE334" i="8"/>
  <c r="BE433" i="8"/>
  <c r="BE491" i="8"/>
  <c r="BE541" i="8"/>
  <c r="BE92" i="9"/>
  <c r="BE106" i="9"/>
  <c r="BE133" i="10"/>
  <c r="BE143" i="11"/>
  <c r="E50" i="2"/>
  <c r="F59" i="2"/>
  <c r="BE106" i="2"/>
  <c r="BE130" i="2"/>
  <c r="BE140" i="2"/>
  <c r="BE193" i="2"/>
  <c r="BE199" i="2"/>
  <c r="BE222" i="2"/>
  <c r="BE282" i="2"/>
  <c r="BE293" i="2"/>
  <c r="BE312" i="2"/>
  <c r="BE328" i="2"/>
  <c r="BE380" i="2"/>
  <c r="BE386" i="2"/>
  <c r="BE461" i="2"/>
  <c r="BE463" i="2"/>
  <c r="BE495" i="2"/>
  <c r="BE517" i="2"/>
  <c r="BE531" i="2"/>
  <c r="BE568" i="2"/>
  <c r="BE644" i="2"/>
  <c r="BE657" i="2"/>
  <c r="BE713" i="2"/>
  <c r="BE813" i="2"/>
  <c r="BE819" i="2"/>
  <c r="BE946" i="2"/>
  <c r="BE971" i="2"/>
  <c r="BE1024" i="2"/>
  <c r="BE1107" i="2"/>
  <c r="BE1174" i="2"/>
  <c r="BE1191" i="2"/>
  <c r="BE1244" i="2"/>
  <c r="BE121" i="6"/>
  <c r="BE125" i="6"/>
  <c r="BE133" i="6"/>
  <c r="BE137" i="6"/>
  <c r="BE213" i="6"/>
  <c r="BE227" i="6"/>
  <c r="BE255" i="6"/>
  <c r="BE273" i="6"/>
  <c r="BE289" i="6"/>
  <c r="BE299" i="6"/>
  <c r="BE319" i="6"/>
  <c r="BE335" i="6"/>
  <c r="BE355" i="6"/>
  <c r="BE379" i="6"/>
  <c r="BE387" i="6"/>
  <c r="BE409" i="6"/>
  <c r="BE411" i="6"/>
  <c r="BE419" i="6"/>
  <c r="BE441" i="6"/>
  <c r="BE446" i="6"/>
  <c r="BE456" i="6"/>
  <c r="BK427" i="6"/>
  <c r="J427" i="6"/>
  <c r="J69" i="6"/>
  <c r="BE111" i="7"/>
  <c r="BE121" i="7"/>
  <c r="BE128" i="7"/>
  <c r="BE167" i="7"/>
  <c r="BE178" i="7"/>
  <c r="BE180" i="7"/>
  <c r="BE185" i="7"/>
  <c r="BE200" i="7"/>
  <c r="BE206" i="7"/>
  <c r="BE210" i="7"/>
  <c r="BE218" i="7"/>
  <c r="BE229" i="7"/>
  <c r="BE240" i="7"/>
  <c r="BE272" i="7"/>
  <c r="BE282" i="7"/>
  <c r="BE284" i="7"/>
  <c r="BE137" i="8"/>
  <c r="BE190" i="8"/>
  <c r="BE437" i="8"/>
  <c r="BE459" i="8"/>
  <c r="BE548" i="8"/>
  <c r="BE576" i="8"/>
  <c r="BE603" i="8"/>
  <c r="BE632" i="8"/>
  <c r="J52" i="9"/>
  <c r="BE132" i="9"/>
  <c r="BE138" i="9"/>
  <c r="J84" i="10"/>
  <c r="BE93" i="10"/>
  <c r="BE121" i="10"/>
  <c r="BE94" i="11"/>
  <c r="BE97" i="11"/>
  <c r="BE100" i="11"/>
  <c r="BE104" i="11"/>
  <c r="BE107" i="11"/>
  <c r="BE115" i="11"/>
  <c r="BE118" i="11"/>
  <c r="BE121" i="11"/>
  <c r="BE131" i="11"/>
  <c r="BE116" i="2"/>
  <c r="BE126" i="2"/>
  <c r="BE181" i="2"/>
  <c r="BE252" i="2"/>
  <c r="BE288" i="2"/>
  <c r="BE333" i="2"/>
  <c r="BE357" i="2"/>
  <c r="BE391" i="2"/>
  <c r="BE394" i="2"/>
  <c r="BE405" i="2"/>
  <c r="BE427" i="2"/>
  <c r="BE574" i="2"/>
  <c r="BE759" i="2"/>
  <c r="BE772" i="2"/>
  <c r="BE828" i="2"/>
  <c r="BE852" i="2"/>
  <c r="BE1003" i="2"/>
  <c r="BE1166" i="2"/>
  <c r="BE1217" i="2"/>
  <c r="BE1280" i="2"/>
  <c r="F91" i="8"/>
  <c r="BE120" i="8"/>
  <c r="BE316" i="8"/>
  <c r="BE147" i="2"/>
  <c r="BE157" i="2"/>
  <c r="BE409" i="2"/>
  <c r="BE510" i="2"/>
  <c r="BE554" i="2"/>
  <c r="BE653" i="2"/>
  <c r="BE849" i="2"/>
  <c r="BE1010" i="2"/>
  <c r="BE1100" i="2"/>
  <c r="BE1103" i="2"/>
  <c r="BE1138" i="2"/>
  <c r="BE1153" i="2"/>
  <c r="BE1178" i="2"/>
  <c r="BE1283" i="2"/>
  <c r="BE1287" i="2"/>
  <c r="BE1353" i="2"/>
  <c r="BE1359" i="2"/>
  <c r="BE1363" i="2"/>
  <c r="BE1369" i="2"/>
  <c r="BE107" i="5"/>
  <c r="BE115" i="5"/>
  <c r="BE125" i="5"/>
  <c r="BE150" i="5"/>
  <c r="BE167" i="5"/>
  <c r="BE182" i="5"/>
  <c r="BE192" i="5"/>
  <c r="BE244" i="5"/>
  <c r="BE281" i="5"/>
  <c r="BE331" i="5"/>
  <c r="BE141" i="6"/>
  <c r="BE147" i="6"/>
  <c r="BE211" i="6"/>
  <c r="BE267" i="6"/>
  <c r="BE291" i="6"/>
  <c r="BE367" i="6"/>
  <c r="BE393" i="6"/>
  <c r="BE413" i="6"/>
  <c r="BE425" i="6"/>
  <c r="BE109" i="7"/>
  <c r="BE157" i="7"/>
  <c r="BE161" i="7"/>
  <c r="BE187" i="7"/>
  <c r="BE220" i="7"/>
  <c r="BE260" i="7"/>
  <c r="BE274" i="7"/>
  <c r="BE278" i="7"/>
  <c r="BE280" i="7"/>
  <c r="J52" i="8"/>
  <c r="BE213" i="8"/>
  <c r="BE308" i="8"/>
  <c r="BE352" i="8"/>
  <c r="BE411" i="8"/>
  <c r="BE476" i="8"/>
  <c r="BK662" i="8"/>
  <c r="J662" i="8"/>
  <c r="J74" i="8"/>
  <c r="BE94" i="9"/>
  <c r="BE96" i="9"/>
  <c r="BE1264" i="2"/>
  <c r="BE1379" i="2"/>
  <c r="BE1416" i="2"/>
  <c r="BE1433" i="2"/>
  <c r="BE1440" i="2"/>
  <c r="BE1457" i="2"/>
  <c r="BE1466" i="2"/>
  <c r="BE1494" i="2"/>
  <c r="BK598" i="2"/>
  <c r="J598" i="2"/>
  <c r="J71" i="2"/>
  <c r="BE186" i="3"/>
  <c r="BE210" i="3"/>
  <c r="BE237" i="3"/>
  <c r="BE260" i="3"/>
  <c r="BE266" i="3"/>
  <c r="BE294" i="3"/>
  <c r="BE359" i="3"/>
  <c r="BE398" i="3"/>
  <c r="BE407" i="3"/>
  <c r="BE410" i="3"/>
  <c r="BE420" i="3"/>
  <c r="BE432" i="3"/>
  <c r="BE439" i="3"/>
  <c r="BE452" i="3"/>
  <c r="BE456" i="3"/>
  <c r="BE484" i="3"/>
  <c r="BE496" i="3"/>
  <c r="BE503" i="3"/>
  <c r="BE515" i="3"/>
  <c r="BE121" i="4"/>
  <c r="BE145" i="4"/>
  <c r="BE166" i="4"/>
  <c r="BE184" i="4"/>
  <c r="BE193" i="4"/>
  <c r="BE203" i="4"/>
  <c r="BE205" i="4"/>
  <c r="J56" i="5"/>
  <c r="BE179" i="5"/>
  <c r="BE221" i="5"/>
  <c r="BE241" i="5"/>
  <c r="BE247" i="5"/>
  <c r="BE268" i="5"/>
  <c r="BE271" i="5"/>
  <c r="BE285" i="5"/>
  <c r="BE292" i="5"/>
  <c r="BE304" i="5"/>
  <c r="BE314" i="5"/>
  <c r="BE321" i="5"/>
  <c r="E50" i="6"/>
  <c r="J87" i="6"/>
  <c r="F90" i="6"/>
  <c r="BE96" i="6"/>
  <c r="BE131" i="6"/>
  <c r="BE143" i="6"/>
  <c r="BE163" i="6"/>
  <c r="BE171" i="6"/>
  <c r="BE215" i="6"/>
  <c r="BE245" i="6"/>
  <c r="BE247" i="6"/>
  <c r="BE261" i="6"/>
  <c r="BE271" i="6"/>
  <c r="BE329" i="6"/>
  <c r="BE339" i="6"/>
  <c r="BE345" i="6"/>
  <c r="BE369" i="6"/>
  <c r="BE458" i="6"/>
  <c r="BE135" i="7"/>
  <c r="BE169" i="7"/>
  <c r="BE208" i="7"/>
  <c r="BE232" i="7"/>
  <c r="BE244" i="7"/>
  <c r="BE254" i="7"/>
  <c r="BE164" i="8"/>
  <c r="BE269" i="8"/>
  <c r="BE343" i="8"/>
  <c r="BE370" i="8"/>
  <c r="BE388" i="8"/>
  <c r="BE462" i="8"/>
  <c r="BE467" i="8"/>
  <c r="BE521" i="8"/>
  <c r="BE663" i="8"/>
  <c r="BK436" i="8"/>
  <c r="J436" i="8"/>
  <c r="J65" i="8"/>
  <c r="E80" i="10"/>
  <c r="BE130" i="10"/>
  <c r="BE140" i="10"/>
  <c r="BE144" i="10"/>
  <c r="BE214" i="10"/>
  <c r="BE237" i="10"/>
  <c r="BE252" i="10"/>
  <c r="BE255" i="10"/>
  <c r="BE268" i="10"/>
  <c r="BE272" i="10"/>
  <c r="BE1146" i="2"/>
  <c r="BE1156" i="2"/>
  <c r="BE1388" i="2"/>
  <c r="BE1420" i="2"/>
  <c r="BE1427" i="2"/>
  <c r="BE1463" i="2"/>
  <c r="BE1477" i="2"/>
  <c r="BE594" i="8"/>
  <c r="F55" i="9"/>
  <c r="BE88" i="9"/>
  <c r="BE146" i="11"/>
  <c r="BK149" i="11"/>
  <c r="J149" i="11"/>
  <c r="J65" i="11"/>
  <c r="BE458" i="2"/>
  <c r="BE613" i="2"/>
  <c r="BE689" i="2"/>
  <c r="BE698" i="2"/>
  <c r="BE706" i="2"/>
  <c r="BE727" i="2"/>
  <c r="BE741" i="2"/>
  <c r="BE824" i="2"/>
  <c r="BE867" i="2"/>
  <c r="BE882" i="2"/>
  <c r="BE919" i="2"/>
  <c r="BE924" i="2"/>
  <c r="BE996" i="2"/>
  <c r="BE1000" i="2"/>
  <c r="BE1052" i="2"/>
  <c r="BE1069" i="2"/>
  <c r="BE1120" i="2"/>
  <c r="BE1170" i="2"/>
  <c r="BE1212" i="2"/>
  <c r="BE1392" i="2"/>
  <c r="BE1413" i="2"/>
  <c r="J93" i="3"/>
  <c r="BE102" i="3"/>
  <c r="BE107" i="3"/>
  <c r="BE127" i="3"/>
  <c r="BE155" i="3"/>
  <c r="BE159" i="3"/>
  <c r="BE176" i="3"/>
  <c r="BE179" i="3"/>
  <c r="BE191" i="3"/>
  <c r="BE193" i="3"/>
  <c r="BE196" i="3"/>
  <c r="BE241" i="3"/>
  <c r="BE250" i="3"/>
  <c r="BE252" i="3"/>
  <c r="BE254" i="3"/>
  <c r="BE269" i="3"/>
  <c r="BE347" i="3"/>
  <c r="BE370" i="3"/>
  <c r="BE384" i="3"/>
  <c r="BE412" i="3"/>
  <c r="BE437" i="3"/>
  <c r="BE474" i="3"/>
  <c r="BE492" i="3"/>
  <c r="BE101" i="4"/>
  <c r="BE116" i="4"/>
  <c r="BE133" i="4"/>
  <c r="BE187" i="4"/>
  <c r="BE200" i="4"/>
  <c r="BE111" i="5"/>
  <c r="BE133" i="5"/>
  <c r="BE170" i="5"/>
  <c r="BE231" i="5"/>
  <c r="BE308" i="5"/>
  <c r="BE318" i="5"/>
  <c r="BE111" i="6"/>
  <c r="BE173" i="6"/>
  <c r="BE259" i="6"/>
  <c r="BE279" i="6"/>
  <c r="BE309" i="6"/>
  <c r="BE363" i="6"/>
  <c r="BE381" i="6"/>
  <c r="BE421" i="6"/>
  <c r="BE107" i="7"/>
  <c r="BE115" i="7"/>
  <c r="BE117" i="7"/>
  <c r="BE119" i="7"/>
  <c r="BE137" i="7"/>
  <c r="BE163" i="7"/>
  <c r="BE165" i="7"/>
  <c r="BE196" i="7"/>
  <c r="BE198" i="7"/>
  <c r="BE214" i="7"/>
  <c r="BE216" i="7"/>
  <c r="BE256" i="7"/>
  <c r="BE263" i="7"/>
  <c r="BE177" i="8"/>
  <c r="BE204" i="8"/>
  <c r="BE218" i="8"/>
  <c r="BE224" i="8"/>
  <c r="BE423" i="8"/>
  <c r="BE455" i="8"/>
  <c r="BE559" i="8"/>
  <c r="BE567" i="8"/>
  <c r="BE589" i="8"/>
  <c r="BE607" i="8"/>
  <c r="BE612" i="8"/>
  <c r="BE629" i="8"/>
  <c r="BE124" i="11"/>
  <c r="BE127" i="11"/>
  <c r="BE152" i="2"/>
  <c r="BE167" i="2"/>
  <c r="BE240" i="2"/>
  <c r="BE263" i="2"/>
  <c r="BE309" i="2"/>
  <c r="BE347" i="2"/>
  <c r="BE399" i="2"/>
  <c r="BE452" i="2"/>
  <c r="BE455" i="2"/>
  <c r="BE476" i="2"/>
  <c r="BE515" i="2"/>
  <c r="BE560" i="2"/>
  <c r="BE579" i="2"/>
  <c r="BE588" i="2"/>
  <c r="BE622" i="2"/>
  <c r="BE648" i="2"/>
  <c r="BE964" i="2"/>
  <c r="BE1072" i="2"/>
  <c r="BE1188" i="2"/>
  <c r="BE209" i="4"/>
  <c r="BE214" i="4"/>
  <c r="BE157" i="5"/>
  <c r="BE173" i="5"/>
  <c r="BE189" i="5"/>
  <c r="BE196" i="5"/>
  <c r="BE210" i="5"/>
  <c r="BE258" i="5"/>
  <c r="BE288" i="5"/>
  <c r="BE295" i="5"/>
  <c r="BE335" i="5"/>
  <c r="BE123" i="6"/>
  <c r="BE153" i="6"/>
  <c r="BE165" i="6"/>
  <c r="BE183" i="6"/>
  <c r="BE197" i="6"/>
  <c r="BE225" i="6"/>
  <c r="BE251" i="6"/>
  <c r="BE321" i="6"/>
  <c r="BE327" i="6"/>
  <c r="BE333" i="6"/>
  <c r="BE343" i="6"/>
  <c r="BE353" i="6"/>
  <c r="BE383" i="6"/>
  <c r="BE389" i="6"/>
  <c r="BE405" i="6"/>
  <c r="BE415" i="6"/>
  <c r="E50" i="7"/>
  <c r="BE145" i="7"/>
  <c r="BE225" i="7"/>
  <c r="BE258" i="7"/>
  <c r="E48" i="8"/>
  <c r="BE346" i="8"/>
  <c r="BE373" i="8"/>
  <c r="BE419" i="8"/>
  <c r="BE512" i="8"/>
  <c r="BE534" i="8"/>
  <c r="BE551" i="8"/>
  <c r="BE571" i="8"/>
  <c r="E76" i="9"/>
  <c r="BE126" i="9"/>
  <c r="BE127" i="10"/>
  <c r="BE165" i="10"/>
  <c r="BE183" i="10"/>
  <c r="BE219" i="10"/>
  <c r="BE249" i="10"/>
  <c r="F55" i="11"/>
  <c r="E75" i="11"/>
  <c r="BE91" i="11"/>
  <c r="BE177" i="2"/>
  <c r="BE232" i="2"/>
  <c r="BE236" i="2"/>
  <c r="BE258" i="2"/>
  <c r="BE268" i="2"/>
  <c r="BE443" i="2"/>
  <c r="BE466" i="2"/>
  <c r="BE631" i="2"/>
  <c r="BE635" i="2"/>
  <c r="BE671" i="2"/>
  <c r="BE701" i="2"/>
  <c r="BE734" i="2"/>
  <c r="BE792" i="2"/>
  <c r="BE804" i="2"/>
  <c r="BE835" i="2"/>
  <c r="BE908" i="2"/>
  <c r="BE943" i="2"/>
  <c r="BE951" i="2"/>
  <c r="BE1131" i="2"/>
  <c r="BE1184" i="2"/>
  <c r="BE1348" i="2"/>
  <c r="BE1373" i="2"/>
  <c r="BE1410" i="2"/>
  <c r="E87" i="3"/>
  <c r="BE164" i="3"/>
  <c r="BE167" i="3"/>
  <c r="BE174" i="3"/>
  <c r="BE181" i="3"/>
  <c r="BE184" i="3"/>
  <c r="BE235" i="3"/>
  <c r="BE246" i="3"/>
  <c r="BE276" i="3"/>
  <c r="BE309" i="3"/>
  <c r="BE317" i="3"/>
  <c r="BE340" i="3"/>
  <c r="BE349" i="3"/>
  <c r="BE415" i="3"/>
  <c r="BE469" i="3"/>
  <c r="E50" i="4"/>
  <c r="BE98" i="4"/>
  <c r="BE158" i="4"/>
  <c r="BE172" i="4"/>
  <c r="BE122" i="5"/>
  <c r="BE99" i="6"/>
  <c r="BE102" i="6"/>
  <c r="BE108" i="6"/>
  <c r="BE114" i="6"/>
  <c r="BE129" i="6"/>
  <c r="BE167" i="6"/>
  <c r="BE177" i="6"/>
  <c r="BE201" i="6"/>
  <c r="BE207" i="6"/>
  <c r="BE231" i="6"/>
  <c r="BE295" i="6"/>
  <c r="BE305" i="6"/>
  <c r="BE315" i="6"/>
  <c r="BE325" i="6"/>
  <c r="BE373" i="6"/>
  <c r="BE385" i="6"/>
  <c r="BE395" i="6"/>
  <c r="BE433" i="6"/>
  <c r="BE448" i="6"/>
  <c r="BE450" i="6"/>
  <c r="BE126" i="7"/>
  <c r="BE139" i="7"/>
  <c r="BE159" i="7"/>
  <c r="BE222" i="7"/>
  <c r="BE106" i="8"/>
  <c r="BE114" i="8"/>
  <c r="BE142" i="8"/>
  <c r="BE186" i="8"/>
  <c r="BE330" i="8"/>
  <c r="BE360" i="8"/>
  <c r="BE429" i="8"/>
  <c r="BE447" i="8"/>
  <c r="BE495" i="8"/>
  <c r="BE517" i="8"/>
  <c r="BE123" i="9"/>
  <c r="BE112" i="10"/>
  <c r="BE157" i="10"/>
  <c r="BE176" i="10"/>
  <c r="BE193" i="10"/>
  <c r="BE205" i="10"/>
  <c r="BE224" i="10"/>
  <c r="BE242" i="10"/>
  <c r="BE245" i="10"/>
  <c r="BE283" i="10"/>
  <c r="BE287" i="10"/>
  <c r="BK262" i="10"/>
  <c r="J262" i="10"/>
  <c r="J66" i="10"/>
  <c r="J52" i="11"/>
  <c r="BE88" i="11"/>
  <c r="J56" i="2"/>
  <c r="BE133" i="2"/>
  <c r="BE202" i="2"/>
  <c r="BE279" i="2"/>
  <c r="BE285" i="2"/>
  <c r="BE363" i="2"/>
  <c r="BE432" i="2"/>
  <c r="BE482" i="2"/>
  <c r="BE500" i="2"/>
  <c r="BE526" i="2"/>
  <c r="BE541" i="2"/>
  <c r="BE564" i="2"/>
  <c r="BE585" i="2"/>
  <c r="BE599" i="2"/>
  <c r="BE604" i="2"/>
  <c r="BE618" i="2"/>
  <c r="BE640" i="2"/>
  <c r="BE666" i="2"/>
  <c r="BE675" i="2"/>
  <c r="BE736" i="2"/>
  <c r="BE860" i="2"/>
  <c r="BE1007" i="2"/>
  <c r="BE1017" i="2"/>
  <c r="BE1020" i="2"/>
  <c r="BE1111" i="2"/>
  <c r="BE1159" i="2"/>
  <c r="BE1222" i="2"/>
  <c r="BE1247" i="2"/>
  <c r="BE104" i="9"/>
  <c r="BE112" i="9"/>
  <c r="BE116" i="9"/>
  <c r="BK128" i="9"/>
  <c r="J128" i="9"/>
  <c r="J63" i="9"/>
  <c r="BE124" i="10"/>
  <c r="BE137" i="10"/>
  <c r="BE152" i="10"/>
  <c r="BE188" i="10"/>
  <c r="BE263" i="10"/>
  <c r="BE137" i="2"/>
  <c r="BE217" i="2"/>
  <c r="BE344" i="2"/>
  <c r="BE492" i="2"/>
  <c r="BE550" i="2"/>
  <c r="BE609" i="2"/>
  <c r="BE627" i="2"/>
  <c r="BE708" i="2"/>
  <c r="BE764" i="2"/>
  <c r="BE838" i="2"/>
  <c r="BE1042" i="2"/>
  <c r="BE1207" i="2"/>
  <c r="BE1229" i="2"/>
  <c r="BE1239" i="2"/>
  <c r="BE1276" i="2"/>
  <c r="BE1383" i="2"/>
  <c r="BE1403" i="2"/>
  <c r="BE1407" i="2"/>
  <c r="BE1460" i="2"/>
  <c r="BE1473" i="2"/>
  <c r="F59" i="3"/>
  <c r="BE119" i="3"/>
  <c r="BE136" i="3"/>
  <c r="BE152" i="3"/>
  <c r="BE162" i="3"/>
  <c r="BE169" i="3"/>
  <c r="BE172" i="3"/>
  <c r="BE199" i="3"/>
  <c r="BE207" i="3"/>
  <c r="BE216" i="3"/>
  <c r="BE244" i="3"/>
  <c r="BE262" i="3"/>
  <c r="BE279" i="3"/>
  <c r="BE291" i="3"/>
  <c r="BE311" i="3"/>
  <c r="BE334" i="3"/>
  <c r="BE344" i="3"/>
  <c r="BE357" i="3"/>
  <c r="BE382" i="3"/>
  <c r="BE394" i="3"/>
  <c r="BE403" i="3"/>
  <c r="BE425" i="3"/>
  <c r="BE434" i="3"/>
  <c r="BE444" i="3"/>
  <c r="BE459" i="3"/>
  <c r="BE487" i="3"/>
  <c r="BE490" i="3"/>
  <c r="BE499" i="3"/>
  <c r="BE506" i="3"/>
  <c r="J56" i="4"/>
  <c r="BE110" i="4"/>
  <c r="BE113" i="4"/>
  <c r="BE130" i="4"/>
  <c r="BE142" i="4"/>
  <c r="BE196" i="4"/>
  <c r="BE103" i="5"/>
  <c r="BE138" i="5"/>
  <c r="BE185" i="5"/>
  <c r="BE238" i="5"/>
  <c r="BE297" i="5"/>
  <c r="BE139" i="6"/>
  <c r="BE151" i="6"/>
  <c r="BE155" i="6"/>
  <c r="BE157" i="6"/>
  <c r="BE161" i="6"/>
  <c r="BE181" i="6"/>
  <c r="BE185" i="6"/>
  <c r="BE187" i="6"/>
  <c r="BE193" i="6"/>
  <c r="BE223" i="6"/>
  <c r="BE237" i="6"/>
  <c r="BE241" i="6"/>
  <c r="BE303" i="6"/>
  <c r="BE361" i="6"/>
  <c r="BE377" i="6"/>
  <c r="BE391" i="6"/>
  <c r="BE444" i="6"/>
  <c r="BE452" i="6"/>
  <c r="BE454" i="6"/>
  <c r="BE460" i="6"/>
  <c r="BE124" i="7"/>
  <c r="BE143" i="7"/>
  <c r="BE149" i="7"/>
  <c r="BE182" i="7"/>
  <c r="BE193" i="7"/>
  <c r="BE238" i="7"/>
  <c r="BE277" i="8"/>
  <c r="BE292" i="8"/>
  <c r="BE349" i="8"/>
  <c r="BE357" i="8"/>
  <c r="BE526" i="8"/>
  <c r="BE537" i="8"/>
  <c r="BE562" i="8"/>
  <c r="BE585" i="8"/>
  <c r="BE598" i="8"/>
  <c r="BE627" i="8"/>
  <c r="BE90" i="9"/>
  <c r="BE110" i="9"/>
  <c r="BE226" i="10"/>
  <c r="BE232" i="10"/>
  <c r="BE259" i="10"/>
  <c r="BE277" i="10"/>
  <c r="BE387" i="3"/>
  <c r="BE392" i="3"/>
  <c r="BE467" i="3"/>
  <c r="BE481" i="3"/>
  <c r="BE517" i="3"/>
  <c r="BE521" i="3"/>
  <c r="BE526" i="3"/>
  <c r="BE104" i="4"/>
  <c r="BE169" i="4"/>
  <c r="BE190" i="4"/>
  <c r="BE147" i="5"/>
  <c r="BE264" i="5"/>
  <c r="BE105" i="6"/>
  <c r="BE145" i="6"/>
  <c r="BE149" i="6"/>
  <c r="BE159" i="6"/>
  <c r="BE189" i="6"/>
  <c r="BE195" i="6"/>
  <c r="BE203" i="6"/>
  <c r="BE219" i="6"/>
  <c r="BE253" i="6"/>
  <c r="BE257" i="6"/>
  <c r="BE277" i="6"/>
  <c r="BE281" i="6"/>
  <c r="BE286" i="6"/>
  <c r="BE311" i="6"/>
  <c r="BE313" i="6"/>
  <c r="BE341" i="6"/>
  <c r="BE375" i="6"/>
  <c r="BE397" i="6"/>
  <c r="BE399" i="6"/>
  <c r="BE407" i="6"/>
  <c r="BE428" i="6"/>
  <c r="BE437" i="6"/>
  <c r="BE171" i="7"/>
  <c r="BE173" i="7"/>
  <c r="BE242" i="7"/>
  <c r="BE246" i="7"/>
  <c r="BE252" i="7"/>
  <c r="BE270" i="7"/>
  <c r="BE276" i="7"/>
  <c r="BE101" i="8"/>
  <c r="BE111" i="8"/>
  <c r="BE153" i="8"/>
  <c r="BE261" i="8"/>
  <c r="BE327" i="8"/>
  <c r="BE426" i="8"/>
  <c r="BE484" i="8"/>
  <c r="BE487" i="8"/>
  <c r="BE500" i="8"/>
  <c r="BE509" i="8"/>
  <c r="BE530" i="8"/>
  <c r="BE532" i="8"/>
  <c r="BE616" i="8"/>
  <c r="BE114" i="9"/>
  <c r="F55" i="10"/>
  <c r="BE102" i="10"/>
  <c r="BE147" i="10"/>
  <c r="BE200" i="10"/>
  <c r="BE134" i="11"/>
  <c r="BE137" i="11"/>
  <c r="BE121" i="2"/>
  <c r="BE144" i="2"/>
  <c r="BE196" i="2"/>
  <c r="BE226" i="2"/>
  <c r="BE273" i="2"/>
  <c r="BE369" i="2"/>
  <c r="BE546" i="2"/>
  <c r="BE591" i="2"/>
  <c r="BE703" i="2"/>
  <c r="BE768" i="2"/>
  <c r="BE845" i="2"/>
  <c r="BE1114" i="2"/>
  <c r="BE1150" i="2"/>
  <c r="BE1268" i="2"/>
  <c r="BE1423" i="2"/>
  <c r="BE1436" i="2"/>
  <c r="BE1470" i="2"/>
  <c r="BE133" i="3"/>
  <c r="BE141" i="3"/>
  <c r="BE146" i="3"/>
  <c r="BE222" i="3"/>
  <c r="BE239" i="3"/>
  <c r="BE248" i="3"/>
  <c r="BE256" i="3"/>
  <c r="BE258" i="3"/>
  <c r="BE297" i="3"/>
  <c r="BE306" i="3"/>
  <c r="BE314" i="3"/>
  <c r="BE326" i="3"/>
  <c r="BE352" i="3"/>
  <c r="BE362" i="3"/>
  <c r="BE374" i="3"/>
  <c r="BE377" i="3"/>
  <c r="BE405" i="3"/>
  <c r="BE422" i="3"/>
  <c r="BE427" i="3"/>
  <c r="BE442" i="3"/>
  <c r="BE447" i="3"/>
  <c r="BE449" i="3"/>
  <c r="BE454" i="3"/>
  <c r="BE508" i="3"/>
  <c r="BK198" i="3"/>
  <c r="J198" i="3"/>
  <c r="J68" i="3"/>
  <c r="BE95" i="4"/>
  <c r="BE107" i="4"/>
  <c r="BE126" i="4"/>
  <c r="BE136" i="4"/>
  <c r="BE139" i="4"/>
  <c r="BE163" i="4"/>
  <c r="BE178" i="4"/>
  <c r="BE99" i="5"/>
  <c r="BE119" i="5"/>
  <c r="BE143" i="5"/>
  <c r="BE164" i="5"/>
  <c r="BE203" i="5"/>
  <c r="BE213" i="5"/>
  <c r="BE254" i="5"/>
  <c r="BE274" i="5"/>
  <c r="BE301" i="5"/>
  <c r="BE311" i="5"/>
  <c r="BE191" i="6"/>
  <c r="BE221" i="6"/>
  <c r="BE239" i="6"/>
  <c r="BE249" i="6"/>
  <c r="BE263" i="6"/>
  <c r="BE284" i="6"/>
  <c r="BE307" i="6"/>
  <c r="BE317" i="6"/>
  <c r="BE331" i="6"/>
  <c r="BE431" i="6"/>
  <c r="BE439" i="6"/>
  <c r="BE132" i="7"/>
  <c r="BE153" i="7"/>
  <c r="BE155" i="7"/>
  <c r="BE204" i="7"/>
  <c r="BE234" i="7"/>
  <c r="BE236" i="7"/>
  <c r="BE265" i="7"/>
  <c r="BE365" i="8"/>
  <c r="BE383" i="8"/>
  <c r="BE403" i="8"/>
  <c r="BE408" i="8"/>
  <c r="BE505" i="8"/>
  <c r="BE618" i="8"/>
  <c r="BE620" i="8"/>
  <c r="BE624" i="8"/>
  <c r="BE98" i="9"/>
  <c r="BE102" i="9"/>
  <c r="BE118" i="9"/>
  <c r="BE120" i="9"/>
  <c r="BE129" i="9"/>
  <c r="BK125" i="9"/>
  <c r="J125" i="9"/>
  <c r="J62" i="9"/>
  <c r="BK131" i="9"/>
  <c r="J131" i="9"/>
  <c r="J64" i="9"/>
  <c r="BE99" i="10"/>
  <c r="BE160" i="10"/>
  <c r="BE112" i="11"/>
  <c r="BE210" i="2"/>
  <c r="BE470" i="2"/>
  <c r="BE505" i="2"/>
  <c r="BE595" i="2"/>
  <c r="BE661" i="2"/>
  <c r="BE681" i="2"/>
  <c r="BE732" i="2"/>
  <c r="BE753" i="2"/>
  <c r="BE787" i="2"/>
  <c r="BE842" i="2"/>
  <c r="BE954" i="2"/>
  <c r="BE984" i="2"/>
  <c r="BE1123" i="2"/>
  <c r="BE1251" i="2"/>
  <c r="BE289" i="8"/>
  <c r="BE442" i="8"/>
  <c r="BE635" i="8"/>
  <c r="BE100" i="9"/>
  <c r="BE150" i="11"/>
  <c r="BE205" i="2"/>
  <c r="BE245" i="2"/>
  <c r="BE338" i="2"/>
  <c r="BE341" i="2"/>
  <c r="BE374" i="2"/>
  <c r="BE377" i="2"/>
  <c r="BE468" i="2"/>
  <c r="BE536" i="2"/>
  <c r="BE678" i="2"/>
  <c r="BE718" i="2"/>
  <c r="BE722" i="2"/>
  <c r="BE744" i="2"/>
  <c r="BE749" i="2"/>
  <c r="BE831" i="2"/>
  <c r="BE896" i="2"/>
  <c r="BE914" i="2"/>
  <c r="BE1013" i="2"/>
  <c r="BE1065" i="2"/>
  <c r="BE1076" i="2"/>
  <c r="BE1116" i="2"/>
  <c r="BE1142" i="2"/>
  <c r="BE1162" i="2"/>
  <c r="BE1255" i="2"/>
  <c r="BE1313" i="2"/>
  <c r="BE1335" i="2"/>
  <c r="BE1343" i="2"/>
  <c r="BE157" i="3"/>
  <c r="BE189" i="3"/>
  <c r="BE204" i="3"/>
  <c r="BE213" i="3"/>
  <c r="BE228" i="3"/>
  <c r="BE271" i="3"/>
  <c r="BE274" i="3"/>
  <c r="BE288" i="3"/>
  <c r="BE300" i="3"/>
  <c r="BE303" i="3"/>
  <c r="BE323" i="3"/>
  <c r="BE329" i="3"/>
  <c r="BE331" i="3"/>
  <c r="BE364" i="3"/>
  <c r="BE366" i="3"/>
  <c r="BE372" i="3"/>
  <c r="BE389" i="3"/>
  <c r="BE396" i="3"/>
  <c r="BE417" i="3"/>
  <c r="BE472" i="3"/>
  <c r="BE478" i="3"/>
  <c r="BE512" i="3"/>
  <c r="BE124" i="4"/>
  <c r="BE149" i="4"/>
  <c r="BE154" i="4"/>
  <c r="BE161" i="4"/>
  <c r="F59" i="5"/>
  <c r="BE92" i="5"/>
  <c r="BE154" i="5"/>
  <c r="BE199" i="5"/>
  <c r="BE206" i="5"/>
  <c r="BE216" i="5"/>
  <c r="BE261" i="5"/>
  <c r="BE278" i="5"/>
  <c r="BE325" i="5"/>
  <c r="BE328" i="5"/>
  <c r="BE342" i="5"/>
  <c r="BE348" i="5"/>
  <c r="BE116" i="6"/>
  <c r="BE169" i="6"/>
  <c r="BE175" i="6"/>
  <c r="BE205" i="6"/>
  <c r="BE209" i="6"/>
  <c r="BE235" i="6"/>
  <c r="BE265" i="6"/>
  <c r="BE269" i="6"/>
  <c r="BE275" i="6"/>
  <c r="BE293" i="6"/>
  <c r="BE323" i="6"/>
  <c r="BE337" i="6"/>
  <c r="BE347" i="6"/>
  <c r="BE351" i="6"/>
  <c r="BE401" i="6"/>
  <c r="BE423" i="6"/>
  <c r="BE435" i="6"/>
  <c r="BE113" i="7"/>
  <c r="BE191" i="7"/>
  <c r="BE227" i="7"/>
  <c r="BE250" i="7"/>
  <c r="BE97" i="8"/>
  <c r="BE221" i="8"/>
  <c r="BE230" i="8"/>
  <c r="BE234" i="8"/>
  <c r="BE252" i="8"/>
  <c r="BE284" i="8"/>
  <c r="BE297" i="8"/>
  <c r="BE339" i="8"/>
  <c r="BE416" i="8"/>
  <c r="BE471" i="8"/>
  <c r="BE480" i="8"/>
  <c r="BE556" i="8"/>
  <c r="BE580" i="8"/>
  <c r="BE108" i="9"/>
  <c r="BE135" i="9"/>
  <c r="BE140" i="9"/>
  <c r="BK122" i="9"/>
  <c r="J122" i="9"/>
  <c r="J61" i="9"/>
  <c r="BK134" i="9"/>
  <c r="J134" i="9"/>
  <c r="J65" i="9"/>
  <c r="BE107" i="10"/>
  <c r="BE116" i="10"/>
  <c r="BE169" i="10"/>
  <c r="BE210" i="10"/>
  <c r="BE1035" i="2"/>
  <c r="BE1048" i="2"/>
  <c r="BE1060" i="2"/>
  <c r="BE1086" i="2"/>
  <c r="BE1259" i="2"/>
  <c r="BE1272" i="2"/>
  <c r="BE1291" i="2"/>
  <c r="BE1340" i="2"/>
  <c r="BE1395" i="2"/>
  <c r="BE1399" i="2"/>
  <c r="BE179" i="6"/>
  <c r="BE199" i="6"/>
  <c r="BE297" i="6"/>
  <c r="BE349" i="6"/>
  <c r="BE357" i="6"/>
  <c r="BE365" i="6"/>
  <c r="BE417" i="6"/>
  <c r="BE147" i="7"/>
  <c r="BE202" i="7"/>
  <c r="BE267" i="7"/>
  <c r="BE131" i="8"/>
  <c r="BE160" i="8"/>
  <c r="BE172" i="8"/>
  <c r="BE378" i="8"/>
  <c r="BE392" i="8"/>
  <c r="BE451" i="8"/>
  <c r="BE637" i="8"/>
  <c r="BE640" i="8"/>
  <c r="BE644" i="8"/>
  <c r="BE650" i="8"/>
  <c r="BE656" i="8"/>
  <c r="J36" i="5"/>
  <c r="AW59" i="1"/>
  <c r="F37" i="6"/>
  <c r="BB60" i="1"/>
  <c r="F39" i="7"/>
  <c r="BD61" i="1"/>
  <c r="F35" i="11"/>
  <c r="BB65" i="1"/>
  <c r="J34" i="8"/>
  <c r="AW62" i="1"/>
  <c r="F35" i="10"/>
  <c r="BB64" i="1"/>
  <c r="F36" i="3"/>
  <c r="BA57" i="1"/>
  <c r="F36" i="9"/>
  <c r="BC63" i="1"/>
  <c r="F36" i="2"/>
  <c r="BA56" i="1"/>
  <c r="F36" i="5"/>
  <c r="BA59" i="1"/>
  <c r="F36" i="11"/>
  <c r="BC65" i="1"/>
  <c r="J36" i="3"/>
  <c r="AW57" i="1"/>
  <c r="F37" i="7"/>
  <c r="BB61" i="1"/>
  <c r="J36" i="4"/>
  <c r="AW58" i="1"/>
  <c r="J36" i="6"/>
  <c r="AW60" i="1"/>
  <c r="F39" i="5"/>
  <c r="BD59" i="1"/>
  <c r="F38" i="2"/>
  <c r="BC56" i="1"/>
  <c r="F36" i="8"/>
  <c r="BC62" i="1"/>
  <c r="J36" i="7"/>
  <c r="AW61" i="1"/>
  <c r="F37" i="11"/>
  <c r="BD65" i="1"/>
  <c r="F37" i="4"/>
  <c r="BB58" i="1"/>
  <c r="F39" i="6"/>
  <c r="BD60" i="1"/>
  <c r="F36" i="4"/>
  <c r="BA58" i="1"/>
  <c r="F38" i="7"/>
  <c r="BC61" i="1"/>
  <c r="J34" i="11"/>
  <c r="AW65" i="1"/>
  <c r="F35" i="8"/>
  <c r="BB62" i="1"/>
  <c r="F35" i="9"/>
  <c r="BB63" i="1"/>
  <c r="F37" i="3"/>
  <c r="BB57" i="1"/>
  <c r="J34" i="9"/>
  <c r="AW63" i="1"/>
  <c r="F34" i="11"/>
  <c r="BA65" i="1"/>
  <c r="J36" i="2"/>
  <c r="AW56" i="1"/>
  <c r="F36" i="7"/>
  <c r="BA61" i="1"/>
  <c r="F37" i="10"/>
  <c r="BD64" i="1"/>
  <c r="AS54" i="1"/>
  <c r="F39" i="4"/>
  <c r="BD58" i="1"/>
  <c r="F38" i="6"/>
  <c r="BC60" i="1"/>
  <c r="F39" i="2"/>
  <c r="BD56" i="1"/>
  <c r="F36" i="6"/>
  <c r="BA60" i="1"/>
  <c r="F38" i="4"/>
  <c r="BC58" i="1"/>
  <c r="F39" i="3"/>
  <c r="BD57" i="1"/>
  <c r="F38" i="3"/>
  <c r="BC57" i="1"/>
  <c r="F37" i="5"/>
  <c r="BB59" i="1"/>
  <c r="F34" i="8"/>
  <c r="BA62" i="1"/>
  <c r="F37" i="8"/>
  <c r="BD62" i="1"/>
  <c r="F38" i="5"/>
  <c r="BC59" i="1"/>
  <c r="F34" i="9"/>
  <c r="BA63" i="1"/>
  <c r="F37" i="9"/>
  <c r="BD63" i="1"/>
  <c r="J34" i="10"/>
  <c r="AW64" i="1"/>
  <c r="F34" i="10"/>
  <c r="BA64" i="1"/>
  <c r="F36" i="10"/>
  <c r="BC64" i="1"/>
  <c r="F37" i="2"/>
  <c r="BB56" i="1"/>
  <c r="R104" i="2" l="1"/>
  <c r="BK602" i="2"/>
  <c r="J602" i="2"/>
  <c r="J72" i="2"/>
  <c r="P151" i="7"/>
  <c r="T86" i="11"/>
  <c r="T85" i="11"/>
  <c r="P95" i="8"/>
  <c r="T86" i="9"/>
  <c r="R202" i="3"/>
  <c r="P90" i="5"/>
  <c r="P89" i="5"/>
  <c r="AU59" i="1"/>
  <c r="R86" i="11"/>
  <c r="R85" i="11"/>
  <c r="P602" i="2"/>
  <c r="BK95" i="8"/>
  <c r="R90" i="5"/>
  <c r="R89" i="5"/>
  <c r="T602" i="2"/>
  <c r="BK202" i="3"/>
  <c r="J202" i="3"/>
  <c r="J69" i="3"/>
  <c r="T95" i="8"/>
  <c r="T104" i="2"/>
  <c r="T103" i="2"/>
  <c r="R105" i="7"/>
  <c r="BK440" i="8"/>
  <c r="J440" i="8"/>
  <c r="J66" i="8"/>
  <c r="T248" i="7"/>
  <c r="P440" i="8"/>
  <c r="R151" i="7"/>
  <c r="T202" i="3"/>
  <c r="BK104" i="2"/>
  <c r="J104" i="2"/>
  <c r="J64" i="2"/>
  <c r="P86" i="9"/>
  <c r="AU63" i="1"/>
  <c r="T94" i="6"/>
  <c r="T93" i="6"/>
  <c r="P202" i="3"/>
  <c r="T93" i="4"/>
  <c r="T92" i="4"/>
  <c r="BK212" i="7"/>
  <c r="J212" i="7"/>
  <c r="J74" i="7"/>
  <c r="T90" i="5"/>
  <c r="T89" i="5"/>
  <c r="BK100" i="3"/>
  <c r="BK99" i="3"/>
  <c r="J99" i="3"/>
  <c r="J63" i="3"/>
  <c r="BK105" i="7"/>
  <c r="J105" i="7"/>
  <c r="J65" i="7"/>
  <c r="T151" i="7"/>
  <c r="P212" i="7"/>
  <c r="R602" i="2"/>
  <c r="BK86" i="11"/>
  <c r="J86" i="11"/>
  <c r="J60" i="11"/>
  <c r="R94" i="6"/>
  <c r="R93" i="6"/>
  <c r="R91" i="10"/>
  <c r="R90" i="10"/>
  <c r="R94" i="8"/>
  <c r="R212" i="7"/>
  <c r="T100" i="3"/>
  <c r="T99" i="3"/>
  <c r="P93" i="4"/>
  <c r="P92" i="4"/>
  <c r="AU58" i="1"/>
  <c r="T440" i="8"/>
  <c r="P105" i="7"/>
  <c r="P104" i="7"/>
  <c r="P103" i="7"/>
  <c r="AU61" i="1"/>
  <c r="R100" i="3"/>
  <c r="R99" i="3"/>
  <c r="P99" i="3"/>
  <c r="AU57" i="1"/>
  <c r="T91" i="10"/>
  <c r="T90" i="10"/>
  <c r="BK151" i="7"/>
  <c r="J151" i="7"/>
  <c r="J69" i="7"/>
  <c r="R93" i="4"/>
  <c r="R92" i="4"/>
  <c r="T212" i="7"/>
  <c r="T104" i="7"/>
  <c r="T103" i="7"/>
  <c r="P104" i="2"/>
  <c r="P103" i="2"/>
  <c r="AU56" i="1"/>
  <c r="J101" i="3"/>
  <c r="J65" i="3"/>
  <c r="J213" i="7"/>
  <c r="J75" i="7"/>
  <c r="BK248" i="7"/>
  <c r="J248" i="7"/>
  <c r="J78" i="7"/>
  <c r="J603" i="2"/>
  <c r="J73" i="2"/>
  <c r="BK94" i="6"/>
  <c r="BK93" i="6"/>
  <c r="J93" i="6"/>
  <c r="J63" i="6"/>
  <c r="J96" i="8"/>
  <c r="J61" i="8"/>
  <c r="J441" i="8"/>
  <c r="J67" i="8"/>
  <c r="J87" i="11"/>
  <c r="J61" i="11"/>
  <c r="BK93" i="4"/>
  <c r="J93" i="4"/>
  <c r="J64" i="4"/>
  <c r="BK90" i="5"/>
  <c r="J90" i="5"/>
  <c r="J64" i="5"/>
  <c r="J152" i="7"/>
  <c r="J70" i="7"/>
  <c r="J203" i="3"/>
  <c r="J70" i="3"/>
  <c r="J106" i="7"/>
  <c r="J66" i="7"/>
  <c r="BK86" i="9"/>
  <c r="J86" i="9"/>
  <c r="BK91" i="10"/>
  <c r="J91" i="10"/>
  <c r="J60" i="10"/>
  <c r="BK275" i="10"/>
  <c r="J275" i="10"/>
  <c r="J69" i="10"/>
  <c r="J105" i="2"/>
  <c r="J65" i="2"/>
  <c r="BK266" i="10"/>
  <c r="J266" i="10"/>
  <c r="J67" i="10"/>
  <c r="F33" i="10"/>
  <c r="AZ64" i="1"/>
  <c r="J33" i="10"/>
  <c r="AV64" i="1"/>
  <c r="AT64" i="1"/>
  <c r="J35" i="2"/>
  <c r="AV56" i="1"/>
  <c r="AT56" i="1"/>
  <c r="F35" i="2"/>
  <c r="AZ56" i="1"/>
  <c r="F35" i="4"/>
  <c r="AZ58" i="1"/>
  <c r="F35" i="3"/>
  <c r="AZ57" i="1"/>
  <c r="F33" i="8"/>
  <c r="AZ62" i="1"/>
  <c r="F35" i="6"/>
  <c r="AZ60" i="1"/>
  <c r="BC55" i="1"/>
  <c r="AY55" i="1"/>
  <c r="J33" i="8"/>
  <c r="AV62" i="1"/>
  <c r="AT62" i="1"/>
  <c r="BA55" i="1"/>
  <c r="BA54" i="1"/>
  <c r="W30" i="1"/>
  <c r="BD55" i="1"/>
  <c r="BD54" i="1"/>
  <c r="W33" i="1"/>
  <c r="J35" i="4"/>
  <c r="AV58" i="1"/>
  <c r="AT58" i="1"/>
  <c r="F35" i="5"/>
  <c r="AZ59" i="1"/>
  <c r="J33" i="9"/>
  <c r="AV63" i="1"/>
  <c r="AT63" i="1"/>
  <c r="F33" i="9"/>
  <c r="AZ63" i="1"/>
  <c r="J33" i="11"/>
  <c r="AV65" i="1"/>
  <c r="AT65" i="1"/>
  <c r="BB55" i="1"/>
  <c r="AX55" i="1"/>
  <c r="F35" i="7"/>
  <c r="AZ61" i="1"/>
  <c r="J35" i="7"/>
  <c r="AV61" i="1"/>
  <c r="AT61" i="1"/>
  <c r="J35" i="5"/>
  <c r="AV59" i="1"/>
  <c r="AT59" i="1"/>
  <c r="F33" i="11"/>
  <c r="AZ65" i="1"/>
  <c r="J35" i="3"/>
  <c r="AV57" i="1"/>
  <c r="AT57" i="1"/>
  <c r="J35" i="6"/>
  <c r="AV60" i="1"/>
  <c r="AT60" i="1"/>
  <c r="J30" i="9"/>
  <c r="AG63" i="1"/>
  <c r="R104" i="7" l="1"/>
  <c r="R103" i="7"/>
  <c r="T94" i="8"/>
  <c r="BK94" i="8"/>
  <c r="J94" i="8"/>
  <c r="P94" i="8"/>
  <c r="AU62" i="1"/>
  <c r="R103" i="2"/>
  <c r="J39" i="9"/>
  <c r="BK92" i="4"/>
  <c r="J92" i="4"/>
  <c r="J95" i="8"/>
  <c r="J60" i="8"/>
  <c r="BK103" i="2"/>
  <c r="J103" i="2"/>
  <c r="J94" i="6"/>
  <c r="J64" i="6"/>
  <c r="BK104" i="7"/>
  <c r="J104" i="7"/>
  <c r="J64" i="7"/>
  <c r="BK89" i="5"/>
  <c r="J89" i="5"/>
  <c r="J59" i="9"/>
  <c r="BK90" i="10"/>
  <c r="J90" i="10"/>
  <c r="J59" i="10"/>
  <c r="J100" i="3"/>
  <c r="J64" i="3"/>
  <c r="BK85" i="11"/>
  <c r="J85" i="11"/>
  <c r="J59" i="11"/>
  <c r="AN63" i="1"/>
  <c r="J30" i="8"/>
  <c r="AG62" i="1"/>
  <c r="AN62" i="1"/>
  <c r="AU55" i="1"/>
  <c r="AU54" i="1"/>
  <c r="AZ55" i="1"/>
  <c r="AV55" i="1"/>
  <c r="J32" i="3"/>
  <c r="AG57" i="1"/>
  <c r="AN57" i="1"/>
  <c r="J32" i="4"/>
  <c r="AG58" i="1"/>
  <c r="AN58" i="1"/>
  <c r="BC54" i="1"/>
  <c r="AY54" i="1"/>
  <c r="J32" i="2"/>
  <c r="AG56" i="1"/>
  <c r="AN56" i="1"/>
  <c r="AW55" i="1"/>
  <c r="J32" i="5"/>
  <c r="AG59" i="1"/>
  <c r="AN59" i="1"/>
  <c r="J32" i="6"/>
  <c r="AG60" i="1"/>
  <c r="AN60" i="1"/>
  <c r="AW54" i="1"/>
  <c r="AK30" i="1"/>
  <c r="BB54" i="1"/>
  <c r="AX54" i="1"/>
  <c r="J63" i="2" l="1"/>
  <c r="J59" i="8"/>
  <c r="J41" i="2"/>
  <c r="J63" i="5"/>
  <c r="BK103" i="7"/>
  <c r="J103" i="7"/>
  <c r="J39" i="8"/>
  <c r="J41" i="3"/>
  <c r="J41" i="4"/>
  <c r="J41" i="5"/>
  <c r="J63" i="4"/>
  <c r="J41" i="6"/>
  <c r="J32" i="7"/>
  <c r="AG61" i="1"/>
  <c r="AN61" i="1"/>
  <c r="AZ54" i="1"/>
  <c r="W29" i="1"/>
  <c r="W31" i="1"/>
  <c r="J30" i="10"/>
  <c r="AG64" i="1"/>
  <c r="AN64" i="1"/>
  <c r="W32" i="1"/>
  <c r="AT55" i="1"/>
  <c r="J30" i="11"/>
  <c r="AG65" i="1"/>
  <c r="AN65" i="1"/>
  <c r="J41" i="7" l="1"/>
  <c r="J63" i="7"/>
  <c r="J39" i="10"/>
  <c r="J39" i="11"/>
  <c r="AV54" i="1"/>
  <c r="AK29" i="1"/>
  <c r="AG55" i="1"/>
  <c r="AN55" i="1"/>
  <c r="AG54" i="1" l="1"/>
  <c r="AT54" i="1"/>
  <c r="AN54" i="1" l="1"/>
  <c r="AK26" i="1"/>
  <c r="AK35" i="1"/>
</calcChain>
</file>

<file path=xl/sharedStrings.xml><?xml version="1.0" encoding="utf-8"?>
<sst xmlns="http://schemas.openxmlformats.org/spreadsheetml/2006/main" count="33169" uniqueCount="4964">
  <si>
    <t>Export Komplet</t>
  </si>
  <si>
    <t>VZ</t>
  </si>
  <si>
    <t>2.0</t>
  </si>
  <si>
    <t>ZAMOK</t>
  </si>
  <si>
    <t>False</t>
  </si>
  <si>
    <t>{67e5f915-617c-4eba-9247-f53b31f3d572}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</si>
  <si>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</si>
  <si>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</si>
  <si>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</si>
  <si>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</si>
  <si>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</si>
  <si>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</si>
  <si>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</si>
  <si>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</si>
  <si>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20260117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</si>
  <si>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</si>
  <si>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</si>
  <si>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Městské sauny Ostrov, U Koupaliště, 363 01 Ostrov</t>
  </si>
  <si>
    <t>KSO:</t>
  </si>
  <si>
    <t/>
  </si>
  <si>
    <t>CC-CZ:</t>
  </si>
  <si>
    <t>Místo:</t>
  </si>
  <si>
    <t>U Koupaliště, Ostrov</t>
  </si>
  <si>
    <t>Datum:</t>
  </si>
  <si>
    <t>17. 1. 2026</t>
  </si>
  <si>
    <t>Zadavatel:</t>
  </si>
  <si>
    <t>IČ:</t>
  </si>
  <si>
    <t>Město Ostrov</t>
  </si>
  <si>
    <t>DIČ:</t>
  </si>
  <si>
    <t>Účastník:</t>
  </si>
  <si>
    <t>Vyplň údaj</t>
  </si>
  <si>
    <t>Projektant:</t>
  </si>
  <si>
    <t>Ing. arch. Břetislav Kubíček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</si>
  <si>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</si>
  <si>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</si>
  <si>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</si>
  <si>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</si>
  <si>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</si>
  <si>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</si>
  <si>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</si>
  <si>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</si>
  <si>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</si>
  <si>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</si>
  <si>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</si>
  <si>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</si>
  <si>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</si>
  <si>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</si>
  <si>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</si>
  <si>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</si>
  <si>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</si>
  <si>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</si>
  <si>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</si>
  <si>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</si>
  <si>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</si>
  <si>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</si>
  <si>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</si>
  <si>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</si>
  <si>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</si>
  <si>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</si>
  <si>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</si>
  <si>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</si>
  <si>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</si>
  <si>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</si>
  <si>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</si>
  <si>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</si>
  <si>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</si>
  <si>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</si>
  <si>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</si>
  <si>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</si>
  <si>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</si>
  <si>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</si>
  <si>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</si>
  <si>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</si>
  <si>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</si>
  <si>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</si>
  <si>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</si>
  <si>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</si>
  <si>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Stavební úpravy</t>
  </si>
  <si>
    <t>STA</t>
  </si>
  <si>
    <t>1</t>
  </si>
  <si>
    <t>{00450838-6d13-43d4-8445-248beba49faa}</t>
  </si>
  <si>
    <t>2</t>
  </si>
  <si>
    <t>/</t>
  </si>
  <si>
    <t>01.01</t>
  </si>
  <si>
    <t>Stavební část</t>
  </si>
  <si>
    <t>Soupis</t>
  </si>
  <si>
    <t>{16fef9a7-8e88-4f98-bed2-261b3d5206fa}</t>
  </si>
  <si>
    <t>01.02</t>
  </si>
  <si>
    <t>Zdravotně technické instalace</t>
  </si>
  <si>
    <t>{b809a910-8b8e-4f5b-bcdd-9ece551655b1}</t>
  </si>
  <si>
    <t>01.03</t>
  </si>
  <si>
    <t>Vytápění</t>
  </si>
  <si>
    <t>{43cf7fcc-c7b3-4734-a1fe-ebc139305dab}</t>
  </si>
  <si>
    <t>01.04</t>
  </si>
  <si>
    <t>Vzduchotechnika</t>
  </si>
  <si>
    <t>{d06f84cc-ca7d-48ea-b0a5-ed2c41a54a24}</t>
  </si>
  <si>
    <t>01.05</t>
  </si>
  <si>
    <t>Silnoproudá elektrotechnika</t>
  </si>
  <si>
    <t>{757932ef-81e5-447a-a25c-f56b8099695d}</t>
  </si>
  <si>
    <t>01.06</t>
  </si>
  <si>
    <t>Slaboproudé elektroinstalace</t>
  </si>
  <si>
    <t>{a24e74f4-9d9b-4fcd-894b-27ada23f526c}</t>
  </si>
  <si>
    <t>02</t>
  </si>
  <si>
    <t>Zateplení fasády</t>
  </si>
  <si>
    <t>{42b24207-e26d-4859-947a-3ea1a64ae963}</t>
  </si>
  <si>
    <t>03</t>
  </si>
  <si>
    <t>Saunové technologie</t>
  </si>
  <si>
    <t>{e334ead3-d5f0-47f1-ba3d-f845494adb7f}</t>
  </si>
  <si>
    <t>04</t>
  </si>
  <si>
    <t>Venkovní úpravy</t>
  </si>
  <si>
    <t>{6924fca8-7262-46dc-bf4b-f6821b69f549}</t>
  </si>
  <si>
    <t>05</t>
  </si>
  <si>
    <t>Vedlejší a ostatní náklady</t>
  </si>
  <si>
    <t>{aff20376-d2f0-47b9-8bb5-de2fedf54a37}</t>
  </si>
  <si>
    <t>KRYCÍ LIST SOUPISU PRACÍ</t>
  </si>
  <si>
    <t>Objekt:</t>
  </si>
  <si>
    <t>01 - Stavební úpravy</t>
  </si>
  <si>
    <t>Soupis:</t>
  </si>
  <si>
    <t>01.01 -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</si>
  <si>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</si>
  <si>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</si>
  <si>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</si>
  <si>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</si>
  <si>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</si>
  <si>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</si>
  <si>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</si>
  <si>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</si>
  <si>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</si>
  <si>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</si>
  <si>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</si>
  <si>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</si>
  <si>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</si>
  <si>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</si>
  <si>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</si>
  <si>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</si>
  <si>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</si>
  <si>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</si>
  <si>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</si>
  <si>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</si>
  <si>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</si>
  <si>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</si>
  <si>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</si>
  <si>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</si>
  <si>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</si>
  <si>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</si>
  <si>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</si>
  <si>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</si>
  <si>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</si>
  <si>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</si>
  <si>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</si>
  <si>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</si>
  <si>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</si>
  <si>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</si>
  <si>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</si>
  <si>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</si>
  <si>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</si>
  <si>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</si>
  <si>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</si>
  <si>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</si>
  <si>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132312131</t>
  </si>
  <si>
    <t>Hloubení nezapažených rýh šířky do 800 mm v soudržných horninách třídy těžitelnosti II skupiny 4 ručně</t>
  </si>
  <si>
    <t>m3</t>
  </si>
  <si>
    <t>CS ÚRS 2026 01</t>
  </si>
  <si>
    <t>4</t>
  </si>
  <si>
    <t>-1041314795</t>
  </si>
  <si>
    <t>PP</t>
  </si>
  <si>
    <t>Hloubení nezapažených rýh šířky do 800 mm ručně s urovnáním dna do předepsaného profilu a spádu v hornině třídy těžitelnosti II skupiny 4 soudržných</t>
  </si>
  <si>
    <t>Online PSC</t>
  </si>
  <si>
    <t>https://podminky.urs.cz/item/CS_URS_2026_01/132312131</t>
  </si>
  <si>
    <t>VV</t>
  </si>
  <si>
    <t>pomocné základové pásy pod nové příčky</t>
  </si>
  <si>
    <t>4,2*0,6*0,3</t>
  </si>
  <si>
    <t>5,65*0,6*0,3</t>
  </si>
  <si>
    <t>4,5*0,6*0,3</t>
  </si>
  <si>
    <t>3,9*0,6*0,3</t>
  </si>
  <si>
    <t>3,3*0,6*0,3</t>
  </si>
  <si>
    <t>Součet</t>
  </si>
  <si>
    <t>132312331</t>
  </si>
  <si>
    <t>Hloubení nezapažených rýh šířky do 2000 mm v soudržných horninách třídy těžitelnosti II skupiny 4 ručně</t>
  </si>
  <si>
    <t>-406509397</t>
  </si>
  <si>
    <t>Hloubení nezapažených rýh šířky přes 800 do 2 000 mm ručně s urovnáním dna do předepsaného profilu a spádu v hornině třídy těžitelnosti II skupiny 4 soudržných</t>
  </si>
  <si>
    <t>https://podminky.urs.cz/item/CS_URS_2026_01/132312331</t>
  </si>
  <si>
    <t>"výkop instalační kanál" 7,5*0,9*0,9</t>
  </si>
  <si>
    <t>3</t>
  </si>
  <si>
    <t>162211321</t>
  </si>
  <si>
    <t>Vodorovné přemístění výkopku z horniny třídy těžitelnosti II skupiny 4 a 5 stavebním kolečkem do 10 m</t>
  </si>
  <si>
    <t>1811620275</t>
  </si>
  <si>
    <t>Vodorovné přemístění výkopku nebo sypaniny stavebním kolečkem s vyprázdněním kolečka na hromady nebo do dopravního prostředku na vzdálenost do 10 m z horniny třídy těžitelnosti II, skupiny 4 a 5</t>
  </si>
  <si>
    <t>https://podminky.urs.cz/item/CS_URS_2026_01/162211321</t>
  </si>
  <si>
    <t>3,879+6,075</t>
  </si>
  <si>
    <t>162211329</t>
  </si>
  <si>
    <t>Příplatek k vodorovnému přemístění výkopku z horniny třídy těžitelnosti II skupiny 4 a 5 stavebním kolečkem za každých dalších 10 m</t>
  </si>
  <si>
    <t>2033160384</t>
  </si>
  <si>
    <t>Vodorovné přemístění výkopku nebo sypaniny stavebním kolečkem s vyprázdněním kolečka na hromady nebo do dopravního prostředku na vzdálenost do 10 m Příplatek za každých dalších 10 m k ceně -1321</t>
  </si>
  <si>
    <t>https://podminky.urs.cz/item/CS_URS_2026_01/162211329</t>
  </si>
  <si>
    <t>9,954*2</t>
  </si>
  <si>
    <t>5</t>
  </si>
  <si>
    <t>162751137</t>
  </si>
  <si>
    <t>Vodorovné přemístění přes 9 000 do 10000 m výkopku/sypaniny z horniny třídy těžitelnosti II skupiny 4 a 5</t>
  </si>
  <si>
    <t>-2061011321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</si>
  <si>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</si>
  <si>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https://podminky.urs.cz/item/CS_URS_2026_01/162751137</t>
  </si>
  <si>
    <t>6</t>
  </si>
  <si>
    <t>162751139</t>
  </si>
  <si>
    <t>Příplatek k vodorovnému přemístění výkopku/sypaniny z horniny třídy těžitelnosti II skupiny 4 a 5 ZKD 1000 m přes 10000 m</t>
  </si>
  <si>
    <t>832864813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</si>
  <si>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</si>
  <si>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https://podminky.urs.cz/item/CS_URS_2026_01/162751139</t>
  </si>
  <si>
    <t>9,954*10</t>
  </si>
  <si>
    <t>7</t>
  </si>
  <si>
    <t>167111102</t>
  </si>
  <si>
    <t>Nakládání výkopku z hornin třídy těžitelnosti II skupiny 4 a 5 ručně</t>
  </si>
  <si>
    <t>1656884485</t>
  </si>
  <si>
    <t>Nakládání, skládání a překládání neulehlého výkopku nebo sypaniny ručně nakládání, z hornin třídy těžitelnosti II, skupiny 4 a 5</t>
  </si>
  <si>
    <t>https://podminky.urs.cz/item/CS_URS_2026_01/167111102</t>
  </si>
  <si>
    <t>8</t>
  </si>
  <si>
    <t>171201231</t>
  </si>
  <si>
    <t>Poplatek za předání recyklačnímu zařízení zeminy a kamení kód odpadu 17 05 04</t>
  </si>
  <si>
    <t>t</t>
  </si>
  <si>
    <t>1211204714</t>
  </si>
  <si>
    <t>Poplatek za předání zeminy a kamení recyklačnímu zařízení zatříděné do Katalogu odpadů pod kódem 17 05 04</t>
  </si>
  <si>
    <t>https://podminky.urs.cz/item/CS_URS_2026_01/171201231</t>
  </si>
  <si>
    <t>9,954*1,9</t>
  </si>
  <si>
    <t>9</t>
  </si>
  <si>
    <t>171251201</t>
  </si>
  <si>
    <t>Uložení sypaniny na skládky nebo meziskládky</t>
  </si>
  <si>
    <t>-1044443010</t>
  </si>
  <si>
    <t>Uložení sypaniny na skládky nebo meziskládky bez hutnění s upravením uložené sypaniny do předepsaného tvaru</t>
  </si>
  <si>
    <t>https://podminky.urs.cz/item/CS_URS_2026_01/171251201</t>
  </si>
  <si>
    <t>10</t>
  </si>
  <si>
    <t>174111101</t>
  </si>
  <si>
    <t>Zásyp jam, šachet rýh nebo kolem objektů sypaninou se zhutněním ručně</t>
  </si>
  <si>
    <t>521406414</t>
  </si>
  <si>
    <t>Zásyp sypaninou z jakékoliv horniny ručně s uložením výkopku ve vrstvách se zhutněním jam, šachet, rýh nebo kolem objektů v těchto vykopávkách</t>
  </si>
  <si>
    <t>https://podminky.urs.cz/item/CS_URS_2026_01/174111101</t>
  </si>
  <si>
    <t>"zásypy nevyužitých stávajících instalačních kanálů" 0,5*(8,3*0,7+5*0,5+5,4*0,7+3,3*0,5)</t>
  </si>
  <si>
    <t>11</t>
  </si>
  <si>
    <t>M</t>
  </si>
  <si>
    <t>58344171</t>
  </si>
  <si>
    <t>štěrkodrť frakce 0/32</t>
  </si>
  <si>
    <t>-1236903495</t>
  </si>
  <si>
    <t>6,87</t>
  </si>
  <si>
    <t>6,87*2 'Přepočtené koeficientem množství</t>
  </si>
  <si>
    <t>Zakládání</t>
  </si>
  <si>
    <t>274313811</t>
  </si>
  <si>
    <t>Základové pasy z betonu tř. C 25/30</t>
  </si>
  <si>
    <t>-685976761</t>
  </si>
  <si>
    <t>Základy z betonu prostého pasy betonu kamenem neprokládaného tř. C 25/30</t>
  </si>
  <si>
    <t>https://podminky.urs.cz/item/CS_URS_2026_01/274313811</t>
  </si>
  <si>
    <t>13</t>
  </si>
  <si>
    <t>274351121</t>
  </si>
  <si>
    <t>Zřízení bednění základových pasů rovného</t>
  </si>
  <si>
    <t>m2</t>
  </si>
  <si>
    <t>361624104</t>
  </si>
  <si>
    <t>Bednění základů pasů rovné zřízení</t>
  </si>
  <si>
    <t>https://podminky.urs.cz/item/CS_URS_2026_01/274351121</t>
  </si>
  <si>
    <t>(2*4,2+2*0,6)*0,3</t>
  </si>
  <si>
    <t>(2*5,65+2*0,6)*0,3</t>
  </si>
  <si>
    <t>(2*4,5+2*0,6)*0,3</t>
  </si>
  <si>
    <t>(2*3,9+2*0,6)*0,3</t>
  </si>
  <si>
    <t>(2*3,3+2*0,6)*0,3</t>
  </si>
  <si>
    <t>14</t>
  </si>
  <si>
    <t>274351122</t>
  </si>
  <si>
    <t>Odstranění bednění základových pasů rovného</t>
  </si>
  <si>
    <t>85244177</t>
  </si>
  <si>
    <t>Bednění základů pasů rovné odstranění</t>
  </si>
  <si>
    <t>https://podminky.urs.cz/item/CS_URS_2026_01/274351122</t>
  </si>
  <si>
    <t>Svislé a kompletní konstrukce</t>
  </si>
  <si>
    <t>15</t>
  </si>
  <si>
    <t>310239211</t>
  </si>
  <si>
    <t>Zazdívka otvorů pl přes 1 do 4 m2 ve zdivu nadzákladovém cihlami pálenými na MVC</t>
  </si>
  <si>
    <t>520835615</t>
  </si>
  <si>
    <t>Zazdívka otvorů ve zdivu nadzákladovém cihlami pálenými plochy přes 1 m2 do 4 m2 na maltu vápenocementovou</t>
  </si>
  <si>
    <t>https://podminky.urs.cz/item/CS_URS_2026_01/310239211</t>
  </si>
  <si>
    <t>1,2*1,2*0,4</t>
  </si>
  <si>
    <t>0,9*3*0,4</t>
  </si>
  <si>
    <t>0,8*2,45*0,4</t>
  </si>
  <si>
    <t>0,76*2,05*0,35</t>
  </si>
  <si>
    <t>0,9*2,05*0,35</t>
  </si>
  <si>
    <t>0,9*1,2*0,4</t>
  </si>
  <si>
    <t>2*0,6*1,2*0,4</t>
  </si>
  <si>
    <t>16</t>
  </si>
  <si>
    <t>317142420</t>
  </si>
  <si>
    <t>Překlad nenosný pórobetonový š 100 mm v do 250 mm na tenkovrstvou maltu dl do 1000 mm</t>
  </si>
  <si>
    <t>kus</t>
  </si>
  <si>
    <t>44143033</t>
  </si>
  <si>
    <t>Překlady nenosné z pórobetonu osazené do tenkého maltového lože, výšky do 250 mm, šířky překladu 100 mm, délky překladu do 1000 mm</t>
  </si>
  <si>
    <t>https://podminky.urs.cz/item/CS_URS_2026_01/317142420</t>
  </si>
  <si>
    <t>17</t>
  </si>
  <si>
    <t>317142422</t>
  </si>
  <si>
    <t>Překlad nenosný pórobetonový š 100 mm v do 250 mm na tenkovrstvou maltu dl přes 1000 do 1250 mm</t>
  </si>
  <si>
    <t>-1503170919</t>
  </si>
  <si>
    <t>Překlady nenosné z pórobetonu osazené do tenkého maltového lože, výšky do 250 mm, šířky překladu 100 mm, délky překladu přes 1000 do 1250 mm</t>
  </si>
  <si>
    <t>https://podminky.urs.cz/item/CS_URS_2026_01/317142422</t>
  </si>
  <si>
    <t>18</t>
  </si>
  <si>
    <t>317142440</t>
  </si>
  <si>
    <t>Překlad nenosný pórobetonový š 150 mm v do 250 mm na tenkovrstvou maltu dl do 1000 mm</t>
  </si>
  <si>
    <t>1090163888</t>
  </si>
  <si>
    <t>Překlady nenosné z pórobetonu osazené do tenkého maltového lože, výšky do 250 mm, šířky překladu 150 mm, délky překladu do 1000 mm</t>
  </si>
  <si>
    <t>https://podminky.urs.cz/item/CS_URS_2026_01/317142440</t>
  </si>
  <si>
    <t>19</t>
  </si>
  <si>
    <t>317142442</t>
  </si>
  <si>
    <t>Překlad nenosný pórobetonový š 150 mm v do 250 mm na tenkovrstvou maltu dl přes 1000 do 1250 mm</t>
  </si>
  <si>
    <t>-295814389</t>
  </si>
  <si>
    <t>Překlady nenosné z pórobetonu osazené do tenkého maltového lože, výšky do 250 mm, šířky překladu 150 mm, délky překladu přes 1000 do 1250 mm</t>
  </si>
  <si>
    <t>https://podminky.urs.cz/item/CS_URS_2026_01/317142442</t>
  </si>
  <si>
    <t>20</t>
  </si>
  <si>
    <t>317234410</t>
  </si>
  <si>
    <t>Vyzdívka mezi nosníky z cihel pálených na MC</t>
  </si>
  <si>
    <t>-1217176843</t>
  </si>
  <si>
    <t>Vyzdívka mezi nosníky cihlami pálenými na maltu cementovou</t>
  </si>
  <si>
    <t>https://podminky.urs.cz/item/CS_URS_2026_01/317234410</t>
  </si>
  <si>
    <t>5*1,2*0,2*0,2</t>
  </si>
  <si>
    <t>317941121</t>
  </si>
  <si>
    <t>Osazování ocelových válcovaných nosníků na zdivu I, IE, U, UE nebo L výšky do 120 mm</t>
  </si>
  <si>
    <t>-1623564303</t>
  </si>
  <si>
    <t>Osazování ocelových válcovaných nosníků na zdivu I nebo IE nebo U nebo UE nebo L, výšky do 120 mm</t>
  </si>
  <si>
    <t>https://podminky.urs.cz/item/CS_URS_2026_01/317941121</t>
  </si>
  <si>
    <t>8*1,2*11,1*1,05*0,001</t>
  </si>
  <si>
    <t>4*1,4*11,1*1,05*0,001</t>
  </si>
  <si>
    <t>(4*0,8+2*0,9)*7,64*1,05*0,001</t>
  </si>
  <si>
    <t>22</t>
  </si>
  <si>
    <t>13010714</t>
  </si>
  <si>
    <t>ocel profilová jakost S235JR (11 375) průřez I (IPN) 120</t>
  </si>
  <si>
    <t>-209682168</t>
  </si>
  <si>
    <t>23</t>
  </si>
  <si>
    <t>13010432</t>
  </si>
  <si>
    <t>úhelník ocelový rovnostranný jakost S235JR (11 375) 80x80x6mm</t>
  </si>
  <si>
    <t>-1410715669</t>
  </si>
  <si>
    <t>24</t>
  </si>
  <si>
    <t>317941123</t>
  </si>
  <si>
    <t>Osazování ocelových válcovaných nosníků na zdivu I, IE, U, UE nebo L výšky přes 120 do 220 mm</t>
  </si>
  <si>
    <t>-516609460</t>
  </si>
  <si>
    <t>Osazování ocelových válcovaných nosníků na zdivu I nebo IE nebo U nebo UE nebo L, výšky přes 120 do 220 mm</t>
  </si>
  <si>
    <t>https://podminky.urs.cz/item/CS_URS_2026_01/317941123</t>
  </si>
  <si>
    <t>2*2*17,9*1,05*0,001</t>
  </si>
  <si>
    <t>2*2,8*31,1*1,05*0,001</t>
  </si>
  <si>
    <t>25</t>
  </si>
  <si>
    <t>13010718</t>
  </si>
  <si>
    <t>ocel profilová jakost S235JR (11 375) průřez I (IPN) 160</t>
  </si>
  <si>
    <t>-547920032</t>
  </si>
  <si>
    <t>26</t>
  </si>
  <si>
    <t>13010722</t>
  </si>
  <si>
    <t>ocel profilová jakost S235JR (11 375) průřez I (IPN) 200</t>
  </si>
  <si>
    <t>889028775</t>
  </si>
  <si>
    <t>27</t>
  </si>
  <si>
    <t>340271025</t>
  </si>
  <si>
    <t>Zazdívka otvorů v příčkách nebo stěnách pl přes 1 do 4 m2 tvárnicemi pórobetonovými tl 100 mm</t>
  </si>
  <si>
    <t>-1022443144</t>
  </si>
  <si>
    <t>Zazdívka otvorů v příčkách nebo stěnách pórobetonovými tvárnicemi plochy přes 1 m2 do 4 m2, objemová hmotnost 500 kg/m3, tloušťka příčky 100 mm</t>
  </si>
  <si>
    <t>https://podminky.urs.cz/item/CS_URS_2026_01/340271025</t>
  </si>
  <si>
    <t>0,76*2,05</t>
  </si>
  <si>
    <t>28</t>
  </si>
  <si>
    <t>342272225</t>
  </si>
  <si>
    <t>Příčka z pórobetonových hladkých tvárnic na tenkovrstvou maltu tl 100 mm</t>
  </si>
  <si>
    <t>-712412725</t>
  </si>
  <si>
    <t>Příčky z pórobetonových tvárnic hladkých na tenké maltové lože objemová hmotnost do 500 kg/m3, tloušťka příčky 100 mm</t>
  </si>
  <si>
    <t>https://podminky.urs.cz/item/CS_URS_2026_01/342272225</t>
  </si>
  <si>
    <t>2,91*(2,4+2*0,6+0,95+0,5+1,256+3,6+1,7+2*1,383+1,05+3,16)</t>
  </si>
  <si>
    <t>2,3*(1,25+1,4)</t>
  </si>
  <si>
    <t>-(2*0,7*2+0,8*2+2*0,9*2)</t>
  </si>
  <si>
    <t>29</t>
  </si>
  <si>
    <t>342272245</t>
  </si>
  <si>
    <t>Příčka z pórobetonových hladkých tvárnic na tenkovrstvou maltu tl 150 mm</t>
  </si>
  <si>
    <t>-60540354</t>
  </si>
  <si>
    <t>Příčky z pórobetonových tvárnic hladkých na tenké maltové lože objemová hmotnost do 500 kg/m3, tloušťka příčky 150 mm</t>
  </si>
  <si>
    <t>https://podminky.urs.cz/item/CS_URS_2026_01/342272245</t>
  </si>
  <si>
    <t>2,91*(4,19+2,3+4,57+4,25)</t>
  </si>
  <si>
    <t>-(2*0,8*2+0,9*2)</t>
  </si>
  <si>
    <t>30</t>
  </si>
  <si>
    <t>342291121</t>
  </si>
  <si>
    <t>Ukotvení příček k cihelným konstrukcím plochými kotvami</t>
  </si>
  <si>
    <t>m</t>
  </si>
  <si>
    <t>1590618672</t>
  </si>
  <si>
    <t>Ukotvení příček plochými kotvami, do konstrukce cihelné</t>
  </si>
  <si>
    <t>https://podminky.urs.cz/item/CS_URS_2026_01/342291121</t>
  </si>
  <si>
    <t>16*2,91</t>
  </si>
  <si>
    <t>31</t>
  </si>
  <si>
    <t>342291141</t>
  </si>
  <si>
    <t>Ukotvení příček expanzní cementovou maltou tl příčky do 100 mm</t>
  </si>
  <si>
    <t>-610707629</t>
  </si>
  <si>
    <t>Ukotvení příček expanzní maltou, tl. příčky do 100 mm</t>
  </si>
  <si>
    <t>https://podminky.urs.cz/item/CS_URS_2026_01/342291141</t>
  </si>
  <si>
    <t>2,4+2*0,6+0,95+0,5+1,256+3,6+1,7+2*1,383+1,05+3,16</t>
  </si>
  <si>
    <t>32</t>
  </si>
  <si>
    <t>342291143</t>
  </si>
  <si>
    <t>Ukotvení příček expanzní cementovou maltou tl příčky přes 100 mm</t>
  </si>
  <si>
    <t>1020774049</t>
  </si>
  <si>
    <t>Ukotvení příček expanzní maltou, tl. příčky přes 100 mm</t>
  </si>
  <si>
    <t>https://podminky.urs.cz/item/CS_URS_2026_01/342291143</t>
  </si>
  <si>
    <t>4,19+2,3+4,57+4,25</t>
  </si>
  <si>
    <t>33</t>
  </si>
  <si>
    <t>346244381</t>
  </si>
  <si>
    <t>Plentování jednostranné v do 200 mm válcovaných nosníků cihlami</t>
  </si>
  <si>
    <t>691594945</t>
  </si>
  <si>
    <t>Plentování ocelových válcovaných nosníků jednostranné cihlami na maltu, výška stojiny do 200 mm</t>
  </si>
  <si>
    <t>https://podminky.urs.cz/item/CS_URS_2026_01/346244381</t>
  </si>
  <si>
    <t>2*5*1,2*0,2</t>
  </si>
  <si>
    <t>Úpravy povrchů, podlahy a osazování výplní</t>
  </si>
  <si>
    <t>34</t>
  </si>
  <si>
    <t>611131121</t>
  </si>
  <si>
    <t>Penetrační disperzní nátěr vnitřních stropů nanášený ručně</t>
  </si>
  <si>
    <t>-6277578</t>
  </si>
  <si>
    <t>Podkladní a spojovací vrstva vnitřních omítaných ploch penetrace disperzní nanášená ručně stropů</t>
  </si>
  <si>
    <t>https://podminky.urs.cz/item/CS_URS_2026_01/611131121</t>
  </si>
  <si>
    <t>35</t>
  </si>
  <si>
    <t>611142001</t>
  </si>
  <si>
    <t>Pletivo sklovláknité vnitřních stropů vtlačené do tmelu</t>
  </si>
  <si>
    <t>1206369557</t>
  </si>
  <si>
    <t>Pletivo vnitřních ploch v ploše nebo pruzích, na plném podkladu sklovláknité vtlačené do tmelu včetně tmelu stropů</t>
  </si>
  <si>
    <t>https://podminky.urs.cz/item/CS_URS_2026_01/611142001</t>
  </si>
  <si>
    <t>36</t>
  </si>
  <si>
    <t>611181001</t>
  </si>
  <si>
    <t>Sádrová stěrka tl.do 3 mm vnitřních rovných stropů</t>
  </si>
  <si>
    <t>1261560767</t>
  </si>
  <si>
    <t>Sádrová stěrka vnitřních povrchů tloušťky do 3 mm bez penetrace, včetně následného přebroušení vodorovných konstrukcí stropů rovných</t>
  </si>
  <si>
    <t>https://podminky.urs.cz/item/CS_URS_2026_01/611181001</t>
  </si>
  <si>
    <t>37</t>
  </si>
  <si>
    <t>612131101</t>
  </si>
  <si>
    <t>Cementový postřik vnitřních stěn nanášený celoplošně ručně</t>
  </si>
  <si>
    <t>1728786422</t>
  </si>
  <si>
    <t>Podkladní a spojovací vrstva vnitřních omítaných ploch cementový postřik nanášený ručně celoplošně stěn</t>
  </si>
  <si>
    <t>https://podminky.urs.cz/item/CS_URS_2026_01/612131101</t>
  </si>
  <si>
    <t>2,7*(2*4,1+2,33+3,15+10,6+2*9,2+3,3+3,65+3,9+2*1,4+0,35+3,9+2*0,6+4,8+2*0,4+10,6+2,6+2*1,45+3,16)</t>
  </si>
  <si>
    <t>38</t>
  </si>
  <si>
    <t>612131121</t>
  </si>
  <si>
    <t>Penetrační disperzní nátěr vnitřních stěn nanášený ručně</t>
  </si>
  <si>
    <t>512154353</t>
  </si>
  <si>
    <t>Podkladní a spojovací vrstva vnitřních omítaných ploch penetrace disperzní nanášená ručně stěn</t>
  </si>
  <si>
    <t>https://podminky.urs.cz/item/CS_URS_2026_01/612131121</t>
  </si>
  <si>
    <t>1,558+52,169*2+39,552*2</t>
  </si>
  <si>
    <t>2,6*(2*3,247+2*6,695)</t>
  </si>
  <si>
    <t>2,6*(2*3,9+2*8,15+2*0,545+2*0,29)-0,8*2-3*0,9*2</t>
  </si>
  <si>
    <t>2,6*(2*6,93+4,19+5,8+1,9+0,29+2*0,3+0,1+2*3,9+2*3,247)-2*0,8*2-0,9*2-1,2*2,3-2,6*2*2,45</t>
  </si>
  <si>
    <t>2,6*(2*3,247+2*11,13)</t>
  </si>
  <si>
    <t>2,6*(2*3,16+2*2,59)-0,8*2</t>
  </si>
  <si>
    <t>2,6*(2*1,7+2*3,2)-0,8*2</t>
  </si>
  <si>
    <t>2,6*(2*1,25+2*2,3)-0,8*2</t>
  </si>
  <si>
    <t>2,6*(2*1,383+2*4,57)-2*0,8*2-2*0,9*2</t>
  </si>
  <si>
    <t>2,6*(4,1+2,98+1,3)</t>
  </si>
  <si>
    <t>2,6*(2*3,28+2*3)-2*0,8*2-2,6*2</t>
  </si>
  <si>
    <t>2,6*(2*2,9+2*7,436)</t>
  </si>
  <si>
    <t>39</t>
  </si>
  <si>
    <t>612142001</t>
  </si>
  <si>
    <t>Pletivo sklovláknité vnitřních stěn vtlačené do tmelu</t>
  </si>
  <si>
    <t>1332443541</t>
  </si>
  <si>
    <t>Pletivo vnitřních ploch v ploše nebo pruzích, na plném podkladu sklovláknité vtlačené do tmelu včetně tmelu stěn</t>
  </si>
  <si>
    <t>https://podminky.urs.cz/item/CS_URS_2026_01/612142001</t>
  </si>
  <si>
    <t>40</t>
  </si>
  <si>
    <t>612181001</t>
  </si>
  <si>
    <t>Sádrová stěrka tl.do 3 mm vnitřních stěn</t>
  </si>
  <si>
    <t>-1854770536</t>
  </si>
  <si>
    <t>Sádrová stěrka vnitřních povrchů tloušťky do 3 mm bez penetrace, včetně následného přebroušení svislých konstrukcí stěn v podlaží i na schodišti</t>
  </si>
  <si>
    <t>https://podminky.urs.cz/item/CS_URS_2026_01/612181001</t>
  </si>
  <si>
    <t>41</t>
  </si>
  <si>
    <t>612321121</t>
  </si>
  <si>
    <t>Vápenocementová omítka hladká jednovrstvá vnitřních stěn nanášená ručně</t>
  </si>
  <si>
    <t>-413231532</t>
  </si>
  <si>
    <t>Omítka vápenocementová vnitřních ploch nanášená ručně jednovrstvá, tloušťky do 10 mm hladká svislých konstrukcí stěn</t>
  </si>
  <si>
    <t>https://podminky.urs.cz/item/CS_URS_2026_01/612321121</t>
  </si>
  <si>
    <t>42</t>
  </si>
  <si>
    <t>612321191</t>
  </si>
  <si>
    <t>Příplatek k vápenocementové omítce vnitřních stěn za každých dalších 5 mm tloušťky ručně</t>
  </si>
  <si>
    <t>-1294080291</t>
  </si>
  <si>
    <t>Omítka vápenocementová vnitřních ploch nanášená ručně Příplatek k cenám za každých dalších i započatých 5 mm tloušťky omítky přes 10 mm stěn</t>
  </si>
  <si>
    <t>https://podminky.urs.cz/item/CS_URS_2026_01/612321191</t>
  </si>
  <si>
    <t>233,928*6</t>
  </si>
  <si>
    <t>43</t>
  </si>
  <si>
    <t>619991005</t>
  </si>
  <si>
    <t>Zakrytí stěny PE fólií</t>
  </si>
  <si>
    <t>-817679615</t>
  </si>
  <si>
    <t>Zakrytí vnitřních ploch před znečištěním PE fólií včetně pozdějšího odkrytí stěn nebo svislých ploch</t>
  </si>
  <si>
    <t>https://podminky.urs.cz/item/CS_URS_2026_01/619991005</t>
  </si>
  <si>
    <t>44</t>
  </si>
  <si>
    <t>619991015</t>
  </si>
  <si>
    <t>Zakrytí podlahy absorpční textilií</t>
  </si>
  <si>
    <t>-249299362</t>
  </si>
  <si>
    <t>Zakrytí vnitřních ploch před znečištěním textilií absorpční včetně pozdějšího odkrytí podlah</t>
  </si>
  <si>
    <t>https://podminky.urs.cz/item/CS_URS_2026_01/619991015</t>
  </si>
  <si>
    <t>45</t>
  </si>
  <si>
    <t>619991021</t>
  </si>
  <si>
    <t>Olepení rámů a keramických soklů lepící páskou</t>
  </si>
  <si>
    <t>-1224545680</t>
  </si>
  <si>
    <t>Zakrytí vnitřních ploch před znečištěním páskou včetně pozdějšího odlepení rámů oken a dveří, keramických soklů</t>
  </si>
  <si>
    <t>https://podminky.urs.cz/item/CS_URS_2026_01/619991021</t>
  </si>
  <si>
    <t>46</t>
  </si>
  <si>
    <t>619995001</t>
  </si>
  <si>
    <t>Začištění omítek kolem oken, dveří, podlah nebo obkladů</t>
  </si>
  <si>
    <t>1329674669</t>
  </si>
  <si>
    <t>Začištění omítek (s dodáním hmot) kolem oken, dveří, podlah, obkladů apod.</t>
  </si>
  <si>
    <t>https://podminky.urs.cz/item/CS_URS_2026_01/619995001</t>
  </si>
  <si>
    <t>"O01" 2*2,4+1,2</t>
  </si>
  <si>
    <t>"O02, O03, O04" 3*(2*2,5+2*0,8)</t>
  </si>
  <si>
    <t>"O05, O06" 2*(2*1,65+2*0,8)</t>
  </si>
  <si>
    <t>"O13, O14, O15, O16" 4*(2*1,25+2*1,2)</t>
  </si>
  <si>
    <t>"O21, O22, O23, O24" 4*(2*0,9+2*0,65)</t>
  </si>
  <si>
    <t>"O25" 2*2,05+1,5</t>
  </si>
  <si>
    <t>47</t>
  </si>
  <si>
    <t>631311115</t>
  </si>
  <si>
    <t>Mazanina tl přes 50 do 80 mm z betonu prostého bez zvýšených nároků na prostředí tř. C 20/25</t>
  </si>
  <si>
    <t>1389841826</t>
  </si>
  <si>
    <t>Mazanina z betonu prostého bez zvýšených nároků na prostředí tl. přes 50 do 80 mm tř. C 20/25</t>
  </si>
  <si>
    <t>https://podminky.urs.cz/item/CS_URS_2026_01/631311115</t>
  </si>
  <si>
    <t>vkláknobetonová mazanina</t>
  </si>
  <si>
    <t>0,055*(141,39+23,15+10,03+25,68)</t>
  </si>
  <si>
    <t>48</t>
  </si>
  <si>
    <t>631311214</t>
  </si>
  <si>
    <t>Mazanina tl přes 50 do 80 mm z betonu prostého se zvýšenými nároky na prostředí tř. C 25/30</t>
  </si>
  <si>
    <t>743304691</t>
  </si>
  <si>
    <t>Mazanina z betonu prostého se zvýšenými nároky na prostředí tl. přes 50 do 80 mm tř. C 25/30</t>
  </si>
  <si>
    <t>https://podminky.urs.cz/item/CS_URS_2026_01/631311214</t>
  </si>
  <si>
    <t>podkladní beton</t>
  </si>
  <si>
    <t>0,07*(141,39+23,15+10,03+25,68)</t>
  </si>
  <si>
    <t>49</t>
  </si>
  <si>
    <t>631319011</t>
  </si>
  <si>
    <t>Příplatek k mazanině tl přes 50 do 80 mm za přehlazení povrchu</t>
  </si>
  <si>
    <t>21850765</t>
  </si>
  <si>
    <t>Příplatek k cenám mazanin za úpravu povrchu mazaniny přehlazením, mazanina tl. přes 50 do 80 mm</t>
  </si>
  <si>
    <t>https://podminky.urs.cz/item/CS_URS_2026_01/631319011</t>
  </si>
  <si>
    <t>11,014+14,018</t>
  </si>
  <si>
    <t>50</t>
  </si>
  <si>
    <t>631319171</t>
  </si>
  <si>
    <t>Příplatek k mazanině tl přes 50 do 80 mm za stržení povrchu spodní vrstvy před vložením výztuže</t>
  </si>
  <si>
    <t>-418538780</t>
  </si>
  <si>
    <t>Příplatek k cenám mazanin za stržení povrchu spodní vrstvy mazaniny latí před vložením výztuže nebo pletiva pro tl. obou vrstev mazaniny přes 50 do 80 mm</t>
  </si>
  <si>
    <t>https://podminky.urs.cz/item/CS_URS_2026_01/631319171</t>
  </si>
  <si>
    <t>51</t>
  </si>
  <si>
    <t>631319222</t>
  </si>
  <si>
    <t>Příplatek k mazaninám za přidání polymerových makrovláken pro objemové vyztužení 3 kg/m3</t>
  </si>
  <si>
    <t>280201653</t>
  </si>
  <si>
    <t>Příplatek k cenám betonových mazanin za vyztužení polymerovými makrovlákny objemové vyztužení 3 kg/m3</t>
  </si>
  <si>
    <t>https://podminky.urs.cz/item/CS_URS_2026_01/631319222</t>
  </si>
  <si>
    <t>52</t>
  </si>
  <si>
    <t>631362021</t>
  </si>
  <si>
    <t>Výztuž mazanin svařovanými sítěmi Kari</t>
  </si>
  <si>
    <t>-477174807</t>
  </si>
  <si>
    <t>Výztuž mazanin ze svařovaných sítí z drátů typu KARI</t>
  </si>
  <si>
    <t>https://podminky.urs.cz/item/CS_URS_2026_01/631362021</t>
  </si>
  <si>
    <t>podkladní beton - síť svařovaná KH30 100/100/6</t>
  </si>
  <si>
    <t>(141,39+23,15+10,03+25,68)*4,44*1,15*0,001</t>
  </si>
  <si>
    <t>53</t>
  </si>
  <si>
    <t>632481213</t>
  </si>
  <si>
    <t>Separační vrstva z PE fólie</t>
  </si>
  <si>
    <t>-1867621551</t>
  </si>
  <si>
    <t>Separační vrstva k oddělení podlahových vrstev z polyetylénové fólie</t>
  </si>
  <si>
    <t>https://podminky.urs.cz/item/CS_URS_2026_01/632481213</t>
  </si>
  <si>
    <t>141,39+23,15+10,03+25,68</t>
  </si>
  <si>
    <t>54</t>
  </si>
  <si>
    <t>634112123</t>
  </si>
  <si>
    <t>Obvodová dilatace podlahovým páskem z pěnového PE s fólií mezi stěnou a mazaninou nebo potěrem v 80 mm</t>
  </si>
  <si>
    <t>1355030821</t>
  </si>
  <si>
    <t>Obvodová dilatace mezi stěnou a mazaninou nebo potěrem podlahovým páskem z pěnového PE s fólií tl. do 10 mm, výšky 80 mm</t>
  </si>
  <si>
    <t>https://podminky.urs.cz/item/CS_URS_2026_01/634112123</t>
  </si>
  <si>
    <t>55</t>
  </si>
  <si>
    <t>635111215</t>
  </si>
  <si>
    <t>Násyp pod podlahy ze štěrkopísku se zhutněním</t>
  </si>
  <si>
    <t>-1705918869</t>
  </si>
  <si>
    <t>Násyp ze štěrkopísku, písku nebo kameniva pod podlahy se zhutněním ze štěrkopísku</t>
  </si>
  <si>
    <t>https://podminky.urs.cz/item/CS_URS_2026_01/635111215</t>
  </si>
  <si>
    <t>"zásyp na stávající podlaze do úrovně -0,300" 0,15*(1,44*3,16+3,9*10,16)</t>
  </si>
  <si>
    <t>56</t>
  </si>
  <si>
    <t>636311121</t>
  </si>
  <si>
    <t>Kladení dlažby z betonových dlaždic 500x500 mm na sucho na terče do výšky do 25 mm</t>
  </si>
  <si>
    <t>-976885668</t>
  </si>
  <si>
    <t>Kladení dlažby z betonových dlaždic na sucho na terče rozměr dlažby 500x500 mm, výška terče do 25 mm</t>
  </si>
  <si>
    <t>https://podminky.urs.cz/item/CS_URS_2026_01/636311121</t>
  </si>
  <si>
    <t xml:space="preserve">"venkovní ochlazovna" </t>
  </si>
  <si>
    <t>8,01*5,3-2,7*2,7</t>
  </si>
  <si>
    <t>57</t>
  </si>
  <si>
    <t>59246107</t>
  </si>
  <si>
    <t>dlažba chodníková betonová 500x500mm tl 50mm přírodní</t>
  </si>
  <si>
    <t>715408186</t>
  </si>
  <si>
    <t>35,163</t>
  </si>
  <si>
    <t>35,163*1,05 'Přepočtené koeficientem množství</t>
  </si>
  <si>
    <t>58</t>
  </si>
  <si>
    <t>64294412R</t>
  </si>
  <si>
    <t>Osazování hliníkových zárubní dodatečné pl do 2,5 m2</t>
  </si>
  <si>
    <t>R-položka</t>
  </si>
  <si>
    <t>-1561425988</t>
  </si>
  <si>
    <t>Osazení hliníkových dveřních zárubní obložkových dodatečně, plochy do 2,5 m2</t>
  </si>
  <si>
    <t>"D01" 1</t>
  </si>
  <si>
    <t>"D02" 1</t>
  </si>
  <si>
    <t>"D03" 1</t>
  </si>
  <si>
    <t>"D05" 1</t>
  </si>
  <si>
    <t>"D08" 1</t>
  </si>
  <si>
    <t>"D09" 1</t>
  </si>
  <si>
    <t>"D12" 1</t>
  </si>
  <si>
    <t>"D13" 1</t>
  </si>
  <si>
    <t>"D15" 1</t>
  </si>
  <si>
    <t>"D16" 1</t>
  </si>
  <si>
    <t>"D17" 1</t>
  </si>
  <si>
    <t>"D18" 1</t>
  </si>
  <si>
    <t>"D19" 1</t>
  </si>
  <si>
    <t>"D20" 1</t>
  </si>
  <si>
    <t>"D21" 1</t>
  </si>
  <si>
    <t>59</t>
  </si>
  <si>
    <t>55331436R</t>
  </si>
  <si>
    <t>zárubeň jednokřídlá hliníková obložková pro dodatečnou montáž tl stěny 100-150mm rozměru 700/1970, 2100mm</t>
  </si>
  <si>
    <t>1562205650</t>
  </si>
  <si>
    <t>60</t>
  </si>
  <si>
    <t>55331437R</t>
  </si>
  <si>
    <t>zárubeň jednokřídlá hliníková obložková pro dodatečnou montáž tl stěny 100-150mm rozměru 800/1970, 2100mm</t>
  </si>
  <si>
    <t>1285296697</t>
  </si>
  <si>
    <t>61</t>
  </si>
  <si>
    <t>55331438R</t>
  </si>
  <si>
    <t>zárubeň jednokřídlá hliníková obložková pro dodatečnou montáž tl stěny 100-150mm rozměru 900/1970, 2100mm</t>
  </si>
  <si>
    <t>-891289069</t>
  </si>
  <si>
    <t>Ostatní konstrukce a práce, bourání</t>
  </si>
  <si>
    <t>62</t>
  </si>
  <si>
    <t>949101111</t>
  </si>
  <si>
    <t>Lešení pomocné pro objekty pozemních staveb s lešeňovou podlahou v do 1,9 m zatížení do 150 kg/m2</t>
  </si>
  <si>
    <t>-1047670564</t>
  </si>
  <si>
    <t>Lešení pomocné pracovní pro objekty pozemních staveb pro zatížení do 150 kg/m2, o výšce lešeňové podlahy do 1,9 m</t>
  </si>
  <si>
    <t>https://podminky.urs.cz/item/CS_URS_2026_01/949101111</t>
  </si>
  <si>
    <t>63</t>
  </si>
  <si>
    <t>952901111</t>
  </si>
  <si>
    <t>Vyčištění budov bytové a občanské výstavby při výšce podlaží do 4 m</t>
  </si>
  <si>
    <t>1538221702</t>
  </si>
  <si>
    <t>Vyčištění budov nebo objektů před předáním do užívání budov bytové nebo občanské výstavby, světlé výšky podlaží do 4 m</t>
  </si>
  <si>
    <t>https://podminky.urs.cz/item/CS_URS_2026_01/952901111</t>
  </si>
  <si>
    <t>64</t>
  </si>
  <si>
    <t>953941210</t>
  </si>
  <si>
    <t>Osazování kovových poklopů s rámy pl do 1 m2</t>
  </si>
  <si>
    <t>477734296</t>
  </si>
  <si>
    <t>Osazení drobných kovových výrobků bez jejich dodání s vysekáním kapes pro upevňovací prvky se zazděním, zabetonováním nebo zalitím kovových poklopů s rámy, plochy do 1 m2</t>
  </si>
  <si>
    <t>https://podminky.urs.cz/item/CS_URS_2026_01/953941210</t>
  </si>
  <si>
    <t>65</t>
  </si>
  <si>
    <t>55341465R</t>
  </si>
  <si>
    <t>poklop nerezový zadlažďovací s výztuží s těsněním 600x600mm</t>
  </si>
  <si>
    <t>-2016463334</t>
  </si>
  <si>
    <t>66</t>
  </si>
  <si>
    <t>953943211</t>
  </si>
  <si>
    <t>Osazování hasicího přístroje</t>
  </si>
  <si>
    <t>310904510</t>
  </si>
  <si>
    <t>Osazování drobných kovových předmětů kotvených do stěny hasicího přístroje</t>
  </si>
  <si>
    <t>https://podminky.urs.cz/item/CS_URS_2026_01/953943211</t>
  </si>
  <si>
    <t>67</t>
  </si>
  <si>
    <t>44932002</t>
  </si>
  <si>
    <t>přístroj hasicí ruční práškový P6 hasební schopnost 34A, 183B, C</t>
  </si>
  <si>
    <t>2039107310</t>
  </si>
  <si>
    <t>68</t>
  </si>
  <si>
    <t>44932112R</t>
  </si>
  <si>
    <t>přístroj hasicí ruční sněhový nástěnný S5 hasební schopnost 70B</t>
  </si>
  <si>
    <t>1256716765</t>
  </si>
  <si>
    <t>69</t>
  </si>
  <si>
    <t>962031132</t>
  </si>
  <si>
    <t>Bourání příček nebo přizdívek z cihel pálených plných tl do 100 mm</t>
  </si>
  <si>
    <t>-1020769742</t>
  </si>
  <si>
    <t>Bourání příček nebo přizdívek z cihel pálených plných, tl. do 100 mm</t>
  </si>
  <si>
    <t>https://podminky.urs.cz/item/CS_URS_2026_01/962031132</t>
  </si>
  <si>
    <t>2,7*(4*2,38+2*1,322+4,1+2,975+1,759+1,679+1,42+0,87+0,3+3,484+1,383+1,483)</t>
  </si>
  <si>
    <t>-(8*0,7*2+3*0,8*2)</t>
  </si>
  <si>
    <t>70</t>
  </si>
  <si>
    <t>962031133</t>
  </si>
  <si>
    <t>Bourání příček nebo přizdívek z cihel pálených plných tl přes 100 do 150 mm</t>
  </si>
  <si>
    <t>-1725903210</t>
  </si>
  <si>
    <t>Bourání příček nebo přizdívek z cihel pálených plných, tl. přes 100 do 150 mm</t>
  </si>
  <si>
    <t>https://podminky.urs.cz/item/CS_URS_2026_01/962031133</t>
  </si>
  <si>
    <t>2,7*(2,416+4,25+3,3+2,43)+0,9*2,05</t>
  </si>
  <si>
    <t>-2*0,8*2</t>
  </si>
  <si>
    <t>71</t>
  </si>
  <si>
    <t>962032231</t>
  </si>
  <si>
    <t>Bourání zdiva z cihel pálených nebo vápenopískových na MV nebo MVC přes 1 m3</t>
  </si>
  <si>
    <t>1351460103</t>
  </si>
  <si>
    <t>Bourání zdiva nadzákladového z cihel pálených plných nebo lícových nebo vápenopískových na maltu vápennou nebo vápenocementovou, objemu přes 1 m3</t>
  </si>
  <si>
    <t>https://podminky.urs.cz/item/CS_URS_2026_01/962032231</t>
  </si>
  <si>
    <t>(2,7*1,6-0,6*2)*0,35</t>
  </si>
  <si>
    <t>0,2*2,05</t>
  </si>
  <si>
    <t>(2,7*2,45-0,8*2)*0,35</t>
  </si>
  <si>
    <t>1*1*0,4</t>
  </si>
  <si>
    <t>1,215*2,3*0,4</t>
  </si>
  <si>
    <t>72</t>
  </si>
  <si>
    <t>963015111</t>
  </si>
  <si>
    <t>Demontáž prefabrikovaných krycích desek kanálů, šachet nebo žump do hmotnosti 0,06 t</t>
  </si>
  <si>
    <t>-101720357</t>
  </si>
  <si>
    <t>Demontáž prefabrikovaných krycích desek kanálů, šachet nebo žump hmotnosti do 0,06 t</t>
  </si>
  <si>
    <t>https://podminky.urs.cz/item/CS_URS_2026_01/963015111</t>
  </si>
  <si>
    <t>73</t>
  </si>
  <si>
    <t>964011211</t>
  </si>
  <si>
    <t>Vybourání ŽB překladů prefabrikovaných dl do 3 m hmotnosti do 50 kg/m</t>
  </si>
  <si>
    <t>663329185</t>
  </si>
  <si>
    <t>Vybourání železobetonových prefabrikovaných překladů uložených ve zdivu, délky do 3 m, hmotnosti do 50 kg/m</t>
  </si>
  <si>
    <t>https://podminky.urs.cz/item/CS_URS_2026_01/964011211</t>
  </si>
  <si>
    <t>2*1*0,2</t>
  </si>
  <si>
    <t>74</t>
  </si>
  <si>
    <t>965042241</t>
  </si>
  <si>
    <t>Bourání podkladů pod dlažby nebo mazanin betonových nebo z litého asfaltu tl přes 100 mm pl přes 4 m2</t>
  </si>
  <si>
    <t>78328543</t>
  </si>
  <si>
    <t>Bourání mazanin betonových nebo z litého asfaltu tl. přes 100 mm, plochy přes 4 m2</t>
  </si>
  <si>
    <t>https://podminky.urs.cz/item/CS_URS_2026_01/965042241</t>
  </si>
  <si>
    <t>0,15*(141,39+23,15)</t>
  </si>
  <si>
    <t>75</t>
  </si>
  <si>
    <t>965081353</t>
  </si>
  <si>
    <t>Bourání podlah z dlaždic betonových, teracových nebo čedičových tl přes 40 mm plochy přes 1 m2</t>
  </si>
  <si>
    <t>-68800297</t>
  </si>
  <si>
    <t>Bourání podlah z dlaždic bez podkladního lože nebo mazaniny, s jakoukoliv výplní spár betonových, teracových nebo čedičových tl. přes 40 mm, plochy přes 1 m2</t>
  </si>
  <si>
    <t>https://podminky.urs.cz/item/CS_URS_2026_01/965081353</t>
  </si>
  <si>
    <t>76</t>
  </si>
  <si>
    <t>965082933</t>
  </si>
  <si>
    <t>Odstranění násypů pod podlahami tl do 200 mm pl přes 2 m2</t>
  </si>
  <si>
    <t>-1715286667</t>
  </si>
  <si>
    <t>Odstranění násypu pod podlahami nebo ochranného násypu na střechách tl. do 200 mm, plochy přes 2 m2</t>
  </si>
  <si>
    <t>https://podminky.urs.cz/item/CS_URS_2026_01/965082933</t>
  </si>
  <si>
    <t>77</t>
  </si>
  <si>
    <t>96601322R</t>
  </si>
  <si>
    <t>Demontáž stávajícího bazénu včetně technologie</t>
  </si>
  <si>
    <t>soubor</t>
  </si>
  <si>
    <t>-1193275347</t>
  </si>
  <si>
    <t>78</t>
  </si>
  <si>
    <t>968062375</t>
  </si>
  <si>
    <t>Vybourání dřevěných rámů oken zdvojených včetně křídel pl do 2 m2</t>
  </si>
  <si>
    <t>-730540159</t>
  </si>
  <si>
    <t>Vybourání dřevěných rámů oken s křídly, dveřních zárubní, vrat, stěn, ostění nebo obkladů rámů oken s křídly zdvojených, plochy do 2 m2</t>
  </si>
  <si>
    <t>https://podminky.urs.cz/item/CS_URS_2026_01/968062375</t>
  </si>
  <si>
    <t>5*1,2*1,2</t>
  </si>
  <si>
    <t>2*0,8*1,2</t>
  </si>
  <si>
    <t>4*0,9*0,6</t>
  </si>
  <si>
    <t>2*0,6*1,2</t>
  </si>
  <si>
    <t>6*0,8*2,45</t>
  </si>
  <si>
    <t>79</t>
  </si>
  <si>
    <t>968062456</t>
  </si>
  <si>
    <t>Vybourání dřevěných dveřních zárubní pl přes 2 m2</t>
  </si>
  <si>
    <t>1806519837</t>
  </si>
  <si>
    <t>Vybourání dřevěných rámů oken s křídly, dveřních zárubní, vrat, stěn, ostění nebo obkladů dveřních zárubní, plochy přes 2 m2</t>
  </si>
  <si>
    <t>https://podminky.urs.cz/item/CS_URS_2026_01/968062456</t>
  </si>
  <si>
    <t>1,4*2,7</t>
  </si>
  <si>
    <t>80</t>
  </si>
  <si>
    <t>968072455</t>
  </si>
  <si>
    <t>Vybourání kovových dveřních zárubní pl do 2 m2</t>
  </si>
  <si>
    <t>1661058709</t>
  </si>
  <si>
    <t>Vybourání kovových rámů oken s křídly, dveřních zárubní, vrat, stěn, ostění nebo obkladů dveřních zárubní, plochy do 2 m2</t>
  </si>
  <si>
    <t>https://podminky.urs.cz/item/CS_URS_2026_01/968072455</t>
  </si>
  <si>
    <t>8*0,7*2+5*0,8*2</t>
  </si>
  <si>
    <t>81</t>
  </si>
  <si>
    <t>968072558</t>
  </si>
  <si>
    <t>Vybourání kovových vrat pl do 5 m2</t>
  </si>
  <si>
    <t>-1276377404</t>
  </si>
  <si>
    <t>Vybourání kovových rámů oken s křídly, dveřních zárubní, vrat, stěn, ostění nebo obkladů vrat, mimo posuvných a skládacích, plochy do 5 m2</t>
  </si>
  <si>
    <t>https://podminky.urs.cz/item/CS_URS_2026_01/968072558</t>
  </si>
  <si>
    <t>1,5*2</t>
  </si>
  <si>
    <t>82</t>
  </si>
  <si>
    <t>968082022</t>
  </si>
  <si>
    <t>Vybourání plastových zárubní dveří plochy do 4 m2</t>
  </si>
  <si>
    <t>-327679149</t>
  </si>
  <si>
    <t>Vybourání plastových rámů oken s křídly, dveřních zárubní, vrat dveřních zárubní, plochy přes 2 do 4 m2</t>
  </si>
  <si>
    <t>https://podminky.urs.cz/item/CS_URS_2026_01/968082022</t>
  </si>
  <si>
    <t>0,9*3</t>
  </si>
  <si>
    <t>83</t>
  </si>
  <si>
    <t>971033441</t>
  </si>
  <si>
    <t>Vybourání otvorů ve zdivu cihelném pl do 0,25 m2 na MVC nebo MV tl do 300 mm</t>
  </si>
  <si>
    <t>-378498893</t>
  </si>
  <si>
    <t>Vybourání otvorů ve zdivu a příčkách z cihel, tvárnic, lehkých betonů z cihel pálených na maltu vápennou nebo vápenocementovou plochy do 0,25 m2, tl. do 300 mm</t>
  </si>
  <si>
    <t>https://podminky.urs.cz/item/CS_URS_2026_01/971033441</t>
  </si>
  <si>
    <t>"prostupy pro vnitřní instalace" 2</t>
  </si>
  <si>
    <t>84</t>
  </si>
  <si>
    <t>971033461</t>
  </si>
  <si>
    <t>Vybourání otvorů ve zdivu cihelném pl do 0,25 m2 na MVC nebo MV tl do 600 mm</t>
  </si>
  <si>
    <t>-1976024415</t>
  </si>
  <si>
    <t>Vybourání otvorů ve zdivu a příčkách z cihel, tvárnic, lehkých betonů z cihel pálených na maltu vápennou nebo vápenocementovou plochy do 0,25 m2, tl. do 600 mm</t>
  </si>
  <si>
    <t>https://podminky.urs.cz/item/CS_URS_2026_01/971033461</t>
  </si>
  <si>
    <t>"prostupy pro vnitřní instalace" 10</t>
  </si>
  <si>
    <t>85</t>
  </si>
  <si>
    <t>971033541</t>
  </si>
  <si>
    <t>Vybourání otvorů ve zdivu cihelném pl do 1 m2 na MVC nebo MV tl do 300 mm</t>
  </si>
  <si>
    <t>1555699793</t>
  </si>
  <si>
    <t>Vybourání otvorů ve zdivu a příčkách z cihel, tvárnic, lehkých betonů z cihel pálených na maltu vápennou nebo vápenocementovou plochy do 1 m2, tl. do 300 mm</t>
  </si>
  <si>
    <t>https://podminky.urs.cz/item/CS_URS_2026_01/971033541</t>
  </si>
  <si>
    <t>"prostupy pro vnitřní instalace"</t>
  </si>
  <si>
    <t>1,1*0,5*0,3+1,1*0,6*0,3</t>
  </si>
  <si>
    <t>86</t>
  </si>
  <si>
    <t>971038421</t>
  </si>
  <si>
    <t>Vybourání otvorů ve zdivu z lehkých betonů nebo z dutých cihel a tvárnic pl do 0,25 m2 tl do 100 mm</t>
  </si>
  <si>
    <t>139385140</t>
  </si>
  <si>
    <t>Vybourání otvorů ve zdivu a příčkách z cihel, tvárnic, lehkých betonů z lehkých betonů, dutých cihel a tvárnic plochy do 0,25 m2, tl. do 100 mm</t>
  </si>
  <si>
    <t>https://podminky.urs.cz/item/CS_URS_2026_01/971038421</t>
  </si>
  <si>
    <t>"prostupy pro vnitřní instalace" 4</t>
  </si>
  <si>
    <t>87</t>
  </si>
  <si>
    <t>971038431</t>
  </si>
  <si>
    <t>Vybourání otvorů ve zdivu z lehkých betonů nebo z dutých cihel a tvárnic pl do 0,25 m2 tl do 150 mm</t>
  </si>
  <si>
    <t>405848078</t>
  </si>
  <si>
    <t>Vybourání otvorů ve zdivu a příčkách z cihel, tvárnic, lehkých betonů z lehkých betonů, dutých cihel a tvárnic plochy do 0,25 m2, tl. do 150 mm</t>
  </si>
  <si>
    <t>https://podminky.urs.cz/item/CS_URS_2026_01/971038431</t>
  </si>
  <si>
    <t>88</t>
  </si>
  <si>
    <t>973031344</t>
  </si>
  <si>
    <t>Vysekání kapes ve zdivu cihelném na MV nebo MVC pl do 0,25 m2 hl do 150 mm</t>
  </si>
  <si>
    <t>-425938770</t>
  </si>
  <si>
    <t>Vysekání výklenků nebo kapes ve zdivu z cihel na maltu vápennou nebo vápenocementovou kapes, plochy do 0,25 m2, hl. do 150 mm</t>
  </si>
  <si>
    <t>https://podminky.urs.cz/item/CS_URS_2026_01/973031344</t>
  </si>
  <si>
    <t>pro osazení ocelových nosníků</t>
  </si>
  <si>
    <t>16*2+6*2</t>
  </si>
  <si>
    <t>89</t>
  </si>
  <si>
    <t>977232116</t>
  </si>
  <si>
    <t>Řezání ruční rozbrušovací pilou kcí z cihel nebo tvárnic hl přes 120 do 150 mm</t>
  </si>
  <si>
    <t>-1065451207</t>
  </si>
  <si>
    <t>Řezání konstrukcí ruční rozbrušovací pilou z cihel a tvárnic, hloubka řezu přes 120 do 150 mm</t>
  </si>
  <si>
    <t>https://podminky.urs.cz/item/CS_URS_2026_01/977232116</t>
  </si>
  <si>
    <t>4*2,3+6*2,7+14*2,05</t>
  </si>
  <si>
    <t>90</t>
  </si>
  <si>
    <t>978013191</t>
  </si>
  <si>
    <t>Otlučení (osekání) vnitřní vápenné, vápenocementové nebo vápenosádrové omítky stěn tl do 25 mm v rozsahu přes 50 do 100%</t>
  </si>
  <si>
    <t>1228560148</t>
  </si>
  <si>
    <t>Otlučení vápenných, vápenocementových nebo vápenosádrových omítek vnitřních ploch tloušťky do 25 mm stěn, včetně vyškrabání spar, v rozsahu přes 50 do 100 %</t>
  </si>
  <si>
    <t>https://podminky.urs.cz/item/CS_URS_2026_01/978013191</t>
  </si>
  <si>
    <t>997</t>
  </si>
  <si>
    <t>Doprava suti a vybouraných hmot</t>
  </si>
  <si>
    <t>91</t>
  </si>
  <si>
    <t>997013211</t>
  </si>
  <si>
    <t>Vnitrostaveništní doprava suti a vybouraných hmot pro budovy v do 6 m ručně</t>
  </si>
  <si>
    <t>-1186255535</t>
  </si>
  <si>
    <t>Vnitrostaveništní doprava suti a vybouraných hmot vodorovně do 50 m s naložením ručně pro budovy a haly výšky do 6 m</t>
  </si>
  <si>
    <t>https://podminky.urs.cz/item/CS_URS_2026_01/997013211</t>
  </si>
  <si>
    <t>92</t>
  </si>
  <si>
    <t>997013501</t>
  </si>
  <si>
    <t>Odvoz suti a vybouraných hmot na skládku nebo meziskládku do 1 km se složením</t>
  </si>
  <si>
    <t>-972729091</t>
  </si>
  <si>
    <t>Odvoz suti a vybouraných hmot na skládku nebo meziskládku se složením, na vzdálenost do 1 km</t>
  </si>
  <si>
    <t>https://podminky.urs.cz/item/CS_URS_2026_01/997013501</t>
  </si>
  <si>
    <t>93</t>
  </si>
  <si>
    <t>997013509</t>
  </si>
  <si>
    <t>Příplatek k odvozu suti a vybouraných hmot na skládku ZKD 1 km přes 1 km</t>
  </si>
  <si>
    <t>657263706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</si>
  <si>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</si>
  <si>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</si>
  <si>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199,06*19</t>
  </si>
  <si>
    <t>94</t>
  </si>
  <si>
    <t>997013871</t>
  </si>
  <si>
    <t>Poplatek za předání recyklačnímu zařízení stavebního odpadu směsného stavebního a demoličního kód odpadu 17 09 04</t>
  </si>
  <si>
    <t>-1179513516</t>
  </si>
  <si>
    <t>Poplatek za předání stavebního odpadu recyklačnímu zařízení směsného stavebního a demoličního zatříděného do Katalogu odpadů pod kódem 17 09 04</t>
  </si>
  <si>
    <t>https://podminky.urs.cz/item/CS_URS_2026_01/997013871</t>
  </si>
  <si>
    <t>998</t>
  </si>
  <si>
    <t>Přesun hmot</t>
  </si>
  <si>
    <t>95</t>
  </si>
  <si>
    <t>998018001</t>
  </si>
  <si>
    <t>Přesun hmot pro budovy ruční pro budovy v do 6 m</t>
  </si>
  <si>
    <t>140497747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</si>
  <si>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</si>
  <si>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https://podminky.urs.cz/item/CS_URS_2026_01/998018001</t>
  </si>
  <si>
    <t>PSV</t>
  </si>
  <si>
    <t>Práce a dodávky PSV</t>
  </si>
  <si>
    <t>711</t>
  </si>
  <si>
    <t>Izolace proti vodě, vlhkosti a plynům</t>
  </si>
  <si>
    <t>96</t>
  </si>
  <si>
    <t>711111001</t>
  </si>
  <si>
    <t>Provedení izolace proti zemní vlhkosti vodorovné za studena nátěrem penetračním</t>
  </si>
  <si>
    <t>-557814259</t>
  </si>
  <si>
    <t>Provedení izolace proti zemní vlhkosti natěradly a tmely za studena na ploše vodorovné V jednonásobným nátěrem penetračním</t>
  </si>
  <si>
    <t>https://podminky.urs.cz/item/CS_URS_2026_01/711111001</t>
  </si>
  <si>
    <t>97</t>
  </si>
  <si>
    <t>11163150</t>
  </si>
  <si>
    <t>lak penetrační asfaltový</t>
  </si>
  <si>
    <t>283119243</t>
  </si>
  <si>
    <t>200,25</t>
  </si>
  <si>
    <t>200,25*0,0003 'Přepočtené koeficientem množství</t>
  </si>
  <si>
    <t>98</t>
  </si>
  <si>
    <t>711112001</t>
  </si>
  <si>
    <t>Provedení izolace proti zemní vlhkosti svislé za studena nátěrem penetračním</t>
  </si>
  <si>
    <t>432948076</t>
  </si>
  <si>
    <t>Provedení izolace proti zemní vlhkosti natěradly a tmely za studena na ploše svislé S jednonásobným nátěrem penetračním</t>
  </si>
  <si>
    <t>https://podminky.urs.cz/item/CS_URS_2026_01/711112001</t>
  </si>
  <si>
    <t>0,1*340,425</t>
  </si>
  <si>
    <t>99</t>
  </si>
  <si>
    <t>1686149870</t>
  </si>
  <si>
    <t>34,043</t>
  </si>
  <si>
    <t>34,043*0,00034 'Přepočtené koeficientem množství</t>
  </si>
  <si>
    <t>100</t>
  </si>
  <si>
    <t>711141559</t>
  </si>
  <si>
    <t>Provedení izolace proti zemní vlhkosti pásy přitavením vodorovné NAIP</t>
  </si>
  <si>
    <t>977575316</t>
  </si>
  <si>
    <t>Provedení izolace proti zemní vlhkosti pásy přitavením NAIP na ploše vodorovné V</t>
  </si>
  <si>
    <t>https://podminky.urs.cz/item/CS_URS_2026_01/711141559</t>
  </si>
  <si>
    <t>2*200,25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</si>
  <si>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</si>
  <si>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</si>
  <si>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</si>
  <si>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-584704796</t>
  </si>
  <si>
    <t>200,25*1,1655 'Přepočtené koeficientem množství</t>
  </si>
  <si>
    <t>102</t>
  </si>
  <si>
    <t>62855001</t>
  </si>
  <si>
    <t>pás asfaltový natavitelný modifikovaný SBS s vložkou z polyesterové rohože a spalitelnou PE fólií nebo jemnozrnným minerálním posypem na horním povrchu tl 4,0mm</t>
  </si>
  <si>
    <t>1583398784</t>
  </si>
  <si>
    <t>103</t>
  </si>
  <si>
    <t>711142559</t>
  </si>
  <si>
    <t>Provedení izolace proti zemní vlhkosti pásy přitavením svislé NAIP</t>
  </si>
  <si>
    <t>1384620089</t>
  </si>
  <si>
    <t>Provedení izolace proti zemní vlhkosti pásy přitavením NAIP na ploše svislé S</t>
  </si>
  <si>
    <t>https://podminky.urs.cz/item/CS_URS_2026_01/711142559</t>
  </si>
  <si>
    <t>2*0,1*340,425</t>
  </si>
  <si>
    <t>104</t>
  </si>
  <si>
    <t>-1157835064</t>
  </si>
  <si>
    <t>34,043*1,221 'Přepočtené koeficientem množství</t>
  </si>
  <si>
    <t>105</t>
  </si>
  <si>
    <t>-1225516541</t>
  </si>
  <si>
    <t>106</t>
  </si>
  <si>
    <t>711713216</t>
  </si>
  <si>
    <t>Izolace proti vodě provedení detailů spár 20 x 60 mm za studena tmelem</t>
  </si>
  <si>
    <t>-1670611504</t>
  </si>
  <si>
    <t>Provedení detailů natěradly a tmely za studena tmelem asfaltovým, spár průřezu 20 x 60 mm</t>
  </si>
  <si>
    <t>https://podminky.urs.cz/item/CS_URS_2026_01/711713216</t>
  </si>
  <si>
    <t>napojení stávající vodorovné hydroizolace na novou</t>
  </si>
  <si>
    <t>340,425</t>
  </si>
  <si>
    <t>107</t>
  </si>
  <si>
    <t>24638020</t>
  </si>
  <si>
    <t>tmel bitumenový izolační trvale pružný</t>
  </si>
  <si>
    <t>kg</t>
  </si>
  <si>
    <t>1279282638</t>
  </si>
  <si>
    <t>340,425*0,7</t>
  </si>
  <si>
    <t>238,298*1,5645 'Přepočtené koeficientem množství</t>
  </si>
  <si>
    <t>108</t>
  </si>
  <si>
    <t>998711121</t>
  </si>
  <si>
    <t>Přesun hmot tonážní pro izolace proti vodě, vlhkosti a plynům ruční v objektech v do 6 m</t>
  </si>
  <si>
    <t>-2081200496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</si>
  <si>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</si>
  <si>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https://podminky.urs.cz/item/CS_URS_2026_01/998711121</t>
  </si>
  <si>
    <t>713</t>
  </si>
  <si>
    <t>Izolace tepelné</t>
  </si>
  <si>
    <t>109</t>
  </si>
  <si>
    <t>713121121</t>
  </si>
  <si>
    <t>Montáž izolace tepelné podlah volně kladenými rohožemi, pásy, dílci, deskami 2 vrstvy</t>
  </si>
  <si>
    <t>-1899287912</t>
  </si>
  <si>
    <t>Montáž tepelné izolace podlah rohožemi, pásy, deskami, dílci, bloky (izolační materiál ve specifikaci) kladenými volně dvouvrstvá</t>
  </si>
  <si>
    <t>https://podminky.urs.cz/item/CS_URS_2026_01/713121121</t>
  </si>
  <si>
    <t>110</t>
  </si>
  <si>
    <t>28375909</t>
  </si>
  <si>
    <t>deska EPS 150 pro konstrukce s vysokým zatížením λ=0,035 tl 50mm</t>
  </si>
  <si>
    <t>1675245773</t>
  </si>
  <si>
    <t>400,5*1,1 'Přepočtené koeficientem množství</t>
  </si>
  <si>
    <t>111</t>
  </si>
  <si>
    <t>998713121</t>
  </si>
  <si>
    <t>Přesun hmot tonážní pro izolace tepelné ruční v objektech v do 6 m</t>
  </si>
  <si>
    <t>1374265229</t>
  </si>
  <si>
    <t>Přesun hmot pro izolace tepelné stanovený z hmotnosti přesunovaného materiálu vodorovná dopravní vzdálenost do 50 m ruční (bez užití mechanizace) v objektech výšky do 6 m</t>
  </si>
  <si>
    <t>https://podminky.urs.cz/item/CS_URS_2026_01/998713121</t>
  </si>
  <si>
    <t>763</t>
  </si>
  <si>
    <t>Konstrukce suché výstavby</t>
  </si>
  <si>
    <t>112</t>
  </si>
  <si>
    <t>763131451</t>
  </si>
  <si>
    <t>SDK podhled deska 1xH2 12,5 bez izolace dvouvrstvá spodní kce profil CD+UD</t>
  </si>
  <si>
    <t>-1333663177</t>
  </si>
  <si>
    <t>Podhled ze sádrokartonových desek dvouvrstvá zavěšená spodní konstrukce z ocelových profilů CD, UD jednoduše opláštěná deskou impregnovanou H2, tl. 12,5 mm, bez izolace</t>
  </si>
  <si>
    <t>https://podminky.urs.cz/item/CS_URS_2026_01/763131451</t>
  </si>
  <si>
    <t>113</t>
  </si>
  <si>
    <t>763131714</t>
  </si>
  <si>
    <t>SDK podhled základní penetrační nátěr</t>
  </si>
  <si>
    <t>-85537247</t>
  </si>
  <si>
    <t>Podhled ze sádrokartonových desek ostatní práce a konstrukce na podhledech ze sádrokartonových desek základní penetrační nátěr</t>
  </si>
  <si>
    <t>https://podminky.urs.cz/item/CS_URS_2026_01/763131714</t>
  </si>
  <si>
    <t>114</t>
  </si>
  <si>
    <t>763131721</t>
  </si>
  <si>
    <t>SDK podhled skoková změna v do 0,5 m</t>
  </si>
  <si>
    <t>-246610588</t>
  </si>
  <si>
    <t>Podhled ze sádrokartonových desek ostatní práce a konstrukce na podhledech ze sádrokartonových desek skokové změny výšky podhledu do 0,5 m</t>
  </si>
  <si>
    <t>https://podminky.urs.cz/item/CS_URS_2026_01/763131721</t>
  </si>
  <si>
    <t>2*2,8+8,3</t>
  </si>
  <si>
    <t>1,4+2+0,55+1,75+0,9+3+1,7+2,3</t>
  </si>
  <si>
    <t>1,75+3,3+2*2,87+0,7+2*3,3+9+1,4</t>
  </si>
  <si>
    <t>2*3,35+0,55+3,9+4,9</t>
  </si>
  <si>
    <t>115</t>
  </si>
  <si>
    <t>763131821</t>
  </si>
  <si>
    <t>Demontáž SDK podhledu s dvouvrstvou nosnou kcí z ocelových profilů opláštění jednoduché</t>
  </si>
  <si>
    <t>-194675757</t>
  </si>
  <si>
    <t>Demontáž podhledu nebo samostatného požárního předělu ze sádrokartonových desek s nosnou konstrukcí dvouvrstvou z ocelových profilů, opláštění jednoduché</t>
  </si>
  <si>
    <t>https://podminky.urs.cz/item/CS_URS_2026_01/763131821</t>
  </si>
  <si>
    <t>1,4*5,1</t>
  </si>
  <si>
    <t>2*0,85*1,4</t>
  </si>
  <si>
    <t>1,4*1,7</t>
  </si>
  <si>
    <t>4,5*4,2</t>
  </si>
  <si>
    <t>1,5*1,2</t>
  </si>
  <si>
    <t>116</t>
  </si>
  <si>
    <t>763172391</t>
  </si>
  <si>
    <t>Montáž dvířek revizních dvouplášťových SDK kcí vel. 200 x 200 mm pro podhledy</t>
  </si>
  <si>
    <t>-1916707061</t>
  </si>
  <si>
    <t>Montáž dvířek pro konstrukce ze sádrokartonových desek revizních dvouplášťových pro podhledy velikost (šxv) 200 x 200 mm</t>
  </si>
  <si>
    <t>https://podminky.urs.cz/item/CS_URS_2026_01/763172391</t>
  </si>
  <si>
    <t>117</t>
  </si>
  <si>
    <t>59030754</t>
  </si>
  <si>
    <t>dvířka revizní jednokřídlá dvouplášťová s automatickým zámkem 200x200mm</t>
  </si>
  <si>
    <t>-1432022243</t>
  </si>
  <si>
    <t>118</t>
  </si>
  <si>
    <t>763172392</t>
  </si>
  <si>
    <t>Montáž dvířek revizních dvouplášťových SDK kcí vel. 300 x 300 mm pro podhledy</t>
  </si>
  <si>
    <t>-1582892194</t>
  </si>
  <si>
    <t>Montáž dvířek pro konstrukce ze sádrokartonových desek revizních dvouplášťových pro podhledy velikost (šxv) 300 x 300 mm</t>
  </si>
  <si>
    <t>https://podminky.urs.cz/item/CS_URS_2026_01/763172392</t>
  </si>
  <si>
    <t>119</t>
  </si>
  <si>
    <t>59030755</t>
  </si>
  <si>
    <t>dvířka revizní jednokřídlá dvouplášťová s automatickým zámkem 300x300mm</t>
  </si>
  <si>
    <t>903206451</t>
  </si>
  <si>
    <t>120</t>
  </si>
  <si>
    <t>763411116</t>
  </si>
  <si>
    <t>Sanitární příčky do mokrého prostředí, kompaktní desky tl 13 mm</t>
  </si>
  <si>
    <t>378250812</t>
  </si>
  <si>
    <t>Sanitární příčky vhodné do mokrého prostředí dělící z kompaktních desek tl. 13 mm</t>
  </si>
  <si>
    <t>https://podminky.urs.cz/item/CS_URS_2026_01/763411116</t>
  </si>
  <si>
    <t>2,3*(2+1,5+1,72+0,9)-3*0,7*2</t>
  </si>
  <si>
    <t>121</t>
  </si>
  <si>
    <t>763411126</t>
  </si>
  <si>
    <t>Dveře sanitárních příček, kompaktní desky tl 13 mm, š do 800 mm, v do 2000 mm</t>
  </si>
  <si>
    <t>-973158103</t>
  </si>
  <si>
    <t>Sanitární příčky vhodné do mokrého prostředí dveře vnitřní do sanitárních příček šířky do 800 mm, výšky do 2 000 mm z kompaktních desek včetně nerezového kování tl. 13 mm</t>
  </si>
  <si>
    <t>https://podminky.urs.cz/item/CS_URS_2026_01/763411126</t>
  </si>
  <si>
    <t>2+1+1+1</t>
  </si>
  <si>
    <t>122</t>
  </si>
  <si>
    <t>998763331</t>
  </si>
  <si>
    <t>Přesun hmot tonážní pro konstrukce montované z desek ruční v objektech v do 6 m</t>
  </si>
  <si>
    <t>-1006482323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</si>
  <si>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</si>
  <si>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https://podminky.urs.cz/item/CS_URS_2026_01/998763331</t>
  </si>
  <si>
    <t>766</t>
  </si>
  <si>
    <t>Konstrukce truhlářské</t>
  </si>
  <si>
    <t>123</t>
  </si>
  <si>
    <t>766412234</t>
  </si>
  <si>
    <t>Montáž obložení stěn pl přes 5 m2 palubkami z tvrdého dřeva přes 100 mm</t>
  </si>
  <si>
    <t>851231600</t>
  </si>
  <si>
    <t>Montáž obložení stěn palubkami na pero a drážku plochy přes 5 m2 z tvrdého dřeva, šířky přes 100 mm</t>
  </si>
  <si>
    <t>https://podminky.urs.cz/item/CS_URS_2026_01/766412234</t>
  </si>
  <si>
    <t>2,15*(6,223+2*1,124+6,25+4,8)</t>
  </si>
  <si>
    <t>124</t>
  </si>
  <si>
    <t>61191164R</t>
  </si>
  <si>
    <t>palubky obkladové osika jakost A</t>
  </si>
  <si>
    <t>388601622</t>
  </si>
  <si>
    <t>specifikace dle PD</t>
  </si>
  <si>
    <t>41,97</t>
  </si>
  <si>
    <t>41,97*1,15 'Přepočtené koeficientem množství</t>
  </si>
  <si>
    <t>125</t>
  </si>
  <si>
    <t>30930003</t>
  </si>
  <si>
    <t>šroub nerez samořezný se zápustnou hlavou 6,3x55mm</t>
  </si>
  <si>
    <t>100 kus</t>
  </si>
  <si>
    <t>-1117373253</t>
  </si>
  <si>
    <t>126</t>
  </si>
  <si>
    <t>19111020</t>
  </si>
  <si>
    <t>sponky pro palubky o tloušťce 12-19mm</t>
  </si>
  <si>
    <t>-628786439</t>
  </si>
  <si>
    <t>127</t>
  </si>
  <si>
    <t>766417211</t>
  </si>
  <si>
    <t>Montáž podkladového roštu pro obložení stěn</t>
  </si>
  <si>
    <t>395015132</t>
  </si>
  <si>
    <t>Montáž obložení stěn rošt podkladový</t>
  </si>
  <si>
    <t>https://podminky.urs.cz/item/CS_URS_2026_01/766417211</t>
  </si>
  <si>
    <t>5*(6,223+2*1,124+6,25+4,8)</t>
  </si>
  <si>
    <t>128</t>
  </si>
  <si>
    <t>60514114</t>
  </si>
  <si>
    <t>řezivo jehličnaté lať impregnovaná dl 4 m</t>
  </si>
  <si>
    <t>-2087788613</t>
  </si>
  <si>
    <t>55,3030303030303*0,00264 'Přepočtené koeficientem množství</t>
  </si>
  <si>
    <t>129</t>
  </si>
  <si>
    <t>766622131</t>
  </si>
  <si>
    <t>Montáž plastových oken plochy přes 1 m2 otevíravých v do 1,5 m s rámem do zdiva</t>
  </si>
  <si>
    <t>1632614883</t>
  </si>
  <si>
    <t>Montáž oken plastových včetně montáže rámu plochy přes 1 m2 otevíravých do zdiva, výšky do 1,5 m</t>
  </si>
  <si>
    <t>https://podminky.urs.cz/item/CS_URS_2026_01/766622131</t>
  </si>
  <si>
    <t>"O13, O14, O15, O16" 4*1,2*1,25</t>
  </si>
  <si>
    <t>130</t>
  </si>
  <si>
    <t>61140052</t>
  </si>
  <si>
    <t>okno plastové otevíravé/sklopné trojsklo přes plochu 1m2 do v 1,5m</t>
  </si>
  <si>
    <t>-1021714652</t>
  </si>
  <si>
    <t>131</t>
  </si>
  <si>
    <t>766622132</t>
  </si>
  <si>
    <t>Montáž plastových oken plochy přes 1 m2 otevíravých v do 2,5 m s rámem do zdiva</t>
  </si>
  <si>
    <t>-1209260674</t>
  </si>
  <si>
    <t>Montáž oken plastových včetně montáže rámu plochy přes 1 m2 otevíravých do zdiva, výšky přes 1,5 do 2,5 m</t>
  </si>
  <si>
    <t>https://podminky.urs.cz/item/CS_URS_2026_01/766622132</t>
  </si>
  <si>
    <t>"O02, O03, O04" 3*0,8*2,5</t>
  </si>
  <si>
    <t>"O05, O06" 2*0,8*1,65</t>
  </si>
  <si>
    <t>132</t>
  </si>
  <si>
    <t>61140054</t>
  </si>
  <si>
    <t>okno plastové otevíravé/sklopné trojsklo přes plochu 1m2 v 1,5-2,5m</t>
  </si>
  <si>
    <t>-1581982467</t>
  </si>
  <si>
    <t>133</t>
  </si>
  <si>
    <t>766622216</t>
  </si>
  <si>
    <t>Montáž plastových oken plochy do 1 m2 otevíravých s rámem do zdiva</t>
  </si>
  <si>
    <t>-592517332</t>
  </si>
  <si>
    <t>Montáž oken plastových plochy do 1 m2 včetně montáže rámu otevíravých do zdiva</t>
  </si>
  <si>
    <t>https://podminky.urs.cz/item/CS_URS_2026_01/766622216</t>
  </si>
  <si>
    <t>"O21, O22, O23, O24" 4</t>
  </si>
  <si>
    <t>134</t>
  </si>
  <si>
    <t>61140050</t>
  </si>
  <si>
    <t>okno plastové otevíravé/sklopné trojsklo do plochy 1m2</t>
  </si>
  <si>
    <t>610100382</t>
  </si>
  <si>
    <t>"O21, O22, O23, O24" 4*0,9*0,65</t>
  </si>
  <si>
    <t>135</t>
  </si>
  <si>
    <t>766660171</t>
  </si>
  <si>
    <t>Montáž dveřních křídel otvíravých jednokřídlových š do 0,8 m do obložkové zárubně</t>
  </si>
  <si>
    <t>1579705450</t>
  </si>
  <si>
    <t>Montáž dveřních křídel dřevěných nebo plastových otevíravých do obložkové zárubně povrchově upravených jednokřídlových, šířky do 800 mm</t>
  </si>
  <si>
    <t>https://podminky.urs.cz/item/CS_URS_2026_01/766660171</t>
  </si>
  <si>
    <t>"D31" 1</t>
  </si>
  <si>
    <t>136</t>
  </si>
  <si>
    <t>61162085</t>
  </si>
  <si>
    <t>dveře jednokřídlé dřevotřískové povrch laminátový plné 700x1970-2100mm</t>
  </si>
  <si>
    <t>-968738470</t>
  </si>
  <si>
    <t>137</t>
  </si>
  <si>
    <t>61162086</t>
  </si>
  <si>
    <t>dveře jednokřídlé dřevotřískové povrch laminátový plné 800x1970-2100mm</t>
  </si>
  <si>
    <t>1989231734</t>
  </si>
  <si>
    <t>138</t>
  </si>
  <si>
    <t>766660172</t>
  </si>
  <si>
    <t>Montáž dveřních křídel otvíravých jednokřídlových š přes 0,8 m do obložkové zárubně</t>
  </si>
  <si>
    <t>1347616454</t>
  </si>
  <si>
    <t>Montáž dveřních křídel dřevěných nebo plastových otevíravých do obložkové zárubně povrchově upravených jednokřídlových, šířky přes 800 mm</t>
  </si>
  <si>
    <t>https://podminky.urs.cz/item/CS_URS_2026_01/766660172</t>
  </si>
  <si>
    <t>139</t>
  </si>
  <si>
    <t>61162087</t>
  </si>
  <si>
    <t>dveře jednokřídlé dřevotřískové povrch laminátový plné 900x1970-2100mm</t>
  </si>
  <si>
    <t>-1852229673</t>
  </si>
  <si>
    <t>140</t>
  </si>
  <si>
    <t>63445007</t>
  </si>
  <si>
    <t>dveře jednokřídlé celoprosklené matné 900x1970mm</t>
  </si>
  <si>
    <t>1868774257</t>
  </si>
  <si>
    <t>141</t>
  </si>
  <si>
    <t>766660181</t>
  </si>
  <si>
    <t>Montáž dveřních křídel otvíravých jednokřídlových š do 0,8 m požárních do obložkové zárubně</t>
  </si>
  <si>
    <t>949497399</t>
  </si>
  <si>
    <t>Montáž dveřních křídel dřevěných nebo plastových otevíravých do obložkové zárubně protipožárních jednokřídlových, šířky do 800 mm</t>
  </si>
  <si>
    <t>https://podminky.urs.cz/item/CS_URS_2026_01/766660181</t>
  </si>
  <si>
    <t>"D22" 1</t>
  </si>
  <si>
    <t>142</t>
  </si>
  <si>
    <t>61162098</t>
  </si>
  <si>
    <t>dveře jednokřídlé dřevotřískové protipožární EI (EW) 30 D3 povrch laminátový plné 800x1970-2100mm</t>
  </si>
  <si>
    <t>-887680516</t>
  </si>
  <si>
    <t>143</t>
  </si>
  <si>
    <t>766660411</t>
  </si>
  <si>
    <t>Montáž vchodových dveří včetně rámu jednokřídlových bez nadsvětlíku do zdiva</t>
  </si>
  <si>
    <t>-1385966040</t>
  </si>
  <si>
    <t>Montáž vchodových dveří včetně rámu do zdiva jednokřídlových bez nadsvětlíku</t>
  </si>
  <si>
    <t>https://podminky.urs.cz/item/CS_URS_2026_01/766660411</t>
  </si>
  <si>
    <t>"O12" 1</t>
  </si>
  <si>
    <t>144</t>
  </si>
  <si>
    <t>61140502</t>
  </si>
  <si>
    <t>dveře jednokřídlé plastové bílé prosklené max rozměru otvoru 2,42m2</t>
  </si>
  <si>
    <t>-892885216</t>
  </si>
  <si>
    <t>"O12" 0,9*2,15</t>
  </si>
  <si>
    <t>145</t>
  </si>
  <si>
    <t>766660451</t>
  </si>
  <si>
    <t>Montáž vchodových dveří včetně rámu dvoukřídlových bez nadsvětlíku do zdiva</t>
  </si>
  <si>
    <t>-222661679</t>
  </si>
  <si>
    <t>Montáž vchodových dveří včetně rámu do zdiva dvoukřídlových bez nadsvětlíku</t>
  </si>
  <si>
    <t>https://podminky.urs.cz/item/CS_URS_2026_01/766660451</t>
  </si>
  <si>
    <t>"O25" 1</t>
  </si>
  <si>
    <t>146</t>
  </si>
  <si>
    <t>61140506</t>
  </si>
  <si>
    <t>dveře dvoukřídlé plastové bílé plné max rozměru otvoru 4,84m2 bezpečnostní třídy RC2</t>
  </si>
  <si>
    <t>-1685388262</t>
  </si>
  <si>
    <t>"O25" 1,5*2,05</t>
  </si>
  <si>
    <t>147</t>
  </si>
  <si>
    <t>766660716</t>
  </si>
  <si>
    <t>Montáž samozavírače na dřevěnou zárubeň a dveřní křídlo</t>
  </si>
  <si>
    <t>-1349494460</t>
  </si>
  <si>
    <t>Montáž dveřních doplňků samozavírače na zárubeň dřevěnou</t>
  </si>
  <si>
    <t>https://podminky.urs.cz/item/CS_URS_2026_01/766660716</t>
  </si>
  <si>
    <t>148</t>
  </si>
  <si>
    <t>54917250</t>
  </si>
  <si>
    <t>samozavírač dveří hydraulický</t>
  </si>
  <si>
    <t>1213440024</t>
  </si>
  <si>
    <t>149</t>
  </si>
  <si>
    <t>766660717</t>
  </si>
  <si>
    <t>Montáž samozavírače na ocelovou zárubeň a dveřní křídlo</t>
  </si>
  <si>
    <t>-876278707</t>
  </si>
  <si>
    <t>Montáž dveřních doplňků samozavírače na zárubeň ocelovou</t>
  </si>
  <si>
    <t>https://podminky.urs.cz/item/CS_URS_2026_01/766660717</t>
  </si>
  <si>
    <t>150</t>
  </si>
  <si>
    <t>1275941092</t>
  </si>
  <si>
    <t>151</t>
  </si>
  <si>
    <t>766660729</t>
  </si>
  <si>
    <t>Montáž dveřního interiérového kování - štítku s klikou</t>
  </si>
  <si>
    <t>-1384010287</t>
  </si>
  <si>
    <t>Montáž dveřních doplňků dveřního kování interiérového štítku s klikou</t>
  </si>
  <si>
    <t>https://podminky.urs.cz/item/CS_URS_2026_01/766660729</t>
  </si>
  <si>
    <t>152</t>
  </si>
  <si>
    <t>54914123</t>
  </si>
  <si>
    <t>dveřní kování interiérové rozetové klika/klika</t>
  </si>
  <si>
    <t>-1159742484</t>
  </si>
  <si>
    <t>153</t>
  </si>
  <si>
    <t>54914125</t>
  </si>
  <si>
    <t>dveřní kování interiérové rozetové spodní pro cylindrickou vložku</t>
  </si>
  <si>
    <t>44262277</t>
  </si>
  <si>
    <t>154</t>
  </si>
  <si>
    <t>766660730</t>
  </si>
  <si>
    <t>Montáž dveřního interiérového kování - WC kliky se zámkem</t>
  </si>
  <si>
    <t>556362971</t>
  </si>
  <si>
    <t>Montáž dveřních doplňků dveřního kování interiérového WC kliky se zámkem</t>
  </si>
  <si>
    <t>https://podminky.urs.cz/item/CS_URS_2026_01/766660730</t>
  </si>
  <si>
    <t>155</t>
  </si>
  <si>
    <t>-742299041</t>
  </si>
  <si>
    <t>156</t>
  </si>
  <si>
    <t>54914128</t>
  </si>
  <si>
    <t>dveřní kování interiérové rozetové spodní pro WC</t>
  </si>
  <si>
    <t>1543285693</t>
  </si>
  <si>
    <t>157</t>
  </si>
  <si>
    <t>766660751</t>
  </si>
  <si>
    <t>Montáž dveřního interiérového kování - zámku</t>
  </si>
  <si>
    <t>1045387435</t>
  </si>
  <si>
    <t>Montáž dveřních doplňků dveřního kování interiérového zámku</t>
  </si>
  <si>
    <t>https://podminky.urs.cz/item/CS_URS_2026_01/766660751</t>
  </si>
  <si>
    <t>158</t>
  </si>
  <si>
    <t>54924003</t>
  </si>
  <si>
    <t>zámek zadlabací mezipokojový pravý pro WC kování 72x55mm</t>
  </si>
  <si>
    <t>667463721</t>
  </si>
  <si>
    <t>159</t>
  </si>
  <si>
    <t>54924004</t>
  </si>
  <si>
    <t>zámek zadlabací mezipokojový levý pro cylindrickou vložku rozteč 72x55mm</t>
  </si>
  <si>
    <t>347316087</t>
  </si>
  <si>
    <t>160</t>
  </si>
  <si>
    <t>54924005</t>
  </si>
  <si>
    <t>zámek zadlabací mezipokojový levý pro WC kování rozteč 72x55mm</t>
  </si>
  <si>
    <t>-1341907669</t>
  </si>
  <si>
    <t>161</t>
  </si>
  <si>
    <t>54924006</t>
  </si>
  <si>
    <t>zámek zadlabací mezipokojový pravý pro cylindrickou vložku rozteč 72x55mm</t>
  </si>
  <si>
    <t>-783559036</t>
  </si>
  <si>
    <t>162</t>
  </si>
  <si>
    <t>54924013R</t>
  </si>
  <si>
    <t>zámek zadlabací válečkový pravolevý rozteč</t>
  </si>
  <si>
    <t>2089461581</t>
  </si>
  <si>
    <t>163</t>
  </si>
  <si>
    <t>766660752</t>
  </si>
  <si>
    <t>Montáž dveřního interiérového kování - zámkové vložky</t>
  </si>
  <si>
    <t>434140144</t>
  </si>
  <si>
    <t>Montáž dveřních doplňků dveřního kování interiérového zámkové vložky</t>
  </si>
  <si>
    <t>https://podminky.urs.cz/item/CS_URS_2026_01/766660752</t>
  </si>
  <si>
    <t>164</t>
  </si>
  <si>
    <t>54964210</t>
  </si>
  <si>
    <t>vložka cylindrická stavební 35+55</t>
  </si>
  <si>
    <t>-444014494</t>
  </si>
  <si>
    <t>165</t>
  </si>
  <si>
    <t>766682111</t>
  </si>
  <si>
    <t>Montáž zárubní obložkových pro dveře jednokřídlové tl stěny do 170 mm</t>
  </si>
  <si>
    <t>643569908</t>
  </si>
  <si>
    <t>Montáž zárubní dřevěných nebo plastových obložkových, pro dveře jednokřídlové, tloušťky stěny do 170 mm</t>
  </si>
  <si>
    <t>https://podminky.urs.cz/item/CS_URS_2026_01/766682111</t>
  </si>
  <si>
    <t>166</t>
  </si>
  <si>
    <t>61182307</t>
  </si>
  <si>
    <t>zárubeň jednokřídlá obložková s laminátovým povrchem tl stěny 60-150mm rozměru 600-1100/1970, 2100mm</t>
  </si>
  <si>
    <t>-1002241916</t>
  </si>
  <si>
    <t>167</t>
  </si>
  <si>
    <t>766682211</t>
  </si>
  <si>
    <t>Montáž zárubní obložkových protipožárních pro dveře jednokřídlové tl stěny do 170 mm</t>
  </si>
  <si>
    <t>-1340472800</t>
  </si>
  <si>
    <t>Montáž zárubní dřevěných nebo plastových obložkových protipožárních, pro dveře jednokřídlové, tloušťky stěny do 170 mm</t>
  </si>
  <si>
    <t>https://podminky.urs.cz/item/CS_URS_2026_01/766682211</t>
  </si>
  <si>
    <t>168</t>
  </si>
  <si>
    <t>61182318</t>
  </si>
  <si>
    <t>zárubeň jednokřídlá obložková s laminátovým povrchem a protipožární úpravou tl stěny 60-150mm rozměru 600-1100/1970, 2100mm</t>
  </si>
  <si>
    <t>-35671511</t>
  </si>
  <si>
    <t>169</t>
  </si>
  <si>
    <t>76681111R</t>
  </si>
  <si>
    <t>Montáž sestavy skříněk s umyvadlem 2000x900x600mm</t>
  </si>
  <si>
    <t>-710457270</t>
  </si>
  <si>
    <t>"m.č.107" 1</t>
  </si>
  <si>
    <t>170</t>
  </si>
  <si>
    <t>55743005R</t>
  </si>
  <si>
    <t>sestava skříněk s umyvadlem 2000x900x600mm</t>
  </si>
  <si>
    <t>1087561707</t>
  </si>
  <si>
    <t>171</t>
  </si>
  <si>
    <t>76681112R</t>
  </si>
  <si>
    <t>Montáž sestavy skříněk s dřezem 2600x900+600x600/380mm</t>
  </si>
  <si>
    <t>-1742084523</t>
  </si>
  <si>
    <t>"m.č.101" 1</t>
  </si>
  <si>
    <t>172</t>
  </si>
  <si>
    <t>55743006R</t>
  </si>
  <si>
    <t>sestava skříněk s dřezem 2600x900+600x600/380mm</t>
  </si>
  <si>
    <t>493303767</t>
  </si>
  <si>
    <t>173</t>
  </si>
  <si>
    <t>76682111R</t>
  </si>
  <si>
    <t>Montáž sestavy pultu recepce 2600x1200x700mm</t>
  </si>
  <si>
    <t>-1817149685</t>
  </si>
  <si>
    <t>174</t>
  </si>
  <si>
    <t>55715001R</t>
  </si>
  <si>
    <t>sestava pultu recepce 2600x1200x700mm</t>
  </si>
  <si>
    <t>803998748</t>
  </si>
  <si>
    <t>175</t>
  </si>
  <si>
    <t>998766121</t>
  </si>
  <si>
    <t>Přesun hmot tonážní pro kce truhlářské ruční v objektech v do 6 m</t>
  </si>
  <si>
    <t>-304393526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</si>
  <si>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</si>
  <si>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https://podminky.urs.cz/item/CS_URS_2026_01/998766121</t>
  </si>
  <si>
    <t>767</t>
  </si>
  <si>
    <t>Konstrukce zámečnické</t>
  </si>
  <si>
    <t>176</t>
  </si>
  <si>
    <t>767114131</t>
  </si>
  <si>
    <t>Montáž stěn a příček rámových zasklených do zdiva bez požární odolnosti plochy do 6 m2</t>
  </si>
  <si>
    <t>-1903362344</t>
  </si>
  <si>
    <t>Montáž stěn a příček rámových zasklených bez požární odolnosti z hliníkových nebo ocelových profilů do zdiva do 6 m2</t>
  </si>
  <si>
    <t>https://podminky.urs.cz/item/CS_URS_2026_01/767114131</t>
  </si>
  <si>
    <t>"D41" 1,48*2,55</t>
  </si>
  <si>
    <t>177</t>
  </si>
  <si>
    <t>55341365R</t>
  </si>
  <si>
    <t>stěna rámová prosklená fixní Al komaxit dle RAL interiér s jednoduchým zasklením bezpečnostním čirým sklem</t>
  </si>
  <si>
    <t>80650246</t>
  </si>
  <si>
    <t>178</t>
  </si>
  <si>
    <t>767531121</t>
  </si>
  <si>
    <t>Osazení zapuštěného rámu z L profilů k čisticím rohožím</t>
  </si>
  <si>
    <t>-1004065389</t>
  </si>
  <si>
    <t>Montáž vstupních čisticích zón z rohoží osazení rámu mosazného nebo hliníkového zapuštěného z L profilů</t>
  </si>
  <si>
    <t>https://podminky.urs.cz/item/CS_URS_2026_01/767531121</t>
  </si>
  <si>
    <t>4*1,5</t>
  </si>
  <si>
    <t>4*1,2</t>
  </si>
  <si>
    <t>179</t>
  </si>
  <si>
    <t>69752160</t>
  </si>
  <si>
    <t>rám pro zapuštění profil L-30/30 25/25 20/30 15/30-Al</t>
  </si>
  <si>
    <t>-623469053</t>
  </si>
  <si>
    <t>10,8</t>
  </si>
  <si>
    <t>10,8*1,1 'Přepočtené koeficientem množství</t>
  </si>
  <si>
    <t>180</t>
  </si>
  <si>
    <t>767531213</t>
  </si>
  <si>
    <t>Montáž vstupních kovových nebo plastových rohoží čisticích zón plochy přes 1 do 1,5 m2</t>
  </si>
  <si>
    <t>-377651460</t>
  </si>
  <si>
    <t>Montáž vstupních čisticích zón z rohoží kovových nebo plastových plochy přes 1 do 1,5 m2</t>
  </si>
  <si>
    <t>https://podminky.urs.cz/item/CS_URS_2026_01/767531213</t>
  </si>
  <si>
    <t>181</t>
  </si>
  <si>
    <t>69752005</t>
  </si>
  <si>
    <t>rohož vstupní provedení hliník extra 17 mm</t>
  </si>
  <si>
    <t>1128158499</t>
  </si>
  <si>
    <t>1,2*1,2</t>
  </si>
  <si>
    <t>1,44*1,1 'Přepočtené koeficientem množství</t>
  </si>
  <si>
    <t>182</t>
  </si>
  <si>
    <t>767531215</t>
  </si>
  <si>
    <t>Montáž vstupních kovových nebo plastových rohoží čisticích zón plochy přes 2 m2</t>
  </si>
  <si>
    <t>-587410732</t>
  </si>
  <si>
    <t>Montáž vstupních čisticích zón z rohoží kovových nebo plastových plochy přes 2 m2</t>
  </si>
  <si>
    <t>https://podminky.urs.cz/item/CS_URS_2026_01/767531215</t>
  </si>
  <si>
    <t>1,5*1,5</t>
  </si>
  <si>
    <t>183</t>
  </si>
  <si>
    <t>69752110</t>
  </si>
  <si>
    <t>rohož textilní provedení PA, hustý povrch, jemné dočištění</t>
  </si>
  <si>
    <t>-264300671</t>
  </si>
  <si>
    <t>2,25</t>
  </si>
  <si>
    <t>2,25*1,1 'Přepočtené koeficientem množství</t>
  </si>
  <si>
    <t>184</t>
  </si>
  <si>
    <t>767531233</t>
  </si>
  <si>
    <t>Osazení záchytné vany pod vstupní rohož čisticích zón plochy přes 1 do 1,5 m2</t>
  </si>
  <si>
    <t>1380286513</t>
  </si>
  <si>
    <t>Montáž vstupních čisticích zón z rohoží osazení záchytné vany plochy přes 1 do 1,5 m2</t>
  </si>
  <si>
    <t>https://podminky.urs.cz/item/CS_URS_2026_01/767531233</t>
  </si>
  <si>
    <t>185</t>
  </si>
  <si>
    <t>69752165</t>
  </si>
  <si>
    <t>vana záchytná čistících zón z nerezového plechu včetně rámu přes 1,0 do 1,5m2</t>
  </si>
  <si>
    <t>680321944</t>
  </si>
  <si>
    <t>186</t>
  </si>
  <si>
    <t>767627306</t>
  </si>
  <si>
    <t>Připojovací spára oken a stěn parotěsnou páskou interiérovou</t>
  </si>
  <si>
    <t>-798827007</t>
  </si>
  <si>
    <t>Ostatní práce a doplňky při montáži oken a stěn připojovací spára oken a stěn mezi ostěním a rámem vnitřní parotěsná páska</t>
  </si>
  <si>
    <t>https://podminky.urs.cz/item/CS_URS_2026_01/767627306</t>
  </si>
  <si>
    <t>187</t>
  </si>
  <si>
    <t>767627307</t>
  </si>
  <si>
    <t>Připojovací spára oken a stěn paropropustnou páskou exteriérovou</t>
  </si>
  <si>
    <t>-1023094741</t>
  </si>
  <si>
    <t>Ostatní práce a doplňky při montáži oken a stěn připojovací spára oken a stěn mezi ostěním a rámem venkovní paropropustna páska</t>
  </si>
  <si>
    <t>https://podminky.urs.cz/item/CS_URS_2026_01/767627307</t>
  </si>
  <si>
    <t>188</t>
  </si>
  <si>
    <t>767640111</t>
  </si>
  <si>
    <t>Montáž dveří ocelových nebo hliníkových vchodových jednokřídlových bez nadsvětlíku</t>
  </si>
  <si>
    <t>-941584279</t>
  </si>
  <si>
    <t>https://podminky.urs.cz/item/CS_URS_2026_01/767640111</t>
  </si>
  <si>
    <t>"O01" 1</t>
  </si>
  <si>
    <t>189</t>
  </si>
  <si>
    <t>55341332</t>
  </si>
  <si>
    <t>dveře jednokřídlé Al prosklené max rozměru otvoru 2,42m2 bezpečnostní třídy RC2</t>
  </si>
  <si>
    <t>1111112890</t>
  </si>
  <si>
    <t>"O01" 1,2*2,4</t>
  </si>
  <si>
    <t>190</t>
  </si>
  <si>
    <t>767640114</t>
  </si>
  <si>
    <t>Montáž dveří ocelových nebo hliníkových vchodových jednokřídlových s pevným bočním dílem a nadsvětlíkem</t>
  </si>
  <si>
    <t>1678548973</t>
  </si>
  <si>
    <t>https://podminky.urs.cz/item/CS_URS_2026_01/767640114</t>
  </si>
  <si>
    <t>"D41" 1</t>
  </si>
  <si>
    <t>191</t>
  </si>
  <si>
    <t>55341353R</t>
  </si>
  <si>
    <t>dveře jednokřídlé Al prosklené s nadsvětlíkem a pevným bočním dílem 1500x2550mm interiér s jednoduchým zasklením bezpečnostním čirým sklem a samozavíračem</t>
  </si>
  <si>
    <t>849971794</t>
  </si>
  <si>
    <t>192</t>
  </si>
  <si>
    <t>767646410</t>
  </si>
  <si>
    <t>Montáž revizních dveří a dvířek jednokřídlových s rámem plochy do 0,25 m2</t>
  </si>
  <si>
    <t>-815441717</t>
  </si>
  <si>
    <t>Montáž revizních dveří a dvířek hliníkových, ocelových nebo plastových s rámem jednokřídlových, plochy do 0,25 m2</t>
  </si>
  <si>
    <t>https://podminky.urs.cz/item/CS_URS_2026_01/767646410</t>
  </si>
  <si>
    <t>193</t>
  </si>
  <si>
    <t>56245709R</t>
  </si>
  <si>
    <t>dvířka revizní nerezová pro zazdění 150x150mm</t>
  </si>
  <si>
    <t>1139820342</t>
  </si>
  <si>
    <t>194</t>
  </si>
  <si>
    <t>767649191</t>
  </si>
  <si>
    <t>Montáž dveřního hydraulického samozavírače</t>
  </si>
  <si>
    <t>1992088812</t>
  </si>
  <si>
    <t>Montáž dveří ocelových nebo hliníkových doplňků dveří a vrat samozavírače hydraulického</t>
  </si>
  <si>
    <t>https://podminky.urs.cz/item/CS_URS_2026_01/767649191</t>
  </si>
  <si>
    <t>195</t>
  </si>
  <si>
    <t>224459157</t>
  </si>
  <si>
    <t>196</t>
  </si>
  <si>
    <t>767649194</t>
  </si>
  <si>
    <t>Montáž dveřního madla</t>
  </si>
  <si>
    <t>1017741567</t>
  </si>
  <si>
    <t>Montáž dveří ocelových nebo hliníkových doplňků dveří a vrat madel</t>
  </si>
  <si>
    <t>https://podminky.urs.cz/item/CS_URS_2026_01/767649194</t>
  </si>
  <si>
    <t>197</t>
  </si>
  <si>
    <t>54914113R</t>
  </si>
  <si>
    <t>dveřní kování madlo/madlo nerez</t>
  </si>
  <si>
    <t>-1965429329</t>
  </si>
  <si>
    <t>198</t>
  </si>
  <si>
    <t>767995114</t>
  </si>
  <si>
    <t>Montáž atypických zámečnických konstrukcí hmotnosti přes 20 do 50 kg</t>
  </si>
  <si>
    <t>506459229</t>
  </si>
  <si>
    <t>Montáž ostatních atypických zámečnických konstrukcí hmotnosti přes 20 do 50 kg</t>
  </si>
  <si>
    <t>https://podminky.urs.cz/item/CS_URS_2026_01/767995114</t>
  </si>
  <si>
    <t>"nerezová vana brodítka" 45</t>
  </si>
  <si>
    <t>199</t>
  </si>
  <si>
    <t>69752166R</t>
  </si>
  <si>
    <t>vana brodítka z nerezového plechu se sešikmenou jednou stěnou včetně zesíleného lemu, bezpečnostího přepadu, přítoku a výpusti 1500x1200 hl 150mm</t>
  </si>
  <si>
    <t>-1159128371</t>
  </si>
  <si>
    <t>200</t>
  </si>
  <si>
    <t>998767121</t>
  </si>
  <si>
    <t>Přesun hmot tonážní pro zámečnické konstrukce ruční v objektech v do 6 m</t>
  </si>
  <si>
    <t>-877891654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</si>
  <si>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</si>
  <si>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https://podminky.urs.cz/item/CS_URS_2026_01/998767121</t>
  </si>
  <si>
    <t>771</t>
  </si>
  <si>
    <t>Podlahy z dlaždic</t>
  </si>
  <si>
    <t>201</t>
  </si>
  <si>
    <t>771111011</t>
  </si>
  <si>
    <t>Vysátí podkladu podlah před pokládkou dlažby</t>
  </si>
  <si>
    <t>176298944</t>
  </si>
  <si>
    <t>Příprava podkladu před provedením dlažby vysátí podlah</t>
  </si>
  <si>
    <t>https://podminky.urs.cz/item/CS_URS_2026_01/771111011</t>
  </si>
  <si>
    <t>202</t>
  </si>
  <si>
    <t>771121011</t>
  </si>
  <si>
    <t>Nátěr penetrační na podlahu</t>
  </si>
  <si>
    <t>1073669982</t>
  </si>
  <si>
    <t>Příprava podkladu před provedením dlažby nátěr penetrační na podlahu</t>
  </si>
  <si>
    <t>https://podminky.urs.cz/item/CS_URS_2026_01/771121011</t>
  </si>
  <si>
    <t>203</t>
  </si>
  <si>
    <t>771121022</t>
  </si>
  <si>
    <t>Broušení betonového podkladu před pokládkou dlažby</t>
  </si>
  <si>
    <t>-922336667</t>
  </si>
  <si>
    <t>Příprava podkladu před provedením dlažby broušení podlah nového podkladu betonového</t>
  </si>
  <si>
    <t>https://podminky.urs.cz/item/CS_URS_2026_01/771121022</t>
  </si>
  <si>
    <t>204</t>
  </si>
  <si>
    <t>771151021</t>
  </si>
  <si>
    <t>Samonivelační stěrka podlah pevnosti 30 MPa tl do 3 mm</t>
  </si>
  <si>
    <t>-222387665</t>
  </si>
  <si>
    <t>Příprava podkladu před provedením dlažby samonivelační stěrka min. pevnosti 30 MPa, tloušťky do 3 mm</t>
  </si>
  <si>
    <t>https://podminky.urs.cz/item/CS_URS_2026_01/771151021</t>
  </si>
  <si>
    <t>205</t>
  </si>
  <si>
    <t>771161011</t>
  </si>
  <si>
    <t>Montáž profilu dilatační spáry bez izolace v rovině dlažby</t>
  </si>
  <si>
    <t>483378571</t>
  </si>
  <si>
    <t>Příprava podkladu před provedením dlažby montáž profilu dilatační spáry v rovině dlažby</t>
  </si>
  <si>
    <t>https://podminky.urs.cz/item/CS_URS_2026_01/771161011</t>
  </si>
  <si>
    <t>"předpoklad" 50</t>
  </si>
  <si>
    <t>206</t>
  </si>
  <si>
    <t>59054164</t>
  </si>
  <si>
    <t>profil dilatační s bočními díly z PVC/CPE tl 10mm</t>
  </si>
  <si>
    <t>-1945953993</t>
  </si>
  <si>
    <t>50*1,1 'Přepočtené koeficientem množství</t>
  </si>
  <si>
    <t>207</t>
  </si>
  <si>
    <t>771161012</t>
  </si>
  <si>
    <t>Montáž profilu dilatační spáry koutové bez izolace dlažeb</t>
  </si>
  <si>
    <t>-997365706</t>
  </si>
  <si>
    <t>Příprava podkladu před provedením dlažby montáž profilu dilatační spáry koutové (při styku podlahy se stěnou)</t>
  </si>
  <si>
    <t>https://podminky.urs.cz/item/CS_URS_2026_01/771161012</t>
  </si>
  <si>
    <t>"předpoklad" 280</t>
  </si>
  <si>
    <t>208</t>
  </si>
  <si>
    <t>59054173</t>
  </si>
  <si>
    <t>profil dvoudílný na pero drážku s hranou dlaždice z hmoty PVC/CPE tl 11mm</t>
  </si>
  <si>
    <t>450449394</t>
  </si>
  <si>
    <t>280</t>
  </si>
  <si>
    <t>280*1,1 'Přepočtené koeficientem množství</t>
  </si>
  <si>
    <t>209</t>
  </si>
  <si>
    <t>771161022</t>
  </si>
  <si>
    <t>Montáž profilu pro schodové hrany nebo ukončení dlažby</t>
  </si>
  <si>
    <t>-1447722376</t>
  </si>
  <si>
    <t>Příprava podkladu před provedením dlažby montáž profilu ukončujícího profilu pro schodové hrany a ukončení dlažby</t>
  </si>
  <si>
    <t>https://podminky.urs.cz/item/CS_URS_2026_01/771161022</t>
  </si>
  <si>
    <t>10*0,7</t>
  </si>
  <si>
    <t>2*1,5</t>
  </si>
  <si>
    <t>210</t>
  </si>
  <si>
    <t>59054123</t>
  </si>
  <si>
    <t>profil ukončovací pro vnější hrany obkladů hliník matně eloxovaný 10x2500mm</t>
  </si>
  <si>
    <t>-375753066</t>
  </si>
  <si>
    <t>10*1,1 'Přepočtené koeficientem množství</t>
  </si>
  <si>
    <t>211</t>
  </si>
  <si>
    <t>771471810</t>
  </si>
  <si>
    <t>Demontáž soklíků z dlaždic keramických kladených do malty rovných</t>
  </si>
  <si>
    <t>806357577</t>
  </si>
  <si>
    <t>https://podminky.urs.cz/item/CS_URS_2026_01/771471810</t>
  </si>
  <si>
    <t>212</t>
  </si>
  <si>
    <t>771474114</t>
  </si>
  <si>
    <t>Montáž soklů z dlaždic keramických rovných lepených cementovým flexibilním lepidlem v přes 120 do 150 mm</t>
  </si>
  <si>
    <t>-701275173</t>
  </si>
  <si>
    <t>Montáž soklů z dlaždic keramických lepených cementovým flexibilním lepidlem rovných, výšky přes 120 do 150 mm</t>
  </si>
  <si>
    <t>https://podminky.urs.cz/item/CS_URS_2026_01/771474114</t>
  </si>
  <si>
    <t>2*3,247+2*6,695</t>
  </si>
  <si>
    <t>2*3,9+2*8,15+2*0,545+2*0,29-0,8-3*0,9</t>
  </si>
  <si>
    <t>2*6,93+4,19+5,8+1,9+0,29+2*0,3+0,1+2*3,9+2*3,247-2*0,8-0,9-1,2-2*2,45</t>
  </si>
  <si>
    <t>2*3,247+2*11,13</t>
  </si>
  <si>
    <t>2*3,16+2*2,59-0,8</t>
  </si>
  <si>
    <t>2*1,7+2*3,2-0,8</t>
  </si>
  <si>
    <t>2*1,25+2*2,3-0,8</t>
  </si>
  <si>
    <t>2*1,383+2*4,57-2*0,8-2*0,9</t>
  </si>
  <si>
    <t>4,1+2,98+1,3</t>
  </si>
  <si>
    <t>2*3,28+2*3-2*0,8-2</t>
  </si>
  <si>
    <t>2*2,9+2*7,436</t>
  </si>
  <si>
    <t>6,223+2*1,124+6,25+4,8</t>
  </si>
  <si>
    <t>213</t>
  </si>
  <si>
    <t>771571810</t>
  </si>
  <si>
    <t>Demontáž podlah z dlaždic keramických kladených do malty</t>
  </si>
  <si>
    <t>-81427385</t>
  </si>
  <si>
    <t>https://podminky.urs.cz/item/CS_URS_2026_01/771571810</t>
  </si>
  <si>
    <t>364,58-92,931</t>
  </si>
  <si>
    <t>214</t>
  </si>
  <si>
    <t>771574412</t>
  </si>
  <si>
    <t>Montáž podlah keramických hladkých lepených cementovým flexibilním lepidlem přes 0,5 do 2 ks/m2</t>
  </si>
  <si>
    <t>88339943</t>
  </si>
  <si>
    <t>Montáž podlah z dlaždic keramických lepených cementovým flexibilním lepidlem hladkých, tloušťky do 10 mm přes 0,5 do 2 ks/m2</t>
  </si>
  <si>
    <t>https://podminky.urs.cz/item/CS_URS_2026_01/771574412</t>
  </si>
  <si>
    <t>364,58-60,38</t>
  </si>
  <si>
    <t>215</t>
  </si>
  <si>
    <t>59761112</t>
  </si>
  <si>
    <t>dlažba keramická slinutá mrazuvzdorná R10/B povrch hladký/matný s jedním rozměrem přes 800 do 1200mm tl do 10mm přes 0,5 do 2ks/m2</t>
  </si>
  <si>
    <t>-450478752</t>
  </si>
  <si>
    <t>304,2-30,008</t>
  </si>
  <si>
    <t>274,192*1,15 'Přepočtené koeficientem množství</t>
  </si>
  <si>
    <t>216</t>
  </si>
  <si>
    <t>59761112R</t>
  </si>
  <si>
    <t>dlažba keramická slinutá mrazuvzdorná R11 povrch hladký/matný s jedním rozměrem přes 800 do 1200mm tl do 10mm přes 0,5 do 2ks/m2</t>
  </si>
  <si>
    <t>-412040446</t>
  </si>
  <si>
    <t>2*1*2*1,125+9,8</t>
  </si>
  <si>
    <t>2*0,95*1,17+1*0,7+0,9*0,2+0,9*0,8</t>
  </si>
  <si>
    <t>1*(2,4+1,95)+1,3*(0,95+1)+2*0,7*1+2*0,9*2</t>
  </si>
  <si>
    <t>30,008*1,15 'Přepočtené koeficientem množství</t>
  </si>
  <si>
    <t>217</t>
  </si>
  <si>
    <t>771574413</t>
  </si>
  <si>
    <t>Montáž podlah keramických hladkých lepených cementovým flexibilním lepidlem přes 2 do 4 ks/m2</t>
  </si>
  <si>
    <t>-630759225</t>
  </si>
  <si>
    <t>Montáž podlah z dlaždic keramických lepených cementovým flexibilním lepidlem hladkých, tloušťky do 10 mm přes 2 do 4 ks/m2</t>
  </si>
  <si>
    <t>https://podminky.urs.cz/item/CS_URS_2026_01/771574413</t>
  </si>
  <si>
    <t>"113" 10,03</t>
  </si>
  <si>
    <t>"117" 12,22</t>
  </si>
  <si>
    <t>"118" 2,96</t>
  </si>
  <si>
    <t>"119" 5,39</t>
  </si>
  <si>
    <t>"120" 8,23</t>
  </si>
  <si>
    <t>"150" 21,55</t>
  </si>
  <si>
    <t>218</t>
  </si>
  <si>
    <t>59761110</t>
  </si>
  <si>
    <t>dlažba keramická slinutá mrazuvzdorná R10/B povrch hladký/matný tl do 10mm přes 2 do 4ks/m2</t>
  </si>
  <si>
    <t>-306432599</t>
  </si>
  <si>
    <t>60,38+195,381*0,15</t>
  </si>
  <si>
    <t>89,687*1,15 'Přepočtené koeficientem množství</t>
  </si>
  <si>
    <t>219</t>
  </si>
  <si>
    <t>771591112</t>
  </si>
  <si>
    <t>Izolace pod dlažbu nátěrem nebo stěrkou ve dvou vrstvách</t>
  </si>
  <si>
    <t>2021981192</t>
  </si>
  <si>
    <t>Izolace podlahy pod dlažbu nátěrem nebo stěrkou ve dvou vrstvách</t>
  </si>
  <si>
    <t>https://podminky.urs.cz/item/CS_URS_2026_01/771591112</t>
  </si>
  <si>
    <t>220</t>
  </si>
  <si>
    <t>771591115</t>
  </si>
  <si>
    <t>Podlahy spárování silikonem</t>
  </si>
  <si>
    <t>-475555168</t>
  </si>
  <si>
    <t>Podlahy - dokončovací práce spárování silikonem</t>
  </si>
  <si>
    <t>https://podminky.urs.cz/item/CS_URS_2026_01/771591115</t>
  </si>
  <si>
    <t>"předpoklad" 80</t>
  </si>
  <si>
    <t>221</t>
  </si>
  <si>
    <t>771591116</t>
  </si>
  <si>
    <t>Podlahy spárování epoxidem</t>
  </si>
  <si>
    <t>-1767632536</t>
  </si>
  <si>
    <t>Podlahy - dokončovací práce spárování epoxidem</t>
  </si>
  <si>
    <t>https://podminky.urs.cz/item/CS_URS_2026_01/771591116</t>
  </si>
  <si>
    <t>"předpoklad" 580</t>
  </si>
  <si>
    <t>222</t>
  </si>
  <si>
    <t>771591184</t>
  </si>
  <si>
    <t>Pracnější řezání podlah z dlaždic keramických rovné</t>
  </si>
  <si>
    <t>-1884091157</t>
  </si>
  <si>
    <t>Podlahy - dokončovací práce pracnější řezání dlaždic keramických rovné</t>
  </si>
  <si>
    <t>https://podminky.urs.cz/item/CS_URS_2026_01/771591184</t>
  </si>
  <si>
    <t>"předpoklad" 90</t>
  </si>
  <si>
    <t>223</t>
  </si>
  <si>
    <t>771591186</t>
  </si>
  <si>
    <t>Pracnější řezání podlah z dlaždic keramických do oblouku</t>
  </si>
  <si>
    <t>-209502714</t>
  </si>
  <si>
    <t>Podlahy - dokončovací práce pracnější řezání dlaždic keramických do oblouku</t>
  </si>
  <si>
    <t>https://podminky.urs.cz/item/CS_URS_2026_01/771591186</t>
  </si>
  <si>
    <t>2*2*1,3</t>
  </si>
  <si>
    <t>224</t>
  </si>
  <si>
    <t>771591241</t>
  </si>
  <si>
    <t>Izolace těsnícími pásy vnitřní kout</t>
  </si>
  <si>
    <t>-823406106</t>
  </si>
  <si>
    <t>Izolace podlahy pod dlažbu těsnícími izolačními pásy vnitřní kout</t>
  </si>
  <si>
    <t>https://podminky.urs.cz/item/CS_URS_2026_01/771591241</t>
  </si>
  <si>
    <t>"předpoklad" 70</t>
  </si>
  <si>
    <t>225</t>
  </si>
  <si>
    <t>771591242</t>
  </si>
  <si>
    <t>Izolace těsnícími pásy vnější roh</t>
  </si>
  <si>
    <t>1400321269</t>
  </si>
  <si>
    <t>Izolace podlahy pod dlažbu těsnícími izolačními pásy vnější roh</t>
  </si>
  <si>
    <t>https://podminky.urs.cz/item/CS_URS_2026_01/771591242</t>
  </si>
  <si>
    <t>"předpoklad" 20</t>
  </si>
  <si>
    <t>226</t>
  </si>
  <si>
    <t>771591264</t>
  </si>
  <si>
    <t>Izolace těsnícími pásy mezi podlahou a stěnou</t>
  </si>
  <si>
    <t>-762143861</t>
  </si>
  <si>
    <t>Izolace podlahy pod dlažbu těsnícími izolačními pásy mezi podlahou a stěnu</t>
  </si>
  <si>
    <t>https://podminky.urs.cz/item/CS_URS_2026_01/771591264</t>
  </si>
  <si>
    <t>227</t>
  </si>
  <si>
    <t>771591266</t>
  </si>
  <si>
    <t>Izolace podlahy těsnícími pásy s spojením na ukončovací profil</t>
  </si>
  <si>
    <t>-96147794</t>
  </si>
  <si>
    <t>Izolace podlahy pod dlažbu těsnícími izolačními pásy s napojením na ukončující profil</t>
  </si>
  <si>
    <t>https://podminky.urs.cz/item/CS_URS_2026_01/771591266</t>
  </si>
  <si>
    <t>228</t>
  </si>
  <si>
    <t>771592011</t>
  </si>
  <si>
    <t>Čištění vnitřních ploch podlah nebo schodišť po položení dlažby chemickými prostředky</t>
  </si>
  <si>
    <t>-788827222</t>
  </si>
  <si>
    <t>Čištění vnitřních ploch po položení dlažby podlah nebo schodišť chemickými prostředky</t>
  </si>
  <si>
    <t>https://podminky.urs.cz/item/CS_URS_2026_01/771592011</t>
  </si>
  <si>
    <t>229</t>
  </si>
  <si>
    <t>771595221</t>
  </si>
  <si>
    <t>Roh kamenický dlažeb se slinutým střepem velkoformátových</t>
  </si>
  <si>
    <t>317563513</t>
  </si>
  <si>
    <t>Podlahy - dokončovací práce pracnější řezání dlaždic keramických kamenický roh (jolly hrana) slinutý střep dlažeb velkoformátových</t>
  </si>
  <si>
    <t>https://podminky.urs.cz/item/CS_URS_2026_01/771595221</t>
  </si>
  <si>
    <t>"sokly - předpoklad" 10</t>
  </si>
  <si>
    <t>230</t>
  </si>
  <si>
    <t>998771121</t>
  </si>
  <si>
    <t>Přesun hmot tonážní pro podlahy z dlaždic ruční v objektech v do 6 m</t>
  </si>
  <si>
    <t>-1473212625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</si>
  <si>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</si>
  <si>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https://podminky.urs.cz/item/CS_URS_2026_01/998771121</t>
  </si>
  <si>
    <t>781</t>
  </si>
  <si>
    <t>Dokončovací práce - obklady</t>
  </si>
  <si>
    <t>231</t>
  </si>
  <si>
    <t>781111011</t>
  </si>
  <si>
    <t>Ometení (oprášení) stěny při přípravě podkladu</t>
  </si>
  <si>
    <t>-1027616867</t>
  </si>
  <si>
    <t>Příprava podkladu před provedením obkladu oprášení (ometení) stěny</t>
  </si>
  <si>
    <t>https://podminky.urs.cz/item/CS_URS_2026_01/781111011</t>
  </si>
  <si>
    <t>2,6*(3*1,256+0,4+0,5+2+1,15+0,5+1,8)</t>
  </si>
  <si>
    <t>2,6*3,28-0,8*2</t>
  </si>
  <si>
    <t>2,3*(2*3,06+4*1,05)-3*0,7*2</t>
  </si>
  <si>
    <t>2,3*(1,383+4,25)-0,8*2-0,9*2</t>
  </si>
  <si>
    <t>2,3*(2*0,4+2*4,625+3,28)</t>
  </si>
  <si>
    <t>2,3*2,1</t>
  </si>
  <si>
    <t>2,3*(2,4+0,7+0,5+0,95+1,2+1+1,95)</t>
  </si>
  <si>
    <t>2,3*(2,4+0,7+0,5+0,4+1,256+0,6+1+2,1)</t>
  </si>
  <si>
    <t>2,3*(4,1+1,3)</t>
  </si>
  <si>
    <t>2,3*10,275-0,8*2-0,9*2</t>
  </si>
  <si>
    <t>2,3*(0,4+0,47+0,95+1,17+1,05)</t>
  </si>
  <si>
    <t>2,3*(0,67+0,47+0,95+1,17+1,95+1,27)</t>
  </si>
  <si>
    <t>2,3*(1,383+2,575+1,15)-0,8*2</t>
  </si>
  <si>
    <t>2,3*(2*1+2*1,65)-0,7*2</t>
  </si>
  <si>
    <t>2,3*(2*1,25+4*1,1+1,05+0,95+1,75+1,9+4,1+3)-0,7*2-2*0,8*2</t>
  </si>
  <si>
    <t>2,3*(2*1,147+2*2,3)</t>
  </si>
  <si>
    <t>2,3*(2*3,247+2*6,175+2*1,9+2*1+0,95+1,05)</t>
  </si>
  <si>
    <t>2*(2*1,25+0,1+2*1,4+0,1)</t>
  </si>
  <si>
    <t>232</t>
  </si>
  <si>
    <t>781121011</t>
  </si>
  <si>
    <t>Nátěr penetrační na stěnu</t>
  </si>
  <si>
    <t>712805299</t>
  </si>
  <si>
    <t>Příprava podkladu před provedením obkladu nátěr penetrační na stěnu</t>
  </si>
  <si>
    <t>https://podminky.urs.cz/item/CS_URS_2026_01/781121011</t>
  </si>
  <si>
    <t>233</t>
  </si>
  <si>
    <t>781131112</t>
  </si>
  <si>
    <t>Izolace pod obklad nátěrem nebo stěrkou ve dvou vrstvách</t>
  </si>
  <si>
    <t>164216852</t>
  </si>
  <si>
    <t>Izolace stěny pod obklad izolace nátěrem nebo stěrkou ve dvou vrstvách</t>
  </si>
  <si>
    <t>https://podminky.urs.cz/item/CS_URS_2026_01/781131112</t>
  </si>
  <si>
    <t>"předpoklad 30% z celkové plochy obkladů" 344,944*0,3</t>
  </si>
  <si>
    <t>234</t>
  </si>
  <si>
    <t>781471810</t>
  </si>
  <si>
    <t>Demontáž obkladů z obkladaček keramických kladených do malty</t>
  </si>
  <si>
    <t>-923401436</t>
  </si>
  <si>
    <t>Demontáž obkladů z dlaždic keramických kladených do malty</t>
  </si>
  <si>
    <t>https://podminky.urs.cz/item/CS_URS_2026_01/781471810</t>
  </si>
  <si>
    <t>235</t>
  </si>
  <si>
    <t>781472212</t>
  </si>
  <si>
    <t>Montáž obkladů keramických hladkých lepených cementovým flexibilním lepidlem přes 0,5 do 2 ks/m2</t>
  </si>
  <si>
    <t>-1632962544</t>
  </si>
  <si>
    <t>Montáž keramických obkladů stěn lepených cementovým flexibilním lepidlem hladkých přes 0,5 do 2 ks/m2</t>
  </si>
  <si>
    <t>https://podminky.urs.cz/item/CS_URS_2026_01/781472212</t>
  </si>
  <si>
    <t>344,944-81,854-27,148</t>
  </si>
  <si>
    <t>236</t>
  </si>
  <si>
    <t>59761293</t>
  </si>
  <si>
    <t>obklad keramický slinutý mrazuvzdorný povrch hladký/matný tl do 10mm přes 0,5 do 2ks/m2</t>
  </si>
  <si>
    <t>-1082363456</t>
  </si>
  <si>
    <t>235,942</t>
  </si>
  <si>
    <t>235,942*1,15 'Přepočtené koeficientem množství</t>
  </si>
  <si>
    <t>237</t>
  </si>
  <si>
    <t>781472217</t>
  </si>
  <si>
    <t>Montáž obkladů keramických hladkých lepených cementovým flexibilním lepidlem přes 12 do 19 ks/m2</t>
  </si>
  <si>
    <t>-352701972</t>
  </si>
  <si>
    <t>Montáž keramických obkladů stěn lepených cementovým flexibilním lepidlem hladkých přes 12 do 19 ks/m2</t>
  </si>
  <si>
    <t>https://podminky.urs.cz/item/CS_URS_2026_01/781472217</t>
  </si>
  <si>
    <t>2,3*(2,1+1,3+1+4,1+1,3+3,28+2*1,17+1,15+2,575+1,383+2,9+1,05+4*1,125+2+2*1,147)-0,8*2</t>
  </si>
  <si>
    <t>238</t>
  </si>
  <si>
    <t>59761711</t>
  </si>
  <si>
    <t>obklad keramický nemrazuvzdorný povrch hladký/matný tl do 10mm přes 12 do 19ks/m2</t>
  </si>
  <si>
    <t>-1780200797</t>
  </si>
  <si>
    <t>81,854</t>
  </si>
  <si>
    <t>81,854*1,1 'Přepočtené koeficientem množství</t>
  </si>
  <si>
    <t>239</t>
  </si>
  <si>
    <t>781472221</t>
  </si>
  <si>
    <t>Montáž obkladů keramických hladkých lepených cementovým flexibilním lepidlem přes 35 do 45 ks/m2</t>
  </si>
  <si>
    <t>-31184339</t>
  </si>
  <si>
    <t>Montáž keramických obkladů stěn lepených cementovým flexibilním lepidlem hladkých přes 35 do 45 ks/m2</t>
  </si>
  <si>
    <t>https://podminky.urs.cz/item/CS_URS_2026_01/781472221</t>
  </si>
  <si>
    <t>2,6*(3*1,256+0,57+1,9+0,95+1,7)</t>
  </si>
  <si>
    <t>2,3*(1,256+0,5)</t>
  </si>
  <si>
    <t>240</t>
  </si>
  <si>
    <t>59761716</t>
  </si>
  <si>
    <t>obklad keramický nemrazuvzdorný povrch hladký/matný tl do 10mm přes 35 do 45ks/m2</t>
  </si>
  <si>
    <t>-1515628275</t>
  </si>
  <si>
    <t>27,148</t>
  </si>
  <si>
    <t>27,148*1,15 'Přepočtené koeficientem množství</t>
  </si>
  <si>
    <t>241</t>
  </si>
  <si>
    <t>781491012</t>
  </si>
  <si>
    <t>Montáž zrcadel plochy přes 1 m2 lepených silikonovým tmelem na podkladní omítku</t>
  </si>
  <si>
    <t>1569939666</t>
  </si>
  <si>
    <t>Montáž zrcadel lepených silikonovým tmelem na podkladní omítku, plochy přes 1 m2</t>
  </si>
  <si>
    <t>https://podminky.urs.cz/item/CS_URS_2026_01/781491012</t>
  </si>
  <si>
    <t>1,6*0,8</t>
  </si>
  <si>
    <t>2,16*0,8</t>
  </si>
  <si>
    <t>242</t>
  </si>
  <si>
    <t>63465126</t>
  </si>
  <si>
    <t>zrcadlo nemontované čiré tl 5mm max rozměr 3210x2250mm</t>
  </si>
  <si>
    <t>-611030633</t>
  </si>
  <si>
    <t>3,008*1,05</t>
  </si>
  <si>
    <t>3,158*1,1 'Přepočtené koeficientem množství</t>
  </si>
  <si>
    <t>243</t>
  </si>
  <si>
    <t>781491021</t>
  </si>
  <si>
    <t>Montáž zrcadel plochy do 1 m2 lepených silikonovým tmelem na keramický obklad</t>
  </si>
  <si>
    <t>-849974977</t>
  </si>
  <si>
    <t>Montáž zrcadel lepených silikonovým tmelem na keramický obklad, plochy do 1 m2</t>
  </si>
  <si>
    <t>https://podminky.urs.cz/item/CS_URS_2026_01/781491021</t>
  </si>
  <si>
    <t>4*0,4*0,8</t>
  </si>
  <si>
    <t>244</t>
  </si>
  <si>
    <t>1555521541</t>
  </si>
  <si>
    <t>1,28*1,05</t>
  </si>
  <si>
    <t>1,344*1,1 'Přepočtené koeficientem množství</t>
  </si>
  <si>
    <t>245</t>
  </si>
  <si>
    <t>781492211</t>
  </si>
  <si>
    <t>Montáž profilů rohových lepených flexibilním cementovým lepidlem</t>
  </si>
  <si>
    <t>-1661822379</t>
  </si>
  <si>
    <t>Obklad - dokončující práce montáž profilu lepeného flexibilním cementovým lepidlem rohového</t>
  </si>
  <si>
    <t>https://podminky.urs.cz/item/CS_URS_2026_01/781492211</t>
  </si>
  <si>
    <t>246</t>
  </si>
  <si>
    <t>19416012</t>
  </si>
  <si>
    <t>lišta ukončovací nerezová 10mm</t>
  </si>
  <si>
    <t>-1363126689</t>
  </si>
  <si>
    <t>134,3</t>
  </si>
  <si>
    <t>134,3*1,05 'Přepočtené koeficientem množství</t>
  </si>
  <si>
    <t>247</t>
  </si>
  <si>
    <t>781495115</t>
  </si>
  <si>
    <t>Spárování vnitřních obkladů silikonem</t>
  </si>
  <si>
    <t>-1210392108</t>
  </si>
  <si>
    <t>Obklad - dokončující práce ostatní práce spárování silikonem</t>
  </si>
  <si>
    <t>https://podminky.urs.cz/item/CS_URS_2026_01/781495115</t>
  </si>
  <si>
    <t>"předpoklad" 250</t>
  </si>
  <si>
    <t>248</t>
  </si>
  <si>
    <t>781495116</t>
  </si>
  <si>
    <t>Spárování vnitřních obkladů epoxidem</t>
  </si>
  <si>
    <t>1065869452</t>
  </si>
  <si>
    <t>Obklad - dokončující práce ostatní práce spárování epoxidem</t>
  </si>
  <si>
    <t>https://podminky.urs.cz/item/CS_URS_2026_01/781495116</t>
  </si>
  <si>
    <t>"předpoklad" 650</t>
  </si>
  <si>
    <t>249</t>
  </si>
  <si>
    <t>781495141</t>
  </si>
  <si>
    <t>Průnik obkladem kruhový do DN 30</t>
  </si>
  <si>
    <t>1268209012</t>
  </si>
  <si>
    <t>Obklad - dokončující práce průnik obkladem kruhový, bez izolace do DN 30</t>
  </si>
  <si>
    <t>https://podminky.urs.cz/item/CS_URS_2026_01/781495141</t>
  </si>
  <si>
    <t>250</t>
  </si>
  <si>
    <t>781495142</t>
  </si>
  <si>
    <t>Průnik obkladem kruhový přes DN 30 do DN 90</t>
  </si>
  <si>
    <t>1315171210</t>
  </si>
  <si>
    <t>Obklad - dokončující práce průnik obkladem kruhový, bez izolace přes DN 30 do DN 90</t>
  </si>
  <si>
    <t>https://podminky.urs.cz/item/CS_URS_2026_01/781495142</t>
  </si>
  <si>
    <t>251</t>
  </si>
  <si>
    <t>781495143</t>
  </si>
  <si>
    <t>Průnik obkladem kruhový přes DN 90</t>
  </si>
  <si>
    <t>1398923105</t>
  </si>
  <si>
    <t>Obklad - dokončující práce průnik obkladem kruhový, bez izolace přes DN 90</t>
  </si>
  <si>
    <t>https://podminky.urs.cz/item/CS_URS_2026_01/781495143</t>
  </si>
  <si>
    <t>252</t>
  </si>
  <si>
    <t>781495184</t>
  </si>
  <si>
    <t>Řezání pracnější rovné keramických obkladaček</t>
  </si>
  <si>
    <t>848404207</t>
  </si>
  <si>
    <t>Obklad - dokončující práce pracnější řezání obkladaček rovné</t>
  </si>
  <si>
    <t>https://podminky.urs.cz/item/CS_URS_2026_01/781495184</t>
  </si>
  <si>
    <t>"předpoklad" 120</t>
  </si>
  <si>
    <t>253</t>
  </si>
  <si>
    <t>781495211</t>
  </si>
  <si>
    <t>Čištění vnitřních ploch stěn po provedení obkladu chemickými prostředky</t>
  </si>
  <si>
    <t>390082977</t>
  </si>
  <si>
    <t>Čištění vnitřních ploch po provedení obkladu stěn chemickými prostředky</t>
  </si>
  <si>
    <t>https://podminky.urs.cz/item/CS_URS_2026_01/781495211</t>
  </si>
  <si>
    <t>254</t>
  </si>
  <si>
    <t>998781121</t>
  </si>
  <si>
    <t>Přesun hmot tonážní pro obklady keramické ruční v objektech v do 6 m</t>
  </si>
  <si>
    <t>764513847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</si>
  <si>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</si>
  <si>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https://podminky.urs.cz/item/CS_URS_2026_01/998781121</t>
  </si>
  <si>
    <t>783</t>
  </si>
  <si>
    <t>Dokončovací práce - nátěry</t>
  </si>
  <si>
    <t>255</t>
  </si>
  <si>
    <t>783101203</t>
  </si>
  <si>
    <t>Jemné obroušení podkladu truhlářských konstrukcí před provedením nátěru</t>
  </si>
  <si>
    <t>470388279</t>
  </si>
  <si>
    <t>Příprava podkladu truhlářských konstrukcí před provedením nátěru broušení smirkovým papírem nebo plátnem jemné</t>
  </si>
  <si>
    <t>https://podminky.urs.cz/item/CS_URS_2026_01/783101203</t>
  </si>
  <si>
    <t>obklad dřevěný palubkový osika</t>
  </si>
  <si>
    <t>256</t>
  </si>
  <si>
    <t>783101403</t>
  </si>
  <si>
    <t>Oprášení podkladu truhlářských konstrukcí před provedením nátěru</t>
  </si>
  <si>
    <t>-866230884</t>
  </si>
  <si>
    <t>Příprava podkladu truhlářských konstrukcí před provedením nátěru oprášení</t>
  </si>
  <si>
    <t>https://podminky.urs.cz/item/CS_URS_2026_01/783101403</t>
  </si>
  <si>
    <t>257</t>
  </si>
  <si>
    <t>783168211</t>
  </si>
  <si>
    <t>Lakovací dvojnásobný olejový nátěr truhlářských konstrukcí s mezibroušením</t>
  </si>
  <si>
    <t>-1736352638</t>
  </si>
  <si>
    <t>Lakovací nátěr truhlářských konstrukcí dvojnásobný s mezibroušením olejový</t>
  </si>
  <si>
    <t>https://podminky.urs.cz/item/CS_URS_2026_01/783168211</t>
  </si>
  <si>
    <t>784</t>
  </si>
  <si>
    <t>Dokončovací práce - malby a tapety</t>
  </si>
  <si>
    <t>258</t>
  </si>
  <si>
    <t>784111001</t>
  </si>
  <si>
    <t>Oprášení (ometení ) podkladu v místnostech v do 3,80 m</t>
  </si>
  <si>
    <t>849778112</t>
  </si>
  <si>
    <t>Oprášení (ometení) podkladu v místnostech výšky do 3,80 m</t>
  </si>
  <si>
    <t>https://podminky.urs.cz/item/CS_URS_2026_01/784111001</t>
  </si>
  <si>
    <t>317,5+72,04*0,3</t>
  </si>
  <si>
    <t>259</t>
  </si>
  <si>
    <t>784111021</t>
  </si>
  <si>
    <t>Obroušení podkladu ze stěrky v místnostech v do 3,80 m</t>
  </si>
  <si>
    <t>4841976</t>
  </si>
  <si>
    <t>Obroušení podkladu stěrky v místnostech výšky do 3,80 m</t>
  </si>
  <si>
    <t>https://podminky.urs.cz/item/CS_URS_2026_01/784111021</t>
  </si>
  <si>
    <t>260</t>
  </si>
  <si>
    <t>784161001</t>
  </si>
  <si>
    <t>Tmelení spar a rohů šířky do 3 mm akrylátovým tmelem v místnostech v do 3,80 m</t>
  </si>
  <si>
    <t>517851855</t>
  </si>
  <si>
    <t>Tmelení spar a rohů, šířky do 3 mm akrylátovým tmelem v místnostech výšky do 3,80 m</t>
  </si>
  <si>
    <t>https://podminky.urs.cz/item/CS_URS_2026_01/784161001</t>
  </si>
  <si>
    <t>261</t>
  </si>
  <si>
    <t>784171101</t>
  </si>
  <si>
    <t>Zakrytí vnitřních podlah včetně pozdějšího odkrytí</t>
  </si>
  <si>
    <t>-1521475789</t>
  </si>
  <si>
    <t>Zakrytí nemalovaných ploch (materiál ve specifikaci) včetně pozdějšího odkrytí podlah</t>
  </si>
  <si>
    <t>https://podminky.urs.cz/item/CS_URS_2026_01/784171101</t>
  </si>
  <si>
    <t>262</t>
  </si>
  <si>
    <t>58124844</t>
  </si>
  <si>
    <t>fólie pro malířské potřeby zakrývací tl 25µ 4x5m</t>
  </si>
  <si>
    <t>-1500611776</t>
  </si>
  <si>
    <t>410</t>
  </si>
  <si>
    <t>410*1,05 'Přepočtené koeficientem množství</t>
  </si>
  <si>
    <t>263</t>
  </si>
  <si>
    <t>784171111</t>
  </si>
  <si>
    <t>Zakrytí vnitřních ploch stěn v místnostech v do 3,80 m</t>
  </si>
  <si>
    <t>1928442971</t>
  </si>
  <si>
    <t>Zakrytí nemalovaných ploch (materiál ve specifikaci) včetně pozdějšího odkrytí svislých ploch např. stěn, oken, dveří v místnostech výšky do 3,80</t>
  </si>
  <si>
    <t>https://podminky.urs.cz/item/CS_URS_2026_01/784171111</t>
  </si>
  <si>
    <t>264</t>
  </si>
  <si>
    <t>28323157</t>
  </si>
  <si>
    <t>fólie pro malířské potřeby zakrývací tl 14µ 4x5m</t>
  </si>
  <si>
    <t>-878157080</t>
  </si>
  <si>
    <t>100*1,05 'Přepočtené koeficientem množství</t>
  </si>
  <si>
    <t>265</t>
  </si>
  <si>
    <t>784181121</t>
  </si>
  <si>
    <t>Hloubková jednonásobná bezbarvá penetrace podkladu v místnostech v do 3,80 m</t>
  </si>
  <si>
    <t>1616601355</t>
  </si>
  <si>
    <t>Penetrace podkladu jednonásobná hloubková akrylátová bezbarvá v místnostech výšky do 3,80 m</t>
  </si>
  <si>
    <t>https://podminky.urs.cz/item/CS_URS_2026_01/784181121</t>
  </si>
  <si>
    <t>266</t>
  </si>
  <si>
    <t>784211101</t>
  </si>
  <si>
    <t>Dvojnásobné bílé malby ze směsí za mokra výborně oděruvzdorných v místnostech v do 3,80 m</t>
  </si>
  <si>
    <t>-1402978930</t>
  </si>
  <si>
    <t>Malby z malířských směsí oděruvzdorných za mokra dvojnásobné, bílé za mokra oděruvzdorné výborně v místnostech výšky do 3,80 m</t>
  </si>
  <si>
    <t>https://podminky.urs.cz/item/CS_URS_2026_01/784211101</t>
  </si>
  <si>
    <t>01.02 - Zdravotně technické instalace</t>
  </si>
  <si>
    <t xml:space="preserve">    4 - Vodorovné konstrukce</t>
  </si>
  <si>
    <t xml:space="preserve">    8 - Vedení trubní dálková a přípojná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</si>
  <si>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</si>
  <si>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</si>
  <si>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</si>
  <si>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</si>
  <si>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732 - Ústřední vytápění - strojovny</t>
  </si>
  <si>
    <t xml:space="preserve">    751 - Vzduchotechnika</t>
  </si>
  <si>
    <t>HZS - Hodinové zúčtovací sazby</t>
  </si>
  <si>
    <t>2115739583</t>
  </si>
  <si>
    <t>15*0,8*1,5</t>
  </si>
  <si>
    <t>1512382280</t>
  </si>
  <si>
    <t>přesun na mezideponii pro následný zásyp instalačních kanálů</t>
  </si>
  <si>
    <t>3,6+1,2</t>
  </si>
  <si>
    <t>přesun z mezideponie pro zásyp instalačních kanálů</t>
  </si>
  <si>
    <t>4,8</t>
  </si>
  <si>
    <t>1010264545</t>
  </si>
  <si>
    <t>9,6*2</t>
  </si>
  <si>
    <t>1021444133</t>
  </si>
  <si>
    <t>257504388</t>
  </si>
  <si>
    <t>uložení na mezideponii pro následný zásyp instalačních kanálů</t>
  </si>
  <si>
    <t>-2067923707</t>
  </si>
  <si>
    <t>175111101</t>
  </si>
  <si>
    <t>Obsypání potrubí ručně sypaninou bez prohození, uloženou do 3 m</t>
  </si>
  <si>
    <t>-568271589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</si>
  <si>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</si>
  <si>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https://podminky.urs.cz/item/CS_URS_2026_01/175111101</t>
  </si>
  <si>
    <t>15*0,8*0,3</t>
  </si>
  <si>
    <t>58331351</t>
  </si>
  <si>
    <t>kamenivo těžené drobné frakce 0/4</t>
  </si>
  <si>
    <t>1452407735</t>
  </si>
  <si>
    <t>3,6</t>
  </si>
  <si>
    <t>3,6*2 'Přepočtené koeficientem množství</t>
  </si>
  <si>
    <t>Vodorovné konstrukce</t>
  </si>
  <si>
    <t>451572111</t>
  </si>
  <si>
    <t>Lože pod potrubí otevřený výkop z kameniva drobného těženého</t>
  </si>
  <si>
    <t>-414804341</t>
  </si>
  <si>
    <t>Lože pod potrubí, stoky a drobné objekty v otevřeném výkopu z kameniva drobného těženého 0 až 4 mm</t>
  </si>
  <si>
    <t>https://podminky.urs.cz/item/CS_URS_2026_01/451572111</t>
  </si>
  <si>
    <t>15*0,8*0,1</t>
  </si>
  <si>
    <t>Vedení trubní dálková a přípojná</t>
  </si>
  <si>
    <t>877260310</t>
  </si>
  <si>
    <t>Montáž kolen na kanalizačním potrubí z PP nebo tvrdého PVC-U trub hladkých plnostěnných DN 100</t>
  </si>
  <si>
    <t>95722644</t>
  </si>
  <si>
    <t>Montáž tvarovek na kanalizačním plastovém potrubí z PP nebo PVC-U hladkého plnostěnného kolen, víček nebo hrdlových uzávěrů DN 100</t>
  </si>
  <si>
    <t>https://podminky.urs.cz/item/CS_URS_2026_01/877260310</t>
  </si>
  <si>
    <t>28611351</t>
  </si>
  <si>
    <t>koleno kanalizační PVC KG 110x45°</t>
  </si>
  <si>
    <t>1563172388</t>
  </si>
  <si>
    <t>28611954</t>
  </si>
  <si>
    <t>zátka hrdlová kanalizační plastová PP SN16 DN 110</t>
  </si>
  <si>
    <t>1298355204</t>
  </si>
  <si>
    <t>877260320</t>
  </si>
  <si>
    <t>Montáž odboček na kanalizačním potrubí z PP nebo tvrdého PVC-U trub hladkých plnostěnných DN 100</t>
  </si>
  <si>
    <t>-14870247</t>
  </si>
  <si>
    <t>Montáž tvarovek na kanalizačním plastovém potrubí z PP nebo PVC-U hladkého plnostěnného odboček DN 100</t>
  </si>
  <si>
    <t>https://podminky.urs.cz/item/CS_URS_2026_01/877260320</t>
  </si>
  <si>
    <t>28611908</t>
  </si>
  <si>
    <t>odbočka kanalizační plastová PP s hrdlem KG 110/110/45°</t>
  </si>
  <si>
    <t>-1423736621</t>
  </si>
  <si>
    <t>877270310</t>
  </si>
  <si>
    <t>Montáž kolen na kanalizačním potrubí z PP nebo tvrdého PVC-U trub hladkých plnostěnných DN 125</t>
  </si>
  <si>
    <t>282317908</t>
  </si>
  <si>
    <t>Montáž tvarovek na kanalizačním plastovém potrubí z PP nebo PVC-U hladkého plnostěnného kolen, víček nebo hrdlových uzávěrů DN 125</t>
  </si>
  <si>
    <t>https://podminky.urs.cz/item/CS_URS_2026_01/877270310</t>
  </si>
  <si>
    <t>28611356</t>
  </si>
  <si>
    <t>koleno kanalizační PVC KG 125x45°</t>
  </si>
  <si>
    <t>-111905728</t>
  </si>
  <si>
    <t>877270320</t>
  </si>
  <si>
    <t>Montáž odboček na kanalizačním potrubí z PP nebo tvrdého PVC-U trub hladkých plnostěnných DN 125</t>
  </si>
  <si>
    <t>1155965477</t>
  </si>
  <si>
    <t>Montáž tvarovek na kanalizačním plastovém potrubí z PP nebo PVC-U hladkého plnostěnného odboček DN 125</t>
  </si>
  <si>
    <t>https://podminky.urs.cz/item/CS_URS_2026_01/877270320</t>
  </si>
  <si>
    <t>28611388</t>
  </si>
  <si>
    <t>odbočka kanalizační plastová s hrdlem KG 125/110/45°</t>
  </si>
  <si>
    <t>-1738442268</t>
  </si>
  <si>
    <t>28611389</t>
  </si>
  <si>
    <t>odbočka kanalizační plastová s hrdlem KG 125/125/45°</t>
  </si>
  <si>
    <t>1498036700</t>
  </si>
  <si>
    <t>877270330</t>
  </si>
  <si>
    <t>Montáž spojek na kanalizačním potrubí z PP nebo tvrdého PVC-U trub hladkých plnostěnných DN 125</t>
  </si>
  <si>
    <t>-1745960364</t>
  </si>
  <si>
    <t>Montáž tvarovek na kanalizačním plastovém potrubí z PP nebo PVC-U hladkého plnostěnného spojek nebo redukcí DN 125</t>
  </si>
  <si>
    <t>https://podminky.urs.cz/item/CS_URS_2026_01/877270330</t>
  </si>
  <si>
    <t>28611502</t>
  </si>
  <si>
    <t>redukce kanalizační PVC 125/110</t>
  </si>
  <si>
    <t>-2027231812</t>
  </si>
  <si>
    <t>877310310</t>
  </si>
  <si>
    <t>Montáž kolen na kanalizačním potrubí z PP nebo tvrdého PVC-U trub hladkých plnostěnných DN 150</t>
  </si>
  <si>
    <t>-478731999</t>
  </si>
  <si>
    <t>Montáž tvarovek na kanalizačním plastovém potrubí z PP nebo PVC-U hladkého plnostěnného kolen, víček nebo hrdlových uzávěrů DN 150</t>
  </si>
  <si>
    <t>https://podminky.urs.cz/item/CS_URS_2026_01/877310310</t>
  </si>
  <si>
    <t>28611361</t>
  </si>
  <si>
    <t>koleno kanalizační PVC KG 160x45°</t>
  </si>
  <si>
    <t>56038335</t>
  </si>
  <si>
    <t>877310320</t>
  </si>
  <si>
    <t>Montáž odboček na kanalizačním potrubí z PP nebo tvrdého PVC-U trub hladkých plnostěnných DN 150</t>
  </si>
  <si>
    <t>537852971</t>
  </si>
  <si>
    <t>Montáž tvarovek na kanalizačním plastovém potrubí z PP nebo PVC-U hladkého plnostěnného odboček DN 150</t>
  </si>
  <si>
    <t>https://podminky.urs.cz/item/CS_URS_2026_01/877310320</t>
  </si>
  <si>
    <t>28611912</t>
  </si>
  <si>
    <t>odbočka kanalizační plastová s hrdlem KG 160/110/45°</t>
  </si>
  <si>
    <t>1579073227</t>
  </si>
  <si>
    <t>28611914</t>
  </si>
  <si>
    <t>odbočka kanalizační plastová s hrdlem KG 160/125/45°</t>
  </si>
  <si>
    <t>-1084031790</t>
  </si>
  <si>
    <t>877310330</t>
  </si>
  <si>
    <t>Montáž spojek na kanalizačním potrubí z PP nebo tvrdého PVC-U trub hladkých plnostěnných DN 150</t>
  </si>
  <si>
    <t>1809671986</t>
  </si>
  <si>
    <t>Montáž tvarovek na kanalizačním plastovém potrubí z PP nebo PVC-U hladkého plnostěnného spojek nebo redukcí DN 150</t>
  </si>
  <si>
    <t>https://podminky.urs.cz/item/CS_URS_2026_01/877310330</t>
  </si>
  <si>
    <t>28611506</t>
  </si>
  <si>
    <t>redukce kanalizační PVC 160/125</t>
  </si>
  <si>
    <t>-1651084421</t>
  </si>
  <si>
    <t>465106749</t>
  </si>
  <si>
    <t>721</t>
  </si>
  <si>
    <t>Zdravotechnika - vnitřní kanalizace</t>
  </si>
  <si>
    <t>721173401</t>
  </si>
  <si>
    <t>Potrubí kanalizační z PVC SN 4 svodné DN 110</t>
  </si>
  <si>
    <t>1871537813</t>
  </si>
  <si>
    <t>Potrubí z trub PVC SN4 svodné (ležaté) DN 110</t>
  </si>
  <si>
    <t>https://podminky.urs.cz/item/CS_URS_2026_01/721173401</t>
  </si>
  <si>
    <t>721173402</t>
  </si>
  <si>
    <t>Potrubí kanalizační z PVC SN 4 svodné DN 125</t>
  </si>
  <si>
    <t>-187079375</t>
  </si>
  <si>
    <t>Potrubí z trub PVC SN4 svodné (ležaté) DN 125</t>
  </si>
  <si>
    <t>https://podminky.urs.cz/item/CS_URS_2026_01/721173402</t>
  </si>
  <si>
    <t>721173403</t>
  </si>
  <si>
    <t>Potrubí kanalizační z PVC SN 4 svodné DN 160</t>
  </si>
  <si>
    <t>-336344965</t>
  </si>
  <si>
    <t>Potrubí z trub PVC SN4 svodné (ležaté) DN 160</t>
  </si>
  <si>
    <t>https://podminky.urs.cz/item/CS_URS_2026_01/721173403</t>
  </si>
  <si>
    <t>721174042</t>
  </si>
  <si>
    <t>Potrubí kanalizační z PP připojovací DN 40</t>
  </si>
  <si>
    <t>-1858276379</t>
  </si>
  <si>
    <t>Potrubí z trub polypropylenových připojovací DN 40</t>
  </si>
  <si>
    <t>https://podminky.urs.cz/item/CS_URS_2026_01/721174042</t>
  </si>
  <si>
    <t>721174043</t>
  </si>
  <si>
    <t>Potrubí kanalizační z PP připojovací DN 50</t>
  </si>
  <si>
    <t>-1690102153</t>
  </si>
  <si>
    <t>Potrubí z trub polypropylenových připojovací DN 50</t>
  </si>
  <si>
    <t>https://podminky.urs.cz/item/CS_URS_2026_01/721174043</t>
  </si>
  <si>
    <t>721174045</t>
  </si>
  <si>
    <t>Potrubí kanalizační z PP připojovací DN 110</t>
  </si>
  <si>
    <t>-179736745</t>
  </si>
  <si>
    <t>Potrubí z trub polypropylenových připojovací DN 110</t>
  </si>
  <si>
    <t>https://podminky.urs.cz/item/CS_URS_2026_01/721174045</t>
  </si>
  <si>
    <t>721174063</t>
  </si>
  <si>
    <t>Potrubí kanalizační z PP větrací DN 110</t>
  </si>
  <si>
    <t>140058617</t>
  </si>
  <si>
    <t>Potrubí z trub polypropylenových větrací DN 110</t>
  </si>
  <si>
    <t>https://podminky.urs.cz/item/CS_URS_2026_01/721174063</t>
  </si>
  <si>
    <t>721211422</t>
  </si>
  <si>
    <t>Vpusť podlahová se svislým odtokem DN 50/75/110 mřížka nerez 138x138</t>
  </si>
  <si>
    <t>-356704946</t>
  </si>
  <si>
    <t>Podlahové vpusti se svislým odtokem DN 50/75/110 mřížka nerez 138x138</t>
  </si>
  <si>
    <t>https://podminky.urs.cz/item/CS_URS_2026_01/721211422</t>
  </si>
  <si>
    <t>72121142R</t>
  </si>
  <si>
    <t>Odpadní vpust se zápachovou uzávěrou, s lemy, vč. roštu, DN 50, AISI 304</t>
  </si>
  <si>
    <t>-1622906938</t>
  </si>
  <si>
    <t>72121212R</t>
  </si>
  <si>
    <t>Nerezový 6 mm štěrbinový žlab s lemy a napojením na HT, délka 1250 mm, AISI 304</t>
  </si>
  <si>
    <t>-492101098</t>
  </si>
  <si>
    <t>721219128</t>
  </si>
  <si>
    <t>Montáž odtokového sprchového žlabu délky do 1050 mm</t>
  </si>
  <si>
    <t>1583249442</t>
  </si>
  <si>
    <t>Odtokové sprchové žlaby montáž odtokových sprchových žlabů ostatních typů délky do 1050 mm</t>
  </si>
  <si>
    <t>https://podminky.urs.cz/item/CS_URS_2026_01/721219128</t>
  </si>
  <si>
    <t>59054049R</t>
  </si>
  <si>
    <t>sada liniového odvodnění se zápachovou uzávěrkou ke stěně nerez AISI 304 odtok DN 50 dl 500mm</t>
  </si>
  <si>
    <t>sada</t>
  </si>
  <si>
    <t>1210304036</t>
  </si>
  <si>
    <t>59054050R</t>
  </si>
  <si>
    <t>sada liniového odvodnění se zápachovou uzávěrkou ke stěně nerez AISI 304 odtok DN 50 dl 900mm</t>
  </si>
  <si>
    <t>-1610539771</t>
  </si>
  <si>
    <t>28615601</t>
  </si>
  <si>
    <t>čistící tvarovka odpadní pro vysoké teploty HTRE DN 50</t>
  </si>
  <si>
    <t>-1214896365</t>
  </si>
  <si>
    <t>721226511</t>
  </si>
  <si>
    <t>Zápachová uzávěrka podomítková pro pračku a myčku DN 40</t>
  </si>
  <si>
    <t>-498125999</t>
  </si>
  <si>
    <t>Zápachové uzávěrky podomítkové (Pe) s krycí deskou pro pračku a myčku DN 40</t>
  </si>
  <si>
    <t>https://podminky.urs.cz/item/CS_URS_2026_01/721226511</t>
  </si>
  <si>
    <t>28615602</t>
  </si>
  <si>
    <t>čistící tvarovka odpadní pro vysoké teploty HTRE DN 75</t>
  </si>
  <si>
    <t>-595253768</t>
  </si>
  <si>
    <t>28615603</t>
  </si>
  <si>
    <t>čistící tvarovka odpadní pro vysoké teploty HTRE DN 110</t>
  </si>
  <si>
    <t>-2143806940</t>
  </si>
  <si>
    <t>28611616</t>
  </si>
  <si>
    <t>čistící kus kanalizace plastové KG DN 100 se 4 šrouby</t>
  </si>
  <si>
    <t>1295540466</t>
  </si>
  <si>
    <t>28615590</t>
  </si>
  <si>
    <t>odbočka dvojitá HTDA úhel 87° DN 50/50/50</t>
  </si>
  <si>
    <t>1259355587</t>
  </si>
  <si>
    <t>28615550</t>
  </si>
  <si>
    <t>odbočka HTEA úhel 45° DN 50/40</t>
  </si>
  <si>
    <t>-473446785</t>
  </si>
  <si>
    <t>28615572</t>
  </si>
  <si>
    <t>odbočka HTEA úhel 87° DN 110/50</t>
  </si>
  <si>
    <t>-1145266610</t>
  </si>
  <si>
    <t>28615630</t>
  </si>
  <si>
    <t>odbočka HTEA úhel 87° DN 50/50</t>
  </si>
  <si>
    <t>-585085919</t>
  </si>
  <si>
    <t>28615635</t>
  </si>
  <si>
    <t>redukce odpadní nesouosá HTR DN 50/40</t>
  </si>
  <si>
    <t>-1359874038</t>
  </si>
  <si>
    <t>28615636R</t>
  </si>
  <si>
    <t>redukce odpadní nesouosá HTR DN 100/50</t>
  </si>
  <si>
    <t>-516412660</t>
  </si>
  <si>
    <t>28615689</t>
  </si>
  <si>
    <t>zátka hrdlová odpadní HTM DN 50</t>
  </si>
  <si>
    <t>282978149</t>
  </si>
  <si>
    <t>28615691</t>
  </si>
  <si>
    <t>zátka hrdlová odpadní HTM DN 110</t>
  </si>
  <si>
    <t>-754440591</t>
  </si>
  <si>
    <t>721249115</t>
  </si>
  <si>
    <t>Montáž lapače střešních splavenin z PP DN 110 ostatní typ</t>
  </si>
  <si>
    <t>-744572702</t>
  </si>
  <si>
    <t>Lapače střešních splavenin montáž lapačů střešních splavenin ostatních typů polypropylenových DN 110</t>
  </si>
  <si>
    <t>https://podminky.urs.cz/item/CS_URS_2026_01/721249115</t>
  </si>
  <si>
    <t>28341110</t>
  </si>
  <si>
    <t>lapače střešních splavenin okapová vpusť s klapkou+inspekční poklop z PP</t>
  </si>
  <si>
    <t>986154853</t>
  </si>
  <si>
    <t>721279126</t>
  </si>
  <si>
    <t>Montáž přivzdušňovací ventil odpadních potrubí DN do 110 ostatní typ</t>
  </si>
  <si>
    <t>-1104664360</t>
  </si>
  <si>
    <t>Ventily přivzdušňovací odpadních potrubí montáž ventilů přivzdušňovacích ostatních typů do DN 110</t>
  </si>
  <si>
    <t>https://podminky.urs.cz/item/CS_URS_2026_01/721279126</t>
  </si>
  <si>
    <t>60000411R</t>
  </si>
  <si>
    <t>ventil přivzdušňovací DN 50/75/110 s redukční vložkou</t>
  </si>
  <si>
    <t>-1268794414</t>
  </si>
  <si>
    <t>721290111</t>
  </si>
  <si>
    <t>Zkouška těsnosti potrubí kanalizace vodou DN do 125</t>
  </si>
  <si>
    <t>-343072326</t>
  </si>
  <si>
    <t>Zkouška těsnosti kanalizace v objektech vodou do DN 125</t>
  </si>
  <si>
    <t>https://podminky.urs.cz/item/CS_URS_2026_01/721290111</t>
  </si>
  <si>
    <t>721290112</t>
  </si>
  <si>
    <t>Zkouška těsnosti potrubí kanalizace vodou DN 150/DN 200</t>
  </si>
  <si>
    <t>-520555425</t>
  </si>
  <si>
    <t>Zkouška těsnosti kanalizace v objektech vodou DN 150 nebo DN 200</t>
  </si>
  <si>
    <t>https://podminky.urs.cz/item/CS_URS_2026_01/721290112</t>
  </si>
  <si>
    <t>21+19</t>
  </si>
  <si>
    <t>998721121</t>
  </si>
  <si>
    <t>Přesun hmot tonážní pro vnitřní kanalizaci ruční v objektech v do 6 m</t>
  </si>
  <si>
    <t>1827647557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</si>
  <si>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</si>
  <si>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https://podminky.urs.cz/item/CS_URS_2026_01/998721121</t>
  </si>
  <si>
    <t>722</t>
  </si>
  <si>
    <t>Zdravotechnika - vnitřní vodovod</t>
  </si>
  <si>
    <t>722174002</t>
  </si>
  <si>
    <t>Potrubí vodovodní plastové PPR S3,2 spojované svařováním D 20x2,8 mm</t>
  </si>
  <si>
    <t>2067460093</t>
  </si>
  <si>
    <t>Potrubí z trubek polypropylenových spojovaných svařováním z jednovrstvého PP-R S3,2 (PN 16) D 20/2,8</t>
  </si>
  <si>
    <t>https://podminky.urs.cz/item/CS_URS_2026_01/722174002</t>
  </si>
  <si>
    <t>722174003</t>
  </si>
  <si>
    <t>Potrubí vodovodní plastové PPR S3,2 spojované svařováním D 25x3,5 mm</t>
  </si>
  <si>
    <t>286963250</t>
  </si>
  <si>
    <t>Potrubí z trubek polypropylenových spojovaných svařováním z jednovrstvého PP-R S3,2 (PN 16) D 25/3,5</t>
  </si>
  <si>
    <t>https://podminky.urs.cz/item/CS_URS_2026_01/722174003</t>
  </si>
  <si>
    <t>722174004</t>
  </si>
  <si>
    <t>Potrubí vodovodní plastové PPR S3,2 spojované svařováním D 32x4,4 mm</t>
  </si>
  <si>
    <t>-861580456</t>
  </si>
  <si>
    <t>Potrubí z trubek polypropylenových spojovaných svařováním z jednovrstvého PP-R S3,2 (PN 16) D 32/4,4</t>
  </si>
  <si>
    <t>https://podminky.urs.cz/item/CS_URS_2026_01/722174004</t>
  </si>
  <si>
    <t>722175002</t>
  </si>
  <si>
    <t>Potrubí vodovodní plastové vícevrstvé PP-RCT S3,2 s hliníkovou fólií spojované svařováním D 20x2,8 mm</t>
  </si>
  <si>
    <t>2008713585</t>
  </si>
  <si>
    <t>Potrubí z trubek polypropylenových spojovaných svařováním z vícevrstvého PP-RCT s hliníkovou fólií S3,2 (PN 16) D 20/2,8</t>
  </si>
  <si>
    <t>https://podminky.urs.cz/item/CS_URS_2026_01/722175002</t>
  </si>
  <si>
    <t>722175003</t>
  </si>
  <si>
    <t>Potrubí vodovodní plastové vícevrstvé PP-RCT S3,2 s hliníkovou fólií spojované svařováním D 25x3,5 mm</t>
  </si>
  <si>
    <t>1453526821</t>
  </si>
  <si>
    <t>Potrubí z trubek polypropylenových spojovaných svařováním z vícevrstvého PP-RCT s hliníkovou fólií S3,2 (PN 16) D 25/3,5</t>
  </si>
  <si>
    <t>https://podminky.urs.cz/item/CS_URS_2026_01/722175003</t>
  </si>
  <si>
    <t>722175043</t>
  </si>
  <si>
    <t>Potrubí vodovodní plastové vícevrstvé PP-RCT s čedičovými nebo karbonovými vlákny spojované svařováním D 32x4,4 mm</t>
  </si>
  <si>
    <t>1479896630</t>
  </si>
  <si>
    <t>Potrubí z trubek polypropylenových spojovaných svařováním z vícevrstvého PP-RCT s čedičovými nebo karbonovými vlákny S3,2 (PN 16) D 32/4,4</t>
  </si>
  <si>
    <t>https://podminky.urs.cz/item/CS_URS_2026_01/722175043</t>
  </si>
  <si>
    <t>722181241</t>
  </si>
  <si>
    <t>Ochrana vodovodního potrubí přilepenými termoizolačními trubicemi z PE tl přes 13 do 20 mm DN do 22 mm</t>
  </si>
  <si>
    <t>99510054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</si>
  <si>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</si>
  <si>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https://podminky.urs.cz/item/CS_URS_2026_01/722181241</t>
  </si>
  <si>
    <t>72218125R</t>
  </si>
  <si>
    <t>Ochrana vodovodního potrubí přilepenými termoizolačními trubicemi z PE tl přes 25 do 30 mm DN přes 22 do 45 mm</t>
  </si>
  <si>
    <t>117888462</t>
  </si>
  <si>
    <t>Ochrana potrubí termoizolačními trubicemi z pěnového polyetylenu PE přilepenými v příčných a podélných spojích, tloušťky izolace přes 25 do 30 mm, vnitřního průměru izolace DN přes 22 do 45 mm</t>
  </si>
  <si>
    <t>722190401</t>
  </si>
  <si>
    <t>Vyvedení a upevnění výpustku DN do 25</t>
  </si>
  <si>
    <t>1555239538</t>
  </si>
  <si>
    <t>Zřízení přípojek na potrubí vyvedení a upevnění výpustek do DN 25</t>
  </si>
  <si>
    <t>https://podminky.urs.cz/item/CS_URS_2026_01/722190401</t>
  </si>
  <si>
    <t>722224152</t>
  </si>
  <si>
    <t>Kulový kohout zahradní s vnějším závitem a páčkou PN 15, T 120°C G 1/2" - 3/4"</t>
  </si>
  <si>
    <t>561900704</t>
  </si>
  <si>
    <t>Armatury s jedním závitem ventily kulové zahradní uzávěry PN 15 do 120° C G 1/2" - 3/4"</t>
  </si>
  <si>
    <t>https://podminky.urs.cz/item/CS_URS_2026_01/722224152</t>
  </si>
  <si>
    <t>722224153</t>
  </si>
  <si>
    <t>Kulový kohout zahradní s vnějším závitem a páčkou PN 15, T 120°C G 3/4" - 1"</t>
  </si>
  <si>
    <t>132911372</t>
  </si>
  <si>
    <t>Armatury s jedním závitem ventily kulové zahradní uzávěry PN 15 do 120° C G 3/4" - 1"</t>
  </si>
  <si>
    <t>https://podminky.urs.cz/item/CS_URS_2026_01/722224153</t>
  </si>
  <si>
    <t>722231083</t>
  </si>
  <si>
    <t>Ventil zpětný G 3/4" PN 16 do 90°C</t>
  </si>
  <si>
    <t>-1191284103</t>
  </si>
  <si>
    <t>Armatury se dvěma závity ventily zpětné mosazné PN 16 do 90°C vnitřní závit G 3/4"</t>
  </si>
  <si>
    <t>https://podminky.urs.cz/item/CS_URS_2026_01/722231083</t>
  </si>
  <si>
    <t>722232045</t>
  </si>
  <si>
    <t>Kohout kulový přímý G 1" PN 42 do 185°C vnitřní závit</t>
  </si>
  <si>
    <t>-187220911</t>
  </si>
  <si>
    <t>Armatury se dvěma závity kulové kohouty PN 42 do 185 °C přímé vnitřní závit G 1"</t>
  </si>
  <si>
    <t>https://podminky.urs.cz/item/CS_URS_2026_01/722232045</t>
  </si>
  <si>
    <t>722232046</t>
  </si>
  <si>
    <t>Kohout kulový přímý G 5/4" PN 42 do 185°C vnitřní závit</t>
  </si>
  <si>
    <t>1496593897</t>
  </si>
  <si>
    <t>Armatury se dvěma závity kulové kohouty PN 42 do 185 °C přímé vnitřní závit G 5/4"</t>
  </si>
  <si>
    <t>https://podminky.urs.cz/item/CS_URS_2026_01/722232046</t>
  </si>
  <si>
    <t>03997000R</t>
  </si>
  <si>
    <t>D+M zahradní nezámrzný výtokový ventil chrom G1/2"</t>
  </si>
  <si>
    <t>1617935837</t>
  </si>
  <si>
    <t>722270102</t>
  </si>
  <si>
    <t>Sestava vodoměrová závitová G 1"</t>
  </si>
  <si>
    <t>-1194145404</t>
  </si>
  <si>
    <t>Vodoměrové sestavy závitové G 1"</t>
  </si>
  <si>
    <t>https://podminky.urs.cz/item/CS_URS_2026_01/722270102</t>
  </si>
  <si>
    <t>722290234</t>
  </si>
  <si>
    <t>Proplach a dezinfekce vodovodního potrubí DN do 80</t>
  </si>
  <si>
    <t>2045225514</t>
  </si>
  <si>
    <t>Zkoušky, proplach a desinfekce vodovodního potrubí proplach a desinfekce vodovodního potrubí do DN 80</t>
  </si>
  <si>
    <t>https://podminky.urs.cz/item/CS_URS_2026_01/722290234</t>
  </si>
  <si>
    <t>722290246</t>
  </si>
  <si>
    <t>Zkouška těsnosti vodovodního potrubí plastového DN do 40</t>
  </si>
  <si>
    <t>1617653714</t>
  </si>
  <si>
    <t>Zkoušky, proplach a desinfekce vodovodního potrubí zkoušky těsnosti vodovodního potrubí plastového do DN 40</t>
  </si>
  <si>
    <t>https://podminky.urs.cz/item/CS_URS_2026_01/722290246</t>
  </si>
  <si>
    <t>998722121</t>
  </si>
  <si>
    <t>Přesun hmot tonážní pro vnitřní vodovod ruční v objektech v do 6 m</t>
  </si>
  <si>
    <t>-850454085</t>
  </si>
  <si>
    <t>Přesun hmot pro vnitřní vodovod stanovený z hmotnosti přesunovaného materiálu vodorovná dopravní vzdálenost do 50 m ruční (bez užití mechanizace) v objektech výšky do 6 m</t>
  </si>
  <si>
    <t>https://podminky.urs.cz/item/CS_URS_2026_01/998722121</t>
  </si>
  <si>
    <t>725</t>
  </si>
  <si>
    <t>Zdravotechnika - zařizovací předměty</t>
  </si>
  <si>
    <t>725119125</t>
  </si>
  <si>
    <t>Montáž klozetových mís závěsných na nosné stěny</t>
  </si>
  <si>
    <t>831444697</t>
  </si>
  <si>
    <t>Zařízení záchodů montáž klozetových mís závěsných na nosné stěny</t>
  </si>
  <si>
    <t>https://podminky.urs.cz/item/CS_URS_2026_01/725119125</t>
  </si>
  <si>
    <t>64236091</t>
  </si>
  <si>
    <t>mísa keramická klozetová závěsná bílá s hlubokým splachováním odpad vodorovný</t>
  </si>
  <si>
    <t>790238944</t>
  </si>
  <si>
    <t>725119131</t>
  </si>
  <si>
    <t>Montáž klozetových sedátek standardních</t>
  </si>
  <si>
    <t>-1577603365</t>
  </si>
  <si>
    <t>Zařízení záchodů montáž klozetových sedátek standardních</t>
  </si>
  <si>
    <t>https://podminky.urs.cz/item/CS_URS_2026_01/725119131</t>
  </si>
  <si>
    <t>55167381</t>
  </si>
  <si>
    <t>sedátko klozetové duroplastové bílé s poklopem</t>
  </si>
  <si>
    <t>1572454772</t>
  </si>
  <si>
    <t>725129101</t>
  </si>
  <si>
    <t>Montáž pisoáru keramického</t>
  </si>
  <si>
    <t>-694532413</t>
  </si>
  <si>
    <t>Pisoárové záchodky montáž ostatních typů keramických</t>
  </si>
  <si>
    <t>https://podminky.urs.cz/item/CS_URS_2026_01/725129101</t>
  </si>
  <si>
    <t>64250913</t>
  </si>
  <si>
    <t>urinál keramický s odsáváním přívod svislý vnější</t>
  </si>
  <si>
    <t>-636186387</t>
  </si>
  <si>
    <t>725219102</t>
  </si>
  <si>
    <t>Montáž umyvadla připevněného na šrouby do zdiva</t>
  </si>
  <si>
    <t>101468950</t>
  </si>
  <si>
    <t>Umyvadla montáž umyvadel ostatních typů na šrouby</t>
  </si>
  <si>
    <t>https://podminky.urs.cz/item/CS_URS_2026_01/725219102</t>
  </si>
  <si>
    <t>64211030R</t>
  </si>
  <si>
    <t>umyvadlo keramické závěsné bílé 500x400mm</t>
  </si>
  <si>
    <t>2037230156</t>
  </si>
  <si>
    <t>64221040R</t>
  </si>
  <si>
    <t>umývátko keramické stěnové bílé 350x290mm</t>
  </si>
  <si>
    <t>636275854</t>
  </si>
  <si>
    <t>72529165R</t>
  </si>
  <si>
    <t>Montáž závěsného odpadkového koše</t>
  </si>
  <si>
    <t>-812863958</t>
  </si>
  <si>
    <t>Montáž doplňků zařízení koupelen a záchodů koše odpadkového</t>
  </si>
  <si>
    <t>3+1</t>
  </si>
  <si>
    <t>55431082R</t>
  </si>
  <si>
    <t>koš odpadkový závěsný nerezový matný objem 5l</t>
  </si>
  <si>
    <t>467011004</t>
  </si>
  <si>
    <t>55431083R</t>
  </si>
  <si>
    <t>koš odpadkový závěsný nerezový matný objem 25l</t>
  </si>
  <si>
    <t>-593408848</t>
  </si>
  <si>
    <t>725291652</t>
  </si>
  <si>
    <t>Montáž dávkovače tekutého mýdla</t>
  </si>
  <si>
    <t>102866704</t>
  </si>
  <si>
    <t>Montáž doplňků zařízení koupelen a záchodů dávkovače tekutého mýdla</t>
  </si>
  <si>
    <t>https://podminky.urs.cz/item/CS_URS_2026_01/725291652</t>
  </si>
  <si>
    <t>55431097R</t>
  </si>
  <si>
    <t>dávkovač tekutého mýdla bezdotykový nerez matný 700ml</t>
  </si>
  <si>
    <t>-198010246</t>
  </si>
  <si>
    <t>725291653</t>
  </si>
  <si>
    <t>Montáž zásobníku toaletních papírů</t>
  </si>
  <si>
    <t>-76501904</t>
  </si>
  <si>
    <t>Montáž doplňků zařízení koupelen a záchodů zásobníku toaletních papírů</t>
  </si>
  <si>
    <t>https://podminky.urs.cz/item/CS_URS_2026_01/725291653</t>
  </si>
  <si>
    <t>55431090R</t>
  </si>
  <si>
    <t>zásobník toaletních papírů nerez D 260mm</t>
  </si>
  <si>
    <t>961275828</t>
  </si>
  <si>
    <t>725291654</t>
  </si>
  <si>
    <t>Montáž zásobníku papírových ručníků</t>
  </si>
  <si>
    <t>-289017780</t>
  </si>
  <si>
    <t>Montáž doplňků zařízení koupelen a záchodů zásobníku papírových ručníků</t>
  </si>
  <si>
    <t>https://podminky.urs.cz/item/CS_URS_2026_01/725291654</t>
  </si>
  <si>
    <t>55431084</t>
  </si>
  <si>
    <t>zásobník papírových ručníků skládaných nerezové provedení</t>
  </si>
  <si>
    <t>921073878</t>
  </si>
  <si>
    <t>725291664</t>
  </si>
  <si>
    <t>Montáž štětky závěsné</t>
  </si>
  <si>
    <t>1810503361</t>
  </si>
  <si>
    <t>Montáž doplňků zařízení koupelen a záchodů štětky závěsné</t>
  </si>
  <si>
    <t>https://podminky.urs.cz/item/CS_URS_2026_01/725291664</t>
  </si>
  <si>
    <t>55779013</t>
  </si>
  <si>
    <t>štětka na WC závěsná nebo na podlahu kartáč nylon nerezové záchytné pouzdro mat</t>
  </si>
  <si>
    <t>-140558579</t>
  </si>
  <si>
    <t>72529166R</t>
  </si>
  <si>
    <t>Montáž závěsného zásobníku hygienických sáčků</t>
  </si>
  <si>
    <t>1765101676</t>
  </si>
  <si>
    <t>Montáž doplňků zařízení koupelen a záchodů závěsného zásobníku hygienických sáčků</t>
  </si>
  <si>
    <t>55431089R</t>
  </si>
  <si>
    <t>zásobník hygienických sáčků závěsný nerez mat 25x100x140mm</t>
  </si>
  <si>
    <t>-1865195208</t>
  </si>
  <si>
    <t>725291665</t>
  </si>
  <si>
    <t>Montáž police</t>
  </si>
  <si>
    <t>-1742837414</t>
  </si>
  <si>
    <t>Montáž doplňků zařízení koupelen a záchodů police</t>
  </si>
  <si>
    <t>https://podminky.urs.cz/item/CS_URS_2026_01/725291665</t>
  </si>
  <si>
    <t>4+3</t>
  </si>
  <si>
    <t>55779011R</t>
  </si>
  <si>
    <t>police na zeď nerezová rohová 210x210x75mm</t>
  </si>
  <si>
    <t>1343578535</t>
  </si>
  <si>
    <t>55779010R</t>
  </si>
  <si>
    <t>police na zeď na odkládání 3 kusů brýlí dřevěná</t>
  </si>
  <si>
    <t>-932744407</t>
  </si>
  <si>
    <t>725291666</t>
  </si>
  <si>
    <t>Montáž háčku</t>
  </si>
  <si>
    <t>581133170</t>
  </si>
  <si>
    <t>Montáž doplňků zařízení koupelen a záchodů háčku</t>
  </si>
  <si>
    <t>https://podminky.urs.cz/item/CS_URS_2026_01/725291666</t>
  </si>
  <si>
    <t>55441011R</t>
  </si>
  <si>
    <t>háček koupelnový nerez 68x78x39mm</t>
  </si>
  <si>
    <t>1003109483</t>
  </si>
  <si>
    <t>725319111</t>
  </si>
  <si>
    <t>Montáž dřezu ostatních typů</t>
  </si>
  <si>
    <t>1671001981</t>
  </si>
  <si>
    <t>Dřezy bez výtokových armatur montáž dřezů ostatních typů</t>
  </si>
  <si>
    <t>https://podminky.urs.cz/item/CS_URS_2026_01/725319111</t>
  </si>
  <si>
    <t>55231084</t>
  </si>
  <si>
    <t>dřez nerez vestavný matný 800x500mm</t>
  </si>
  <si>
    <t>-1036964363</t>
  </si>
  <si>
    <t>725339111</t>
  </si>
  <si>
    <t>Montáž výlevky</t>
  </si>
  <si>
    <t>-1504541376</t>
  </si>
  <si>
    <t>Výlevky montáž výlevky</t>
  </si>
  <si>
    <t>https://podminky.urs.cz/item/CS_URS_2026_01/725339111</t>
  </si>
  <si>
    <t>64271101</t>
  </si>
  <si>
    <t>výlevka keramická stojatá bílá</t>
  </si>
  <si>
    <t>391200510</t>
  </si>
  <si>
    <t>725819201</t>
  </si>
  <si>
    <t>Montáž ventilů nástěnných G 1/2"</t>
  </si>
  <si>
    <t>-2086839914</t>
  </si>
  <si>
    <t>Ventily montáž ventilů ostatních typů nástěnných G 1/2"</t>
  </si>
  <si>
    <t>https://podminky.urs.cz/item/CS_URS_2026_01/725819201</t>
  </si>
  <si>
    <t>55145627</t>
  </si>
  <si>
    <t>ventil výtokový nástěnný s pevným výtokem G 1/2x150mm</t>
  </si>
  <si>
    <t>-856438240</t>
  </si>
  <si>
    <t>725819401</t>
  </si>
  <si>
    <t>Montáž ventilů rohových G 1/2" s připojovací trubičkou</t>
  </si>
  <si>
    <t>-72975002</t>
  </si>
  <si>
    <t>Ventily montáž ventilů ostatních typů rohových s připojovací trubičkou G 1/2"</t>
  </si>
  <si>
    <t>https://podminky.urs.cz/item/CS_URS_2026_01/725819401</t>
  </si>
  <si>
    <t>55141002</t>
  </si>
  <si>
    <t>ventil kulový rohový s filtrem 1/2"x3/8" s celokovovým kulatým designem</t>
  </si>
  <si>
    <t>819722447</t>
  </si>
  <si>
    <t>55190005</t>
  </si>
  <si>
    <t>flexi hadice ohebná k baterii D 8x12mm F 1/2"xM10 500mm</t>
  </si>
  <si>
    <t>-544942559</t>
  </si>
  <si>
    <t>725819402</t>
  </si>
  <si>
    <t>Montáž ventilů rohových G 1/2" bez připojovací trubičky</t>
  </si>
  <si>
    <t>-358216343</t>
  </si>
  <si>
    <t>Ventily montáž ventilů ostatních typů rohových bez připojovací trubičky G 1/2"</t>
  </si>
  <si>
    <t>https://podminky.urs.cz/item/CS_URS_2026_01/725819402</t>
  </si>
  <si>
    <t>55111982</t>
  </si>
  <si>
    <t>ventil rohový pračkový 1/2"x3/4"</t>
  </si>
  <si>
    <t>336168220</t>
  </si>
  <si>
    <t>725829101</t>
  </si>
  <si>
    <t>Montáž baterie nástěnné dřezové pákové a klasické</t>
  </si>
  <si>
    <t>80435005</t>
  </si>
  <si>
    <t>Baterie dřezové montáž ostatních typů nástěnných pákových nebo klasických</t>
  </si>
  <si>
    <t>https://podminky.urs.cz/item/CS_URS_2026_01/725829101</t>
  </si>
  <si>
    <t>55143976</t>
  </si>
  <si>
    <t>baterie dřezová páková nástěnná s kulatým ústím 300mm</t>
  </si>
  <si>
    <t>382261684</t>
  </si>
  <si>
    <t>725829111</t>
  </si>
  <si>
    <t>Montáž baterie stojánkové dřezové G 1/2"</t>
  </si>
  <si>
    <t>1588158080</t>
  </si>
  <si>
    <t>Baterie dřezové montáž ostatních typů stojánkových G 1/2"</t>
  </si>
  <si>
    <t>https://podminky.urs.cz/item/CS_URS_2026_01/725829111</t>
  </si>
  <si>
    <t>55145726</t>
  </si>
  <si>
    <t>baterie dřezová páková stojánková s vysokým výtokovým ramínkem chrom</t>
  </si>
  <si>
    <t>-182659575</t>
  </si>
  <si>
    <t>725829131</t>
  </si>
  <si>
    <t>Montáž baterie umyvadlové stojánkové G 1/2" ostatní typ</t>
  </si>
  <si>
    <t>2031187404</t>
  </si>
  <si>
    <t>Baterie umyvadlové montáž ostatních typů stojánkových G 1/2"</t>
  </si>
  <si>
    <t>https://podminky.urs.cz/item/CS_URS_2026_01/725829131</t>
  </si>
  <si>
    <t>55145691</t>
  </si>
  <si>
    <t>baterie umyvadlová stojánková páková výtok 100 mm s tlačným uzávěrem odpadu 5/4" chrom</t>
  </si>
  <si>
    <t>-1893584067</t>
  </si>
  <si>
    <t>72584133R</t>
  </si>
  <si>
    <t>Baterie sprchová podomítková s přepínačem a pevnou sprchou</t>
  </si>
  <si>
    <t>177836439</t>
  </si>
  <si>
    <t>Baterie sprchové podomítkové (zápustné) s přepínačem a pevnou sprchou</t>
  </si>
  <si>
    <t>725859101</t>
  </si>
  <si>
    <t>Montáž ventilů odpadních do DN 32 pro zařizovací předměty</t>
  </si>
  <si>
    <t>-220446736</t>
  </si>
  <si>
    <t>Ventily odpadní pro zařizovací předměty montáž ventilů do DN 32</t>
  </si>
  <si>
    <t>https://podminky.urs.cz/item/CS_URS_2026_01/725859101</t>
  </si>
  <si>
    <t>55161007</t>
  </si>
  <si>
    <t>ventil odpadní umyvadlový celokovový CLICK/CLACK s přepadem a připojovacím závitem 5/4"</t>
  </si>
  <si>
    <t>-691691827</t>
  </si>
  <si>
    <t>725865411</t>
  </si>
  <si>
    <t>Zápachová uzávěrka pisoárová DN 32/40</t>
  </si>
  <si>
    <t>-406887536</t>
  </si>
  <si>
    <t>Zápachové uzávěrky zařizovacích předmětů pro pisoáry DN 32/40</t>
  </si>
  <si>
    <t>https://podminky.urs.cz/item/CS_URS_2026_01/725865411</t>
  </si>
  <si>
    <t>725869101</t>
  </si>
  <si>
    <t>Montáž zápachových uzávěrek umyvadlových do DN 40</t>
  </si>
  <si>
    <t>999480590</t>
  </si>
  <si>
    <t>Zápachové uzávěrky zařizovacích předmětů montáž zápachových uzávěrek umyvadlových do DN 40</t>
  </si>
  <si>
    <t>https://podminky.urs.cz/item/CS_URS_2026_01/725869101</t>
  </si>
  <si>
    <t>55162001</t>
  </si>
  <si>
    <t>uzávěrka zápachová umyvadlová s celokovovým kulatým designem DN 32</t>
  </si>
  <si>
    <t>23828311</t>
  </si>
  <si>
    <t>725869203</t>
  </si>
  <si>
    <t>Montáž zápachových uzávěrek dřezových jednodílných DN 40</t>
  </si>
  <si>
    <t>1839600386</t>
  </si>
  <si>
    <t>Zápachové uzávěrky zařizovacích předmětů montáž zápachových uzávěrek dřezových jednodílných DN 40</t>
  </si>
  <si>
    <t>https://podminky.urs.cz/item/CS_URS_2026_01/725869203</t>
  </si>
  <si>
    <t>55161115</t>
  </si>
  <si>
    <t>uzávěrka zápachová dřezová s kulovým kloubem DN 40</t>
  </si>
  <si>
    <t>-1128198465</t>
  </si>
  <si>
    <t>998725121</t>
  </si>
  <si>
    <t>Přesun hmot tonážní pro zařizovací předměty ruční v objektech v do 6 m</t>
  </si>
  <si>
    <t>1699260452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</si>
  <si>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</si>
  <si>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https://podminky.urs.cz/item/CS_URS_2026_01/998725121</t>
  </si>
  <si>
    <t>726</t>
  </si>
  <si>
    <t>Zdravotechnika - předstěnové instalace</t>
  </si>
  <si>
    <t>726131041</t>
  </si>
  <si>
    <t>Instalační předstěna pro klozet závěsný v 1120 mm s ovládáním zepředu do lehkých stěn s kovovou kcí</t>
  </si>
  <si>
    <t>-392559829</t>
  </si>
  <si>
    <t>Předstěnové instalační systémy do lehkých stěn s kovovou konstrukcí pro závěsné klozety ovládání zepředu, stavební výšky 1120 mm</t>
  </si>
  <si>
    <t>https://podminky.urs.cz/item/CS_URS_2026_01/726131041</t>
  </si>
  <si>
    <t>726191001</t>
  </si>
  <si>
    <t>Zvukoizolační souprava pro klozet a bidet</t>
  </si>
  <si>
    <t>1099153652</t>
  </si>
  <si>
    <t>Ostatní příslušenství instalačních systémů zvukoizolační souprava pro WC a bidet</t>
  </si>
  <si>
    <t>https://podminky.urs.cz/item/CS_URS_2026_01/726191001</t>
  </si>
  <si>
    <t>726191002</t>
  </si>
  <si>
    <t>Souprava pro předstěnovou montáž</t>
  </si>
  <si>
    <t>1510815001</t>
  </si>
  <si>
    <t>Ostatní příslušenství instalačních systémů souprava pro předstěnovou montáž</t>
  </si>
  <si>
    <t>https://podminky.urs.cz/item/CS_URS_2026_01/726191002</t>
  </si>
  <si>
    <t>726191011</t>
  </si>
  <si>
    <t>Ovládací tlačítko WC pro montáž do předstěnových konstrukcí</t>
  </si>
  <si>
    <t>77474493</t>
  </si>
  <si>
    <t>Ostatní příslušenství instalačních systémů montáž ovládacích tlačítek k WC</t>
  </si>
  <si>
    <t>https://podminky.urs.cz/item/CS_URS_2026_01/726191011</t>
  </si>
  <si>
    <t>55281795</t>
  </si>
  <si>
    <t>tlačítko pro ovládání WC shora/zepředu plast dvě množství vody 213x142mm</t>
  </si>
  <si>
    <t>1057072024</t>
  </si>
  <si>
    <t>998726131</t>
  </si>
  <si>
    <t>Přesun hmot tonážní pro instalační prefabrikáty ruční v objektech v do 6 m</t>
  </si>
  <si>
    <t>-1549050480</t>
  </si>
  <si>
    <t>Přesun hmot pro instalační prefabrikáty stanovený z hmotnosti přesunovaného materiálu vodorovná dopravní vzdálenost do 50 m ruční (bez užití mechanizace) v objektech výšky do 6 m</t>
  </si>
  <si>
    <t>https://podminky.urs.cz/item/CS_URS_2026_01/998726131</t>
  </si>
  <si>
    <t>732</t>
  </si>
  <si>
    <t>Ústřední vytápění - strojovny</t>
  </si>
  <si>
    <t>732421202</t>
  </si>
  <si>
    <t>Čerpadlo teplovodní mokroběžné závitové cirkulační DN 25 výtlak do 4,0 m průtok 2,20 m3/h pro TUV</t>
  </si>
  <si>
    <t>-849131087</t>
  </si>
  <si>
    <t>Čerpadla teplovodní mokroběžná závitová cirkulační pro TUV (elektronicky řízená) PN 10, do 80°C DN přípojky/dopravní výška H (m) - čerpací výkon Q (m3/h) DN 25 / do 4,0 m / 2,2 m3/h</t>
  </si>
  <si>
    <t>https://podminky.urs.cz/item/CS_URS_2026_01/732421202</t>
  </si>
  <si>
    <t>998732311</t>
  </si>
  <si>
    <t>Přesun hmot procentní pro strojovny ruční v objektech v do 6 m</t>
  </si>
  <si>
    <t>%</t>
  </si>
  <si>
    <t>-1480271635</t>
  </si>
  <si>
    <t>Přesun hmot pro strojovny stanovený procentní sazbou (%) z ceny vodorovná dopravní vzdálenost do 50 m ruční (bez užití mechanizace) v objektech výšky do 6 m</t>
  </si>
  <si>
    <t>https://podminky.urs.cz/item/CS_URS_2026_01/998732311</t>
  </si>
  <si>
    <t>751</t>
  </si>
  <si>
    <t>751792007</t>
  </si>
  <si>
    <t>Montáž sifonu pro odvod kondenzátu klimatizace</t>
  </si>
  <si>
    <t>973499106</t>
  </si>
  <si>
    <t>Montáž ostatních zařízení pro odvod kondenzátu klimatizace sifonu</t>
  </si>
  <si>
    <t>https://podminky.urs.cz/item/CS_URS_2026_01/751792007</t>
  </si>
  <si>
    <t>48481003</t>
  </si>
  <si>
    <t>sifon pro odvod kondenzátu</t>
  </si>
  <si>
    <t>-761590117</t>
  </si>
  <si>
    <t>998751311</t>
  </si>
  <si>
    <t>Přesun hmot procentní pro vzduchotechniku ruční v objektech v do 12 m</t>
  </si>
  <si>
    <t>465667074</t>
  </si>
  <si>
    <t>Přesun hmot pro vzduchotechniku stanovený procentní sazbou (%) z ceny vodorovná dopravní vzdálenost do 50 m ruční (bez užití mechanizace) v objektech výšky do 12 m</t>
  </si>
  <si>
    <t>https://podminky.urs.cz/item/CS_URS_2026_01/998751311</t>
  </si>
  <si>
    <t>767995101</t>
  </si>
  <si>
    <t>Montáž atypických zámečnických konstrukcí hmotnosti do 1 kg</t>
  </si>
  <si>
    <t>-1371995139</t>
  </si>
  <si>
    <t>Montáž ostatních atypických zámečnických konstrukcí hmotnosti do 1 kg</t>
  </si>
  <si>
    <t>https://podminky.urs.cz/item/CS_URS_2026_01/767995101</t>
  </si>
  <si>
    <t>95120130R</t>
  </si>
  <si>
    <t>kovové doplňkové konstrukce montážního atypu</t>
  </si>
  <si>
    <t>1310039068</t>
  </si>
  <si>
    <t>-1095907509</t>
  </si>
  <si>
    <t>HZS</t>
  </si>
  <si>
    <t>Hodinové zúčtovací sazby</t>
  </si>
  <si>
    <t>HZS2211</t>
  </si>
  <si>
    <t>Hodinová zúčtovací sazba instalatér</t>
  </si>
  <si>
    <t>hod</t>
  </si>
  <si>
    <t>512</t>
  </si>
  <si>
    <t>1471063153</t>
  </si>
  <si>
    <t>Hodinové zúčtovací sazby profesí PSV provádění stavebních instalací instalatér</t>
  </si>
  <si>
    <t>https://podminky.urs.cz/item/CS_URS_2026_01/HZS2211</t>
  </si>
  <si>
    <t>demontáže, úpravy rozvodů apod.</t>
  </si>
  <si>
    <t>4*2*8</t>
  </si>
  <si>
    <t>HZS2491</t>
  </si>
  <si>
    <t>Hodinová zúčtovací sazba dělník zednických výpomocí</t>
  </si>
  <si>
    <t>70971567</t>
  </si>
  <si>
    <t>Hodinové zúčtovací sazby profesí PSV zednické výpomoci a pomocné práce PSV dělník zednických výpomocí</t>
  </si>
  <si>
    <t>https://podminky.urs.cz/item/CS_URS_2026_01/HZS2491</t>
  </si>
  <si>
    <t>průrazy, prostupy, začištění apod.</t>
  </si>
  <si>
    <t>01.03 -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</si>
  <si>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</si>
  <si>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</si>
  <si>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</si>
  <si>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</si>
  <si>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>733</t>
  </si>
  <si>
    <t>Ústřední vytápění - rozvodné potrubí</t>
  </si>
  <si>
    <t>733223105</t>
  </si>
  <si>
    <t>Potrubí měděné tvrdé spojované měkkým pájením D 28x1,5 mm</t>
  </si>
  <si>
    <t>641560004</t>
  </si>
  <si>
    <t>Potrubí z trubek měděných tvrdých spojovaných měkkým pájením Ø 28/1,5</t>
  </si>
  <si>
    <t>https://podminky.urs.cz/item/CS_URS_2026_01/733223105</t>
  </si>
  <si>
    <t>733223106</t>
  </si>
  <si>
    <t>Potrubí měděné tvrdé spojované měkkým pájením D 35x1,5 mm</t>
  </si>
  <si>
    <t>-991730051</t>
  </si>
  <si>
    <t>Potrubí z trubek měděných tvrdých spojovaných měkkým pájením Ø 35/1,5</t>
  </si>
  <si>
    <t>https://podminky.urs.cz/item/CS_URS_2026_01/733223106</t>
  </si>
  <si>
    <t>733224205</t>
  </si>
  <si>
    <t>Příplatek k potrubí měděnému za potrubí vedené v kotelnách nebo strojovnách D 28x1,5 mm</t>
  </si>
  <si>
    <t>-1979332310</t>
  </si>
  <si>
    <t>Potrubí z trubek měděných Příplatek k cenám za potrubí vedené v kotelnách a strojovnách Ø 28/1,5</t>
  </si>
  <si>
    <t>https://podminky.urs.cz/item/CS_URS_2026_01/733224205</t>
  </si>
  <si>
    <t>733224206</t>
  </si>
  <si>
    <t>Příplatek k potrubí měděnému za potrubí vedené v kotelnách nebo strojovnách D 35x1,5 mm</t>
  </si>
  <si>
    <t>418313679</t>
  </si>
  <si>
    <t>Potrubí z trubek měděných Příplatek k cenám za potrubí vedené v kotelnách a strojovnách Ø 35/1,5</t>
  </si>
  <si>
    <t>https://podminky.urs.cz/item/CS_URS_2026_01/733224206</t>
  </si>
  <si>
    <t>733224225</t>
  </si>
  <si>
    <t>Příplatek k potrubí měděnému za zhotovení přípojky z trubek měděných D 28x1,5 mm</t>
  </si>
  <si>
    <t>-821879173</t>
  </si>
  <si>
    <t>Potrubí z trubek měděných Příplatek k cenám za zhotovení přípojky z trubek měděných Ø 28/1,5</t>
  </si>
  <si>
    <t>https://podminky.urs.cz/item/CS_URS_2026_01/733224225</t>
  </si>
  <si>
    <t>733224226</t>
  </si>
  <si>
    <t>Příplatek k potrubí měděnému za zhotovení přípojky z trubek měděných D 35x1,5 mm</t>
  </si>
  <si>
    <t>-1495772596</t>
  </si>
  <si>
    <t>Potrubí z trubek měděných Příplatek k cenám za zhotovení přípojky z trubek měděných Ø 35/1,5</t>
  </si>
  <si>
    <t>https://podminky.urs.cz/item/CS_URS_2026_01/733224226</t>
  </si>
  <si>
    <t>733291101</t>
  </si>
  <si>
    <t>Zkouška těsnosti potrubí měděné D do 35x1,5</t>
  </si>
  <si>
    <t>17236458</t>
  </si>
  <si>
    <t>Zkoušky těsnosti potrubí z trubek měděných Ø do 35/1,5</t>
  </si>
  <si>
    <t>https://podminky.urs.cz/item/CS_URS_2026_01/733291101</t>
  </si>
  <si>
    <t>733391101</t>
  </si>
  <si>
    <t>Zkouška těsnosti potrubí plastové D do 32x3,0</t>
  </si>
  <si>
    <t>-1167061353</t>
  </si>
  <si>
    <t>Zkoušky těsnosti potrubí z trubek plastových Ø do 32/3,0</t>
  </si>
  <si>
    <t>https://podminky.urs.cz/item/CS_URS_2026_01/733391101</t>
  </si>
  <si>
    <t>73339110R</t>
  </si>
  <si>
    <t>Zkouška topná</t>
  </si>
  <si>
    <t>437770083</t>
  </si>
  <si>
    <t>733811241</t>
  </si>
  <si>
    <t>Ochrana potrubí ústředního vytápění termoizolačními trubicemi z PE tl přes 13 do 20 mm DN do 22 mm</t>
  </si>
  <si>
    <t>897191087</t>
  </si>
  <si>
    <t>https://podminky.urs.cz/item/CS_URS_2026_01/733811241</t>
  </si>
  <si>
    <t>73381125R</t>
  </si>
  <si>
    <t>Ochrana potrubí ústředního vytápění termoizolačními trubicemi z PE tl přes 35 do 40 mm DN přes 22 do 45 mm</t>
  </si>
  <si>
    <t>979386820</t>
  </si>
  <si>
    <t>Ochrana potrubí termoizolačními trubicemi z pěnového polyetylenu PE přilepenými v příčných a podélných spojích, tloušťky izolace přes 35 do 40 mm, vnitřního průměru izolace DN přes 22 do 45 mm</t>
  </si>
  <si>
    <t>998733121</t>
  </si>
  <si>
    <t>Přesun hmot tonážní pro rozvody potrubí ruční v objektech v do 6 m</t>
  </si>
  <si>
    <t>-100153170</t>
  </si>
  <si>
    <t>Přesun hmot pro rozvody potrubí stanovený z hmotnosti přesunovaného materiálu vodorovná dopravní vzdálenost do 50 m ruční (bez užití mechanizace) v objektech výšky do 6 m</t>
  </si>
  <si>
    <t>https://podminky.urs.cz/item/CS_URS_2026_01/998733121</t>
  </si>
  <si>
    <t>734</t>
  </si>
  <si>
    <t>Ústřední vytápění - armatury</t>
  </si>
  <si>
    <t>734211120</t>
  </si>
  <si>
    <t>Ventil závitový odvzdušňovací G 1/2 PN 14 do 120°C automatický</t>
  </si>
  <si>
    <t>707406144</t>
  </si>
  <si>
    <t>Ventily odvzdušňovací závitové automatické PN 14 do 120°C G 1/2</t>
  </si>
  <si>
    <t>https://podminky.urs.cz/item/CS_URS_2026_01/734211120</t>
  </si>
  <si>
    <t>734242415</t>
  </si>
  <si>
    <t>Ventil závitový zpětný přímý G 5/4 PN 16 do 110°C</t>
  </si>
  <si>
    <t>215730642</t>
  </si>
  <si>
    <t>Ventily zpětné závitové PN 16 do 110°C přímé G 5/4</t>
  </si>
  <si>
    <t>https://podminky.urs.cz/item/CS_URS_2026_01/734242415</t>
  </si>
  <si>
    <t>734291123</t>
  </si>
  <si>
    <t>Kohout plnící a vypouštěcí G 1/2 PN 10 do 90°C závitový</t>
  </si>
  <si>
    <t>-1507107881</t>
  </si>
  <si>
    <t>Ostatní armatury kohouty plnicí a vypouštěcí PN 10 do 90°C G 1/2</t>
  </si>
  <si>
    <t>https://podminky.urs.cz/item/CS_URS_2026_01/734291123</t>
  </si>
  <si>
    <t>734291256</t>
  </si>
  <si>
    <t>Filtr závitový pro topné a chladicí systémy přímý G 1 1/4 PN 16 do 160°C s vnitřními závity</t>
  </si>
  <si>
    <t>971041353</t>
  </si>
  <si>
    <t>Ostatní armatury filtry závitové pro topné a chladicí systémy PN 16 do 160°C přímé s vnitřními závity G 1 1/4</t>
  </si>
  <si>
    <t>https://podminky.urs.cz/item/CS_URS_2026_01/734291256</t>
  </si>
  <si>
    <t>734292716</t>
  </si>
  <si>
    <t>Kohout kulový přímý G 1 1/4 PN 42 do 185°C vnitřní závit</t>
  </si>
  <si>
    <t>521105868</t>
  </si>
  <si>
    <t>Ostatní armatury kulové kohouty PN 42 do 185°C přímé vnitřní závit G 1 1/4</t>
  </si>
  <si>
    <t>https://podminky.urs.cz/item/CS_URS_2026_01/734292716</t>
  </si>
  <si>
    <t>998734121</t>
  </si>
  <si>
    <t>Přesun hmot tonážní pro armatury ruční v objektech v do 6 m</t>
  </si>
  <si>
    <t>826255255</t>
  </si>
  <si>
    <t>Přesun hmot pro armatury stanovený z hmotnosti přesunovaného materiálu vodorovná dopravní vzdálenost do 50 m ruční (bez užití mechanizace) v objektech výšky do 6 m</t>
  </si>
  <si>
    <t>https://podminky.urs.cz/item/CS_URS_2026_01/998734121</t>
  </si>
  <si>
    <t>735</t>
  </si>
  <si>
    <t>Ústřední vytápění - otopná tělesa</t>
  </si>
  <si>
    <t>735429105</t>
  </si>
  <si>
    <t>Montáž konvektorů přímotopných elektrických s osazením na hmoždinky výkonu do 0,5 kW</t>
  </si>
  <si>
    <t>-703066942</t>
  </si>
  <si>
    <t>Montáž konvektorů přímotopných elektrických s osazením na hmoždinky, výkonu do 0,5 kW</t>
  </si>
  <si>
    <t>https://podminky.urs.cz/item/CS_URS_2026_01/735429105</t>
  </si>
  <si>
    <t>54154001</t>
  </si>
  <si>
    <t>konvektor přímotopný elektrický nástěnný 0,5kW</t>
  </si>
  <si>
    <t>778531390</t>
  </si>
  <si>
    <t>998735121</t>
  </si>
  <si>
    <t>Přesun hmot tonážní pro otopná tělesa ruční v objektech v do 6 m</t>
  </si>
  <si>
    <t>645070157</t>
  </si>
  <si>
    <t>Přesun hmot pro otopná tělesa stanovený z hmotnosti přesunovaného materiálu vodorovná dopravní vzdálenost do 50 m ruční (bez užití mechanizace) v objektech výšky do 6 m</t>
  </si>
  <si>
    <t>https://podminky.urs.cz/item/CS_URS_2026_01/998735121</t>
  </si>
  <si>
    <t>736</t>
  </si>
  <si>
    <t>Ústřední vytápění - plošné vytápění a chlazení</t>
  </si>
  <si>
    <t>736110212</t>
  </si>
  <si>
    <t>Podlahové vytápění - rozvodné potrubí polyethylen s kyslíkovou bariérou PE-Xb 17x2,0 mm pro systémovou desku rozteč 150 mm</t>
  </si>
  <si>
    <t>-1068027999</t>
  </si>
  <si>
    <t>Trubkové teplovodní podlahové vytápění rozvod v systémové desce potrubí polyethylen PE-Xa nebo PE-Xb (s kyslíkovou bariérou) rozvodné potrubí 17x2 mm, rozteč 150 mm</t>
  </si>
  <si>
    <t>https://podminky.urs.cz/item/CS_URS_2026_01/736110212</t>
  </si>
  <si>
    <t>71900102R</t>
  </si>
  <si>
    <t>D+M fixačního oblouku potrubí PEX - 16-18mm</t>
  </si>
  <si>
    <t>-1566339886</t>
  </si>
  <si>
    <t>736110262</t>
  </si>
  <si>
    <t>Podlahové vytápění - systémová deska s kombinovanou tepelnou a kročejovou izolací celkové výšky 50 až 53 mm</t>
  </si>
  <si>
    <t>-1565268006</t>
  </si>
  <si>
    <t>Trubkové teplovodní podlahové vytápění systémová deska s tepelnou izolací, výšky 50 až 53 mm</t>
  </si>
  <si>
    <t>https://podminky.urs.cz/item/CS_URS_2026_01/736110262</t>
  </si>
  <si>
    <t>736110651</t>
  </si>
  <si>
    <t>Podlahové vytápění - krycí a separační PE fólie</t>
  </si>
  <si>
    <t>410010643</t>
  </si>
  <si>
    <t>Trubkové teplovodní podlahové vytápění doplňkové prvky krycí PE fólie</t>
  </si>
  <si>
    <t>https://podminky.urs.cz/item/CS_URS_2026_01/736110651</t>
  </si>
  <si>
    <t>736110652</t>
  </si>
  <si>
    <t>Podlahové vytápění - obvodový dilatační pás samolepící s folií</t>
  </si>
  <si>
    <t>-481674229</t>
  </si>
  <si>
    <t>Trubkové teplovodní podlahové vytápění doplňkové prvky okrajový izolační pruh</t>
  </si>
  <si>
    <t>https://podminky.urs.cz/item/CS_URS_2026_01/736110652</t>
  </si>
  <si>
    <t>736110653</t>
  </si>
  <si>
    <t>Podlahové vytápění - ochranná trubka potrubí podlahového topení</t>
  </si>
  <si>
    <t>-170238634</t>
  </si>
  <si>
    <t>Trubkové teplovodní podlahové vytápění doplňkové prvky ochranná trubka</t>
  </si>
  <si>
    <t>https://podminky.urs.cz/item/CS_URS_2026_01/736110653</t>
  </si>
  <si>
    <t>736110654</t>
  </si>
  <si>
    <t>Podlahové vytápění - středový (spárový) dilatační profil</t>
  </si>
  <si>
    <t>115057481</t>
  </si>
  <si>
    <t>Trubkové teplovodní podlahové vytápění doplňkové prvky spárový (dilatační) profil</t>
  </si>
  <si>
    <t>https://podminky.urs.cz/item/CS_URS_2026_01/736110654</t>
  </si>
  <si>
    <t>736111030</t>
  </si>
  <si>
    <t>Podlahové vytápění - rozdělovač mosazný s automatickou regulací průtoku jedenáctiokruhový</t>
  </si>
  <si>
    <t>705044734</t>
  </si>
  <si>
    <t>Trubkové teplovodní podlahové vytápění rozdělovače mosazné s automatickou regulací průtoku jedenáctiokruhové</t>
  </si>
  <si>
    <t>https://podminky.urs.cz/item/CS_URS_2026_01/736111030</t>
  </si>
  <si>
    <t>736111034</t>
  </si>
  <si>
    <t>Podlahové vytápění - svěrné šroubení se závitem EK 3/4" pro připojení potrubí 17x2,0 mm na rozdělovač</t>
  </si>
  <si>
    <t>1959371234</t>
  </si>
  <si>
    <t>Trubkové teplovodní podlahové vytápění připojovací šroubení rozdělovače, potrubí 17x2,0 mm</t>
  </si>
  <si>
    <t>https://podminky.urs.cz/item/CS_URS_2026_01/736111034</t>
  </si>
  <si>
    <t>736111114</t>
  </si>
  <si>
    <t>Podlahové vytápění - skříň nástěnná pro rozdělovač s 9-12 okruhy</t>
  </si>
  <si>
    <t>1512810026</t>
  </si>
  <si>
    <t>Trubkové teplovodní podlahové vytápění skříně rozdělovače na omítku, pro rozdělovač s počtem okruhů 9-12</t>
  </si>
  <si>
    <t>https://podminky.urs.cz/item/CS_URS_2026_01/736111114</t>
  </si>
  <si>
    <t>736111132</t>
  </si>
  <si>
    <t>Podlahové vytápění - prostorový termostat drátový digitální programovatelný</t>
  </si>
  <si>
    <t>804047119</t>
  </si>
  <si>
    <t>Trubkové teplovodní podlahové vytápění regulační zařízení prostorový termostat drátový digitální programovatelný</t>
  </si>
  <si>
    <t>https://podminky.urs.cz/item/CS_URS_2026_01/736111132</t>
  </si>
  <si>
    <t>736111133</t>
  </si>
  <si>
    <t>Podlahové vytápění - elektrotermická hlavice (termopohon)</t>
  </si>
  <si>
    <t>1214861751</t>
  </si>
  <si>
    <t>Trubkové teplovodní podlahové vytápění regulační zařízení elektrotermická hlavice</t>
  </si>
  <si>
    <t>https://podminky.urs.cz/item/CS_URS_2026_01/736111133</t>
  </si>
  <si>
    <t>736111134</t>
  </si>
  <si>
    <t>Podlahové topení - elektronický rozvaděč pro připojení max 6 prostorových termostatů</t>
  </si>
  <si>
    <t>591656340</t>
  </si>
  <si>
    <t>Trubkové teplovodní podlahové vytápění regulační zařízení elektronický rozvaděč</t>
  </si>
  <si>
    <t>https://podminky.urs.cz/item/CS_URS_2026_01/736111134</t>
  </si>
  <si>
    <t>998736121</t>
  </si>
  <si>
    <t>Přesun hmot tonážní pro plošné vytápění ruční v objektech v do 6 m</t>
  </si>
  <si>
    <t>-518310891</t>
  </si>
  <si>
    <t>Přesun hmot pro plošné vytápění stanovený z hmotnosti přesunovaného materiálu vodorovná dopravní vzdálenost do 50 m ruční (bez užití mechanizace) v objektech výšky do 6 m</t>
  </si>
  <si>
    <t>https://podminky.urs.cz/item/CS_URS_2026_01/998736121</t>
  </si>
  <si>
    <t>186861155</t>
  </si>
  <si>
    <t>1941044808</t>
  </si>
  <si>
    <t>1421690993</t>
  </si>
  <si>
    <t>HZS2221</t>
  </si>
  <si>
    <t>Hodinová zúčtovací sazba topenář</t>
  </si>
  <si>
    <t>-1677091373</t>
  </si>
  <si>
    <t>Hodinové zúčtovací sazby profesí PSV provádění stavebních instalací topenář</t>
  </si>
  <si>
    <t>https://podminky.urs.cz/item/CS_URS_2026_01/HZS2221</t>
  </si>
  <si>
    <t>-229104139</t>
  </si>
  <si>
    <t>01.04 - Vzduchotechnika</t>
  </si>
  <si>
    <t>713411141</t>
  </si>
  <si>
    <t>Montáž izolace tepelné potrubí pásy nebo rohožemi s Al fólií staženými Al páskou 1x</t>
  </si>
  <si>
    <t>1634617301</t>
  </si>
  <si>
    <t>Montáž izolace tepelné potrubí a ohybů pásy nebo rohožemi s povrchovou úpravou hliníkovou fólií připevněnými samolepící hliníkovou páskou potrubí jednovrstvá</t>
  </si>
  <si>
    <t>https://podminky.urs.cz/item/CS_URS_2026_01/713411141</t>
  </si>
  <si>
    <t>"1.21" 14</t>
  </si>
  <si>
    <t>"1.22" 188</t>
  </si>
  <si>
    <t>"1.23" 6</t>
  </si>
  <si>
    <t>63141793R</t>
  </si>
  <si>
    <t>rohož izolační černý elastomer s povrchovou úpravou Al fólíí samolepící tl 12mm</t>
  </si>
  <si>
    <t>-1894455702</t>
  </si>
  <si>
    <t>188*1,2 'Přepočtené koeficientem množství</t>
  </si>
  <si>
    <t>63141794R</t>
  </si>
  <si>
    <t>rohož izolační černý elastomer s povrchovou úpravou Al fólíí samolepící tl 20mm</t>
  </si>
  <si>
    <t>1088532898</t>
  </si>
  <si>
    <t>14*1,2 'Přepočtené koeficientem množství</t>
  </si>
  <si>
    <t>63142678R</t>
  </si>
  <si>
    <t>deska izolační z minerální vlny s polepem černou Al fólií požární odolnosr EI 30 S tl 50mm</t>
  </si>
  <si>
    <t>-306178751</t>
  </si>
  <si>
    <t>6*1,2 'Přepočtené koeficientem množství</t>
  </si>
  <si>
    <t>-480815975</t>
  </si>
  <si>
    <t>751122292</t>
  </si>
  <si>
    <t>Montáž ventilátoru radiálního nízkotlakého střešního základního D přes 100 do 200 mm</t>
  </si>
  <si>
    <t>161402138</t>
  </si>
  <si>
    <t>Montáž ventilátoru radiálního nízkotlakého střešního základního, průměru přes 100 do 200 mm</t>
  </si>
  <si>
    <t>https://podminky.urs.cz/item/CS_URS_2026_01/751122292</t>
  </si>
  <si>
    <t>"2.1" 1</t>
  </si>
  <si>
    <t>42914590</t>
  </si>
  <si>
    <t>ventilátor radiální střešní tříotáčkový pro odvod/přívod ocelový IP44 výkon 40/50W připojení D 160mm</t>
  </si>
  <si>
    <t>775105303</t>
  </si>
  <si>
    <t>40565049</t>
  </si>
  <si>
    <t>spínač doběhový 230V/50Hz plastové pouzdro nastavitelný 2 až 20min</t>
  </si>
  <si>
    <t>-276657007</t>
  </si>
  <si>
    <t>"2.1B" 1</t>
  </si>
  <si>
    <t>751311011</t>
  </si>
  <si>
    <t>Montáž vyústi lineární podhledové do 0,100 m2</t>
  </si>
  <si>
    <t>938007449</t>
  </si>
  <si>
    <t>Montáž vyústi lineární podhledové, průřezu do 0,100 m2</t>
  </si>
  <si>
    <t>https://podminky.urs.cz/item/CS_URS_2026_01/751311011</t>
  </si>
  <si>
    <t>"1.11" 2</t>
  </si>
  <si>
    <t>"1.12" 2</t>
  </si>
  <si>
    <t>"1.13" 4</t>
  </si>
  <si>
    <t>"1.14" 2</t>
  </si>
  <si>
    <t>42972711R</t>
  </si>
  <si>
    <t>výústka komfortní dvouřadá Al 425x125mm</t>
  </si>
  <si>
    <t>-2048973659</t>
  </si>
  <si>
    <t>42972722R</t>
  </si>
  <si>
    <t>výústka komfortní dvouřadá Al 625x125mm</t>
  </si>
  <si>
    <t>135840096</t>
  </si>
  <si>
    <t>751311012</t>
  </si>
  <si>
    <t>Montáž vyústi lineární podhledové přes 0,100 do 0,200 m2</t>
  </si>
  <si>
    <t>2039129976</t>
  </si>
  <si>
    <t>Montáž vyústi lineární podhledové, průřezu přes 0,100 do 0,200 m2</t>
  </si>
  <si>
    <t>https://podminky.urs.cz/item/CS_URS_2026_01/751311012</t>
  </si>
  <si>
    <t>"1.10" 8</t>
  </si>
  <si>
    <t>42972734R</t>
  </si>
  <si>
    <t>výústka komfortní dvouřadá Al 825x125mm</t>
  </si>
  <si>
    <t>-1622203324</t>
  </si>
  <si>
    <t>751322011</t>
  </si>
  <si>
    <t>Montáž talířového ventilu D do 100 mm</t>
  </si>
  <si>
    <t>1077335203</t>
  </si>
  <si>
    <t>Montáž talířových ventilů, anemostatů, dýz talířového ventilu, průměru do 100 mm</t>
  </si>
  <si>
    <t>https://podminky.urs.cz/item/CS_URS_2026_01/751322011</t>
  </si>
  <si>
    <t>"1.18" 14</t>
  </si>
  <si>
    <t>42972201</t>
  </si>
  <si>
    <t>ventil talířový pro přívod a odvod vzduchu plastový D 100mm</t>
  </si>
  <si>
    <t>-14553442</t>
  </si>
  <si>
    <t>751322012</t>
  </si>
  <si>
    <t>Montáž talířového ventilu D přes 100 do 200 mm</t>
  </si>
  <si>
    <t>1824825268</t>
  </si>
  <si>
    <t>Montáž talířových ventilů, anemostatů, dýz talířového ventilu, průměru přes 100 do 200 mm</t>
  </si>
  <si>
    <t>https://podminky.urs.cz/item/CS_URS_2026_01/751322012</t>
  </si>
  <si>
    <t>"1.15" 5</t>
  </si>
  <si>
    <t>"1.16" 6</t>
  </si>
  <si>
    <t>"1.17" 2</t>
  </si>
  <si>
    <t>42972202</t>
  </si>
  <si>
    <t>ventil talířový pro přívod a odvod vzduchu plastový D 125mm</t>
  </si>
  <si>
    <t>884688635</t>
  </si>
  <si>
    <t>42972203</t>
  </si>
  <si>
    <t>ventil talířový pro přívod a odvod vzduchu plastový D 150mm</t>
  </si>
  <si>
    <t>-2143684762</t>
  </si>
  <si>
    <t>42972204</t>
  </si>
  <si>
    <t>ventil talířový pro přívod a odvod vzduchu plastový D 200mm</t>
  </si>
  <si>
    <t>952162323</t>
  </si>
  <si>
    <t>751344121</t>
  </si>
  <si>
    <t>Montáž tlumiče hluku pro čtyřhranné potrubí do 0,150 m2</t>
  </si>
  <si>
    <t>918189680</t>
  </si>
  <si>
    <t>Montáž tlumičů hluku pro čtyřhranné potrubí, průřezu do 0,150 m2</t>
  </si>
  <si>
    <t>https://podminky.urs.cz/item/CS_URS_2026_01/751344121</t>
  </si>
  <si>
    <t>"1.2" 3</t>
  </si>
  <si>
    <t>"1.3" 6</t>
  </si>
  <si>
    <t>42976041R</t>
  </si>
  <si>
    <t>tlumič hluku jádrový čtyřhranný Pz 300x300x1000mm</t>
  </si>
  <si>
    <t>-912360797</t>
  </si>
  <si>
    <t>42976042R</t>
  </si>
  <si>
    <t>tlumič hluku jádrový čtyřhranný Pz 300x300x2000mm</t>
  </si>
  <si>
    <t>-1793429006</t>
  </si>
  <si>
    <t>751398012</t>
  </si>
  <si>
    <t>Montáž větrací mřížky na kruhové potrubí D přes 100 do 200 mm</t>
  </si>
  <si>
    <t>-1141411228</t>
  </si>
  <si>
    <t>Montáž ostatních zařízení větrací mřížky na kruhové potrubí, průměru přes 100 do 200 mm</t>
  </si>
  <si>
    <t>https://podminky.urs.cz/item/CS_URS_2026_01/751398012</t>
  </si>
  <si>
    <t>"2.3" 2</t>
  </si>
  <si>
    <t>42972888R</t>
  </si>
  <si>
    <t>ochranné síto kruhové Pz oka 10x10mm D 160mm</t>
  </si>
  <si>
    <t>-322069092</t>
  </si>
  <si>
    <t>751398053</t>
  </si>
  <si>
    <t>Montáž protidešťové žaluzie nebo žaluziové klapky na čtyřhranné potrubí přes 0,300 do 0,450 m2</t>
  </si>
  <si>
    <t>1485006170</t>
  </si>
  <si>
    <t>Montáž ostatních zařízení protidešťové žaluzie nebo žaluziové klapky na čtyřhranné potrubí, průřezu přes 0,300 do 0,450 m2</t>
  </si>
  <si>
    <t>https://podminky.urs.cz/item/CS_URS_2026_01/751398053</t>
  </si>
  <si>
    <t>"1.5" 1</t>
  </si>
  <si>
    <t>42972923R</t>
  </si>
  <si>
    <t>žaluzie protidešťová s pevnými lamelami, pozink 1000x400mm</t>
  </si>
  <si>
    <t>-77630370</t>
  </si>
  <si>
    <t>751398054</t>
  </si>
  <si>
    <t>Montáž protidešťové žaluzie nebo žaluziové klapky na čtyřhranné potrubí přes 0,450 do 0,600 m2</t>
  </si>
  <si>
    <t>1466765631</t>
  </si>
  <si>
    <t>Montáž ostatních zařízení protidešťové žaluzie nebo žaluziové klapky na čtyřhranné potrubí, průřezu přes 0,450 do 0,600 m2</t>
  </si>
  <si>
    <t>https://podminky.urs.cz/item/CS_URS_2026_01/751398054</t>
  </si>
  <si>
    <t>"1.4" 1</t>
  </si>
  <si>
    <t>42972957R</t>
  </si>
  <si>
    <t>žaluzie protidešťová s útlumem hluku z pozinkovaného plechu1000x500mm</t>
  </si>
  <si>
    <t>-2122758890</t>
  </si>
  <si>
    <t>751398061</t>
  </si>
  <si>
    <t>Montáž podstavce pod ventilátor na rovné střechy do 0,300 m2</t>
  </si>
  <si>
    <t>-723478128</t>
  </si>
  <si>
    <t>Montáž ostatních zařízení podstavce pod ventilátor na rovné střechy, průřezu do 0,300 m2</t>
  </si>
  <si>
    <t>https://podminky.urs.cz/item/CS_URS_2026_01/751398061</t>
  </si>
  <si>
    <t>"2.1A" 1</t>
  </si>
  <si>
    <t>42900048</t>
  </si>
  <si>
    <t>podstavec ventilátoru pro plochou střechu izolovaný Pz 289x289x300mm</t>
  </si>
  <si>
    <t>1173408282</t>
  </si>
  <si>
    <t>75151001R</t>
  </si>
  <si>
    <t>Vzduchotechnické potrubí z pozinkovaného plechu čtyřhranné s přírubou skupiny I.</t>
  </si>
  <si>
    <t>1637096358</t>
  </si>
  <si>
    <t>"1.19" 172</t>
  </si>
  <si>
    <t>751510041</t>
  </si>
  <si>
    <t>Vzduchotechnické potrubí z pozinkovaného plechu kruhové spirálně vinutá trouba bez příruby D do 100 mm</t>
  </si>
  <si>
    <t>-1091844583</t>
  </si>
  <si>
    <t>Vzduchotechnické potrubí z pozinkovaného plechu kruhové, trouba spirálně vinutá bez příruby, průměru do 100 mm</t>
  </si>
  <si>
    <t>https://podminky.urs.cz/item/CS_URS_2026_01/751510041</t>
  </si>
  <si>
    <t>"1.20"</t>
  </si>
  <si>
    <t>"D 100" 12</t>
  </si>
  <si>
    <t>751510042</t>
  </si>
  <si>
    <t>Vzduchotechnické potrubí z pozinkovaného plechu kruhové spirálně vinutá trouba bez příruby D přes 100 do 200 mm</t>
  </si>
  <si>
    <t>-573240134</t>
  </si>
  <si>
    <t>Vzduchotechnické potrubí z pozinkovaného plechu kruhové, trouba spirálně vinutá bez příruby, průměru přes 100 do 200 mm</t>
  </si>
  <si>
    <t>https://podminky.urs.cz/item/CS_URS_2026_01/751510042</t>
  </si>
  <si>
    <t xml:space="preserve">"1.20" </t>
  </si>
  <si>
    <t>"D 125" 9</t>
  </si>
  <si>
    <t>"D 160" 12</t>
  </si>
  <si>
    <t>"D 200" 12</t>
  </si>
  <si>
    <t>"2.4"</t>
  </si>
  <si>
    <t>"D 160" 6</t>
  </si>
  <si>
    <t>751514614</t>
  </si>
  <si>
    <t>Montáž škrtící klapky nebo zpětné klapky do plechového potrubí čtyřhranné s přírubou přes 0,140 do 0,210 m2</t>
  </si>
  <si>
    <t>694883850</t>
  </si>
  <si>
    <t>Montáž škrtící klapky nebo zpětné klapky do plechového potrubí čtyřhranné s přírubou, průřezu přes 0,140 do 0,210 m2</t>
  </si>
  <si>
    <t>https://podminky.urs.cz/item/CS_URS_2026_01/751514614</t>
  </si>
  <si>
    <t>"1.6" 1</t>
  </si>
  <si>
    <t>"1.7" 2</t>
  </si>
  <si>
    <t>"1.8" 1</t>
  </si>
  <si>
    <t>42982460R</t>
  </si>
  <si>
    <t>klapka čtyřhranná regulační Pz 400x300mm</t>
  </si>
  <si>
    <t>-434850368</t>
  </si>
  <si>
    <t>42982463</t>
  </si>
  <si>
    <t>klapka čtyřhranná regulační Pz 500x300mm</t>
  </si>
  <si>
    <t>-936816381</t>
  </si>
  <si>
    <t>42982466R</t>
  </si>
  <si>
    <t>klapka čtyřhranná regulační Pz 650x300mm</t>
  </si>
  <si>
    <t>1723078405</t>
  </si>
  <si>
    <t>751514662</t>
  </si>
  <si>
    <t>Montáž škrtící klapky nebo zpětné klapky do plechového potrubí kruhové s přírubou D přes 100 do 200 mm</t>
  </si>
  <si>
    <t>2055601085</t>
  </si>
  <si>
    <t>Montáž škrtící klapky nebo zpětné klapky do plechového potrubí kruhové s přírubou, průměru přes 100 do 200 mm</t>
  </si>
  <si>
    <t>https://podminky.urs.cz/item/CS_URS_2026_01/751514662</t>
  </si>
  <si>
    <t>"1.9" 1</t>
  </si>
  <si>
    <t>42971005</t>
  </si>
  <si>
    <t>klapka kruhová uzavírací Pz D 160mm</t>
  </si>
  <si>
    <t>372027379</t>
  </si>
  <si>
    <t>751514776</t>
  </si>
  <si>
    <t>Montáž protidešťové stříšky nebo výfukové hlavice do plechového potrubí kruhové bez příruby D přes 100 do 200 mm</t>
  </si>
  <si>
    <t>-632907189</t>
  </si>
  <si>
    <t>Montáž protidešťové stříšky nebo výfukové hlavice do plechového potrubí kruhové bez příruby, průměru přes 100 do 200 mm</t>
  </si>
  <si>
    <t>https://podminky.urs.cz/item/CS_URS_2026_01/751514776</t>
  </si>
  <si>
    <t>"2.2" 1</t>
  </si>
  <si>
    <t>42981074</t>
  </si>
  <si>
    <t>hlavice bez pohyblivé části Pz D 160mm</t>
  </si>
  <si>
    <t>281489373</t>
  </si>
  <si>
    <t>75158121R</t>
  </si>
  <si>
    <t>Požární ucpávka potrubí čtyřhranné nebo kruhové EI 15</t>
  </si>
  <si>
    <t>-1169730344</t>
  </si>
  <si>
    <t>"1.24" 5</t>
  </si>
  <si>
    <t>751612122</t>
  </si>
  <si>
    <t>Montáž centrální vzduchotechnické jednotky s rekuperací tepla a vlhkosti podstropní s výměnou vzduchu přes 1000 do 4500 m3/h</t>
  </si>
  <si>
    <t>364251995</t>
  </si>
  <si>
    <t>Montáž vzduchotechnické jednotky s rekuperací tepla a vlhkosti centrální podstropní s výměnou vzduchu přes 1000 do 4500 m3/h</t>
  </si>
  <si>
    <t>https://podminky.urs.cz/item/CS_URS_2026_01/751612122</t>
  </si>
  <si>
    <t>"1.1" 1</t>
  </si>
  <si>
    <t>42944047R</t>
  </si>
  <si>
    <t>jednotka VZT podstropní s rekuperací tepla s předehřevem, dohřevem a ovládací jednotkou do 4000m3/hod</t>
  </si>
  <si>
    <t>323475355</t>
  </si>
  <si>
    <t>75161113R</t>
  </si>
  <si>
    <t>Kompletní zařízení měření a regulace osazené na rekuperační jednotce</t>
  </si>
  <si>
    <t>1846547738</t>
  </si>
  <si>
    <t>"1.1A" 1</t>
  </si>
  <si>
    <t>751614110</t>
  </si>
  <si>
    <t>Montáž servopohonu</t>
  </si>
  <si>
    <t>-1105824867</t>
  </si>
  <si>
    <t>Montáž monitorovacího, řídícího a ovládacího zařízení servopohonu</t>
  </si>
  <si>
    <t>https://podminky.urs.cz/item/CS_URS_2026_01/751614110</t>
  </si>
  <si>
    <t>"1.9A" 1</t>
  </si>
  <si>
    <t>42900071</t>
  </si>
  <si>
    <t>servopohon klapkový IP54 kroutící moment 4Nm</t>
  </si>
  <si>
    <t>-1225510713</t>
  </si>
  <si>
    <t>751614121</t>
  </si>
  <si>
    <t>Montáž čidla CO2</t>
  </si>
  <si>
    <t>-2020425483</t>
  </si>
  <si>
    <t>Montáž monitorovacího, řídícího a ovládacího zařízení čidla CO2</t>
  </si>
  <si>
    <t>https://podminky.urs.cz/item/CS_URS_2026_01/751614121</t>
  </si>
  <si>
    <t>"1.1B" 1</t>
  </si>
  <si>
    <t>40461007</t>
  </si>
  <si>
    <t>čidlo CO2 kanálové</t>
  </si>
  <si>
    <t>777872992</t>
  </si>
  <si>
    <t>751614125</t>
  </si>
  <si>
    <t>Montáž čidla kombinovaného</t>
  </si>
  <si>
    <t>436723281</t>
  </si>
  <si>
    <t>Montáž monitorovacího, řídícího a ovládacího zařízení čidla kombinovaného</t>
  </si>
  <si>
    <t>https://podminky.urs.cz/item/CS_URS_2026_01/751614125</t>
  </si>
  <si>
    <t>"1.1C" 1</t>
  </si>
  <si>
    <t>40461112</t>
  </si>
  <si>
    <t>čidlo RH a T kanálové rozsah 0-95% teplota -40 až +60°C spotřeba do 1,5W výstup 0-10V krabice IP65</t>
  </si>
  <si>
    <t>-48733880</t>
  </si>
  <si>
    <t>75169111R</t>
  </si>
  <si>
    <t>Zaregulování systému, provozní zkoušky, spuštění zařízení</t>
  </si>
  <si>
    <t>-1359172013</t>
  </si>
  <si>
    <t>751711111</t>
  </si>
  <si>
    <t>Montáž klimatizační jednotky vnitřní nástěnné o výkonu do 3,5 kW</t>
  </si>
  <si>
    <t>910597267</t>
  </si>
  <si>
    <t>Montáž klimatizační jednotky vnitřní nástěnné o výkonu (pro objem místnosti) do 3,5 kW (do 35 m3)</t>
  </si>
  <si>
    <t>https://podminky.urs.cz/item/CS_URS_2026_01/751711111</t>
  </si>
  <si>
    <t>"3.2" 1</t>
  </si>
  <si>
    <t>42952001</t>
  </si>
  <si>
    <t>jednotka klimatizační nástěnná (vnitřní a venkovní) o výkonu do 3,5kW</t>
  </si>
  <si>
    <t>1627337886</t>
  </si>
  <si>
    <t>751721111</t>
  </si>
  <si>
    <t>Montáž klimatizační jednotky venkovní s jednofázovým napájením do 2 vnitřních jednotek</t>
  </si>
  <si>
    <t>-1817129593</t>
  </si>
  <si>
    <t>Montáž klimatizační jednotky venkovní jednofázové napájení do 2 vnitřních jednotek</t>
  </si>
  <si>
    <t>https://podminky.urs.cz/item/CS_URS_2026_01/751721111</t>
  </si>
  <si>
    <t>"3.1" 1</t>
  </si>
  <si>
    <t>42952015</t>
  </si>
  <si>
    <t>jednotka klimatizační venkovní jednofázové napájení do 2 vnitřních jednotek o výkonu do 5,5kW</t>
  </si>
  <si>
    <t>-1287813315</t>
  </si>
  <si>
    <t>75179111R</t>
  </si>
  <si>
    <t>Montáž napojovacího měděného potrubí předizolovaného včetně ovládacího a napájecího kabelu a náplně chladícího média R 410 A</t>
  </si>
  <si>
    <t>475538339</t>
  </si>
  <si>
    <t>"3.3" 4</t>
  </si>
  <si>
    <t>42981912R</t>
  </si>
  <si>
    <t>trubka předizolovaná Cu vedení chladiva včetně náplně R 410 A a ovládacího a napájecího kabelu</t>
  </si>
  <si>
    <t>29105100</t>
  </si>
  <si>
    <t>4*1,03 'Přepočtené koeficientem množství</t>
  </si>
  <si>
    <t>28329092R</t>
  </si>
  <si>
    <t>D+M fólie hliníková ochranná samolepicí tloušťka min. 0,4 mm</t>
  </si>
  <si>
    <t>656499700</t>
  </si>
  <si>
    <t>"3.4" 2</t>
  </si>
  <si>
    <t>751792005</t>
  </si>
  <si>
    <t>Montáž konstrukce (1 ks) pro uložení klimatizační jednotky na střechu</t>
  </si>
  <si>
    <t>-651559759</t>
  </si>
  <si>
    <t>Montáž ostatních zařízení uložení pro klimatizační jednotky na střechu konstrukce (1 ks)</t>
  </si>
  <si>
    <t>https://podminky.urs.cz/item/CS_URS_2026_01/751792005</t>
  </si>
  <si>
    <t>"3.1A" 2</t>
  </si>
  <si>
    <t>42990012R</t>
  </si>
  <si>
    <t>konstrukce nástřešní pro kondenzační jednotky na plochou sřechu pod kondenzační jednotku včetně upínacích čepů</t>
  </si>
  <si>
    <t>-724447480</t>
  </si>
  <si>
    <t>75179290R</t>
  </si>
  <si>
    <t>Celková revize chladícího zařízení dle ČSN-EN 378-3:2017 včetně revizní knihy</t>
  </si>
  <si>
    <t>-373575202</t>
  </si>
  <si>
    <t>"3.5" 12</t>
  </si>
  <si>
    <t>998751121</t>
  </si>
  <si>
    <t>Přesun hmot tonážní pro vzduchotechniku ruční v objektech v do 12 m</t>
  </si>
  <si>
    <t>-299474027</t>
  </si>
  <si>
    <t>Přesun hmot pro vzduchotechniku stanovený z hmotnosti přesunovaného materiálu vodorovná dopravní vzdálenost do 100 m ruční (bez užití mechanizace) v objektech výšky do 12 m</t>
  </si>
  <si>
    <t>https://podminky.urs.cz/item/CS_URS_2026_01/998751121</t>
  </si>
  <si>
    <t>-1483505566</t>
  </si>
  <si>
    <t>"1.25" 148</t>
  </si>
  <si>
    <t>"2.5" 2</t>
  </si>
  <si>
    <t>"3.6" 20</t>
  </si>
  <si>
    <t>kovové doplňkové montážní konstrukce</t>
  </si>
  <si>
    <t>2114517607</t>
  </si>
  <si>
    <t>546753010</t>
  </si>
  <si>
    <t>01.05 - Silnoproudá elektrotechnika</t>
  </si>
  <si>
    <t>PSV - PSV</t>
  </si>
  <si>
    <t xml:space="preserve">    D1 - Dodávky zařízení</t>
  </si>
  <si>
    <t xml:space="preserve">    D2 - Materiál elektromontážní</t>
  </si>
  <si>
    <t xml:space="preserve">    D3 - Materiál zemní a stavební</t>
  </si>
  <si>
    <t xml:space="preserve">    D4 - Elektromontáže</t>
  </si>
  <si>
    <t xml:space="preserve">    D5 - Demontáže</t>
  </si>
  <si>
    <t xml:space="preserve">    D6 - Zemní práce</t>
  </si>
  <si>
    <t xml:space="preserve">    D7 - Ostatní náklady</t>
  </si>
  <si>
    <t>D1</t>
  </si>
  <si>
    <t>Dodávky zařízení</t>
  </si>
  <si>
    <t>000900001</t>
  </si>
  <si>
    <t>RS1 oceloplech.skříňový rozvaděč</t>
  </si>
  <si>
    <t>ks</t>
  </si>
  <si>
    <t>295213342</t>
  </si>
  <si>
    <t>P</t>
  </si>
  <si>
    <t>Poznámka k položce:_x000D_
2000x800x400,IP40 vč.náplně (Viz samostat.list)</t>
  </si>
  <si>
    <t>000900001.1</t>
  </si>
  <si>
    <t>RS2 oceloplech.nástěnný rozvaděč</t>
  </si>
  <si>
    <t>997882404</t>
  </si>
  <si>
    <t>Poznámka k položce:_x000D_
600x1260x262,IP30 vč.náplně (Viz samostat.list)</t>
  </si>
  <si>
    <t>000509202</t>
  </si>
  <si>
    <t>A Svítidlo</t>
  </si>
  <si>
    <t>-240725199</t>
  </si>
  <si>
    <t>Poznámka k položce:_x000D_
kruh.vestav.pr.240mm,15W/1500lm/4000K,IP43,SPMI150</t>
  </si>
  <si>
    <t>000509202.1</t>
  </si>
  <si>
    <t>B Svítidlo</t>
  </si>
  <si>
    <t>1241590075</t>
  </si>
  <si>
    <t>Poznámka k položce:_x000D_
kruh.vestav.pr.240mm,20W/2400lm/4000K,IP43,SPMI200</t>
  </si>
  <si>
    <t>000509202.2</t>
  </si>
  <si>
    <t>C Svítidlo LED bodové</t>
  </si>
  <si>
    <t>-820230178</t>
  </si>
  <si>
    <t>Poznámka k položce:_x000D_
9,5W/900lm/3000K,IP44,LEDVANCE DL SLIM ALU</t>
  </si>
  <si>
    <t>000521032</t>
  </si>
  <si>
    <t>D Svítidlo průmysl.lineár.LED</t>
  </si>
  <si>
    <t>-950503259</t>
  </si>
  <si>
    <t>Poznámka k položce:_x000D_
40W/5500lm/4000K,IP65,PL5000M2W,MODUS</t>
  </si>
  <si>
    <t>000536201</t>
  </si>
  <si>
    <t>E Svítidlo venkovní nástěnné LED do 20W,IP44,4000K</t>
  </si>
  <si>
    <t>-226226999</t>
  </si>
  <si>
    <t>000900001.2</t>
  </si>
  <si>
    <t>F LED pásek Greenlux GXLS655 LED STRIP</t>
  </si>
  <si>
    <t>813432196</t>
  </si>
  <si>
    <t>Poznámka k položce:_x000D_
60LED,16W/m,IP65,WW 24V,3000K bílá (ELKOV)</t>
  </si>
  <si>
    <t>000900001.3</t>
  </si>
  <si>
    <t>F 10-0501-20 profil LOGI pro nepř.osv.LEDpáskem 2m bílá (ELKOV)</t>
  </si>
  <si>
    <t>556911236</t>
  </si>
  <si>
    <t>000900001.4</t>
  </si>
  <si>
    <t>F 11-2071-20 mléčný difuzor na profil LOGI (2m) (ELKOV)</t>
  </si>
  <si>
    <t>468544271</t>
  </si>
  <si>
    <t>000900001.5</t>
  </si>
  <si>
    <t>F 10-0544-20 nosný profil pro profil LOGI (ELKOV)</t>
  </si>
  <si>
    <t>-2042516793</t>
  </si>
  <si>
    <t>000900001.6</t>
  </si>
  <si>
    <t>F 14-3032-02 spojka rovná pro profil LOGI (ELKOV)</t>
  </si>
  <si>
    <t>536811571</t>
  </si>
  <si>
    <t>000900001.7</t>
  </si>
  <si>
    <t>F 14-3031-02 spojka rohová pro profil LOGI (ELKOV)</t>
  </si>
  <si>
    <t>-1109514817</t>
  </si>
  <si>
    <t>000900001.8</t>
  </si>
  <si>
    <t>F Cena za 1 řez úhel 45st.LOGI profilu</t>
  </si>
  <si>
    <t>880727141</t>
  </si>
  <si>
    <t>000900001.9</t>
  </si>
  <si>
    <t>F XLG-150-24-A driver v IP Meanwell (ELKOV)</t>
  </si>
  <si>
    <t>540170677</t>
  </si>
  <si>
    <t>000900001.10</t>
  </si>
  <si>
    <t>RT plast.rozv.na povrch IP65,2ř/24modulů,</t>
  </si>
  <si>
    <t>-730571238</t>
  </si>
  <si>
    <t>Poznámka k položce:_x000D_
vč.náplně (Viz samostat.list)</t>
  </si>
  <si>
    <t>D2</t>
  </si>
  <si>
    <t>Materiál elektromontážní</t>
  </si>
  <si>
    <t>000431066</t>
  </si>
  <si>
    <t>pojistková patrona PNA000(-160A)gG</t>
  </si>
  <si>
    <t>1419400585</t>
  </si>
  <si>
    <t>000101215</t>
  </si>
  <si>
    <t>kabel 1kV CYKY 3x95+50</t>
  </si>
  <si>
    <t>1784338366</t>
  </si>
  <si>
    <t>000101005</t>
  </si>
  <si>
    <t>kabel CYKY-O 2x1,5</t>
  </si>
  <si>
    <t>1708015785</t>
  </si>
  <si>
    <t>000173111</t>
  </si>
  <si>
    <t>vodič CYA 25 zž /H07V-K/</t>
  </si>
  <si>
    <t>1865064635</t>
  </si>
  <si>
    <t>000171109</t>
  </si>
  <si>
    <t>vodič CY 10 zž /H07V-U/</t>
  </si>
  <si>
    <t>-2089027973</t>
  </si>
  <si>
    <t>000101105</t>
  </si>
  <si>
    <t>kabel CYKY-O 3x1,5</t>
  </si>
  <si>
    <t>-1192061821</t>
  </si>
  <si>
    <t>000101309</t>
  </si>
  <si>
    <t>kabel CYKY-J 5x10</t>
  </si>
  <si>
    <t>-574656264</t>
  </si>
  <si>
    <t>000101310</t>
  </si>
  <si>
    <t>kabel CYKY-J 5x16</t>
  </si>
  <si>
    <t>-2068462184</t>
  </si>
  <si>
    <t>000101306</t>
  </si>
  <si>
    <t>kabel CYKY-J 5x2,5</t>
  </si>
  <si>
    <t>1811192053</t>
  </si>
  <si>
    <t>000101305</t>
  </si>
  <si>
    <t>kabel CYKY-J 5x1,5</t>
  </si>
  <si>
    <t>-252058512</t>
  </si>
  <si>
    <t>000101106</t>
  </si>
  <si>
    <t>kabel CYKY-J 3x2,5</t>
  </si>
  <si>
    <t>1269392173</t>
  </si>
  <si>
    <t>000101105.1</t>
  </si>
  <si>
    <t>kabel CYKY-J 3x1,5</t>
  </si>
  <si>
    <t>1399766782</t>
  </si>
  <si>
    <t>000101308</t>
  </si>
  <si>
    <t>kabel CYKY-J 5x6</t>
  </si>
  <si>
    <t>374049007</t>
  </si>
  <si>
    <t>000203303</t>
  </si>
  <si>
    <t>kabel JYTY 4x1</t>
  </si>
  <si>
    <t>1192154882</t>
  </si>
  <si>
    <t>000199096</t>
  </si>
  <si>
    <t>ekvipotenciální svorkovnice s krytem</t>
  </si>
  <si>
    <t>-1163231732</t>
  </si>
  <si>
    <t>000321123</t>
  </si>
  <si>
    <t>trubka ohebná PVC monoflex 1420</t>
  </si>
  <si>
    <t>-338771140</t>
  </si>
  <si>
    <t>10.076.15</t>
  </si>
  <si>
    <t>KOPOS Kanál PK 120x55 parapetní dutý, délka 2m</t>
  </si>
  <si>
    <t>-436655842</t>
  </si>
  <si>
    <t>000321500</t>
  </si>
  <si>
    <t>roura korugovaná KOPOFLEX KF09040 pr.40/32mm</t>
  </si>
  <si>
    <t>614641085</t>
  </si>
  <si>
    <t>000321505</t>
  </si>
  <si>
    <t>roura korugovaná KOPOFLEX KF09110 pr.110/94mm</t>
  </si>
  <si>
    <t>-1155719821</t>
  </si>
  <si>
    <t>11.202.79</t>
  </si>
  <si>
    <t>HENSEL Krabice DK 0606 GZ (do 6mm2,40A) vč.svorek</t>
  </si>
  <si>
    <t>KS</t>
  </si>
  <si>
    <t>686136087</t>
  </si>
  <si>
    <t>11.202.78</t>
  </si>
  <si>
    <t>HENSEL Krabice DK 0202 GZ IP66 (do 2,5mm2) vč.svorek</t>
  </si>
  <si>
    <t>1608211756</t>
  </si>
  <si>
    <t>000315111</t>
  </si>
  <si>
    <t>krabice pancéř plast 8106 72x72x42 IP40</t>
  </si>
  <si>
    <t>-1535696388</t>
  </si>
  <si>
    <t>000199114</t>
  </si>
  <si>
    <t>svorka typ 015  5x2,5mm2 krabicová bezšroubová</t>
  </si>
  <si>
    <t>1349439434</t>
  </si>
  <si>
    <t>000362011</t>
  </si>
  <si>
    <t>CF54/50 EZ kabelová lávka  3 m  000061</t>
  </si>
  <si>
    <t>986869073</t>
  </si>
  <si>
    <t>000362012</t>
  </si>
  <si>
    <t>CF54/100 EZ kabelová lávka  3 m  000071</t>
  </si>
  <si>
    <t>974769696</t>
  </si>
  <si>
    <t>000362014</t>
  </si>
  <si>
    <t>CF54/200 EZ kabelová lávka  3 m  000091</t>
  </si>
  <si>
    <t>-1209951727</t>
  </si>
  <si>
    <t>000362317</t>
  </si>
  <si>
    <t>CM50XL/ GS konzola  586130</t>
  </si>
  <si>
    <t>-1388448298</t>
  </si>
  <si>
    <t>000362201</t>
  </si>
  <si>
    <t>CB100 GS univerzální konzola</t>
  </si>
  <si>
    <t>-347571193</t>
  </si>
  <si>
    <t>000362203</t>
  </si>
  <si>
    <t>CB200 GS univerzální konzola</t>
  </si>
  <si>
    <t>647923081</t>
  </si>
  <si>
    <t>000362111</t>
  </si>
  <si>
    <t>RCSN200 GS profil  013200</t>
  </si>
  <si>
    <t>1306457642</t>
  </si>
  <si>
    <t>000362435</t>
  </si>
  <si>
    <t>EDRN EZ rychlospojka  558241</t>
  </si>
  <si>
    <t>1120321262</t>
  </si>
  <si>
    <t>10.076.28</t>
  </si>
  <si>
    <t>OBO BETTERMANN Příchytka 2031M/15 svazkový držák G</t>
  </si>
  <si>
    <t>255049267</t>
  </si>
  <si>
    <t>10.076.86</t>
  </si>
  <si>
    <t>OBO BETTERMANN Příchytka 2031M/30 svazkový držák G</t>
  </si>
  <si>
    <t>278924160</t>
  </si>
  <si>
    <t>000322113</t>
  </si>
  <si>
    <t>trubka PVC tuhá nízké namáhání 1520</t>
  </si>
  <si>
    <t>-1890332043</t>
  </si>
  <si>
    <t>000322116</t>
  </si>
  <si>
    <t>trubka PVC tuhá nízké namáhání 1540</t>
  </si>
  <si>
    <t>-1207068833</t>
  </si>
  <si>
    <t>000322176</t>
  </si>
  <si>
    <t>/trubka PVC tuhá/ příchytka 5340</t>
  </si>
  <si>
    <t>149753687</t>
  </si>
  <si>
    <t>000322173</t>
  </si>
  <si>
    <t>/trubka PVC tuhá/ příchytka 5320</t>
  </si>
  <si>
    <t>510795804</t>
  </si>
  <si>
    <t>000420350</t>
  </si>
  <si>
    <t>SESTAVA  zásuvka 16A/250Vstř Time bezŠr clonky</t>
  </si>
  <si>
    <t>532742352</t>
  </si>
  <si>
    <t>000420280</t>
  </si>
  <si>
    <t>strojek zásuv 16A/250Vstř 5519E-A02357 bezŠr clonk</t>
  </si>
  <si>
    <t>487288318</t>
  </si>
  <si>
    <t>000423041</t>
  </si>
  <si>
    <t>SESTAVA  zásuvka 16A/250Vstř Time IP44</t>
  </si>
  <si>
    <t>2037745825</t>
  </si>
  <si>
    <t>000423011</t>
  </si>
  <si>
    <t>strojek zásuvka 16A/250Vstř 5518E-A02999 IP44</t>
  </si>
  <si>
    <t>-582856205</t>
  </si>
  <si>
    <t>000423051</t>
  </si>
  <si>
    <t>rámeček pro 1přístroj Time 3901F-A00941 IP44 bílá</t>
  </si>
  <si>
    <t>-196769981</t>
  </si>
  <si>
    <t>000423111</t>
  </si>
  <si>
    <t>zásuvka 16A/250Vstř Praktik 5518-2929/IP44(plast)</t>
  </si>
  <si>
    <t>-1987330733</t>
  </si>
  <si>
    <t>11.061.21</t>
  </si>
  <si>
    <t>KOPOS Zásuvka QUADRO QP 45x45 bílá</t>
  </si>
  <si>
    <t>2042685480</t>
  </si>
  <si>
    <t>000410360</t>
  </si>
  <si>
    <t>SESTAVA  spínač 1pól Time 10A/250Vstř řaz.1</t>
  </si>
  <si>
    <t>-155368971</t>
  </si>
  <si>
    <t>000409820</t>
  </si>
  <si>
    <t>spínač/strojek 10A/250Vstř 3558-A01340 řaz. 1,1So</t>
  </si>
  <si>
    <t>-2140147403</t>
  </si>
  <si>
    <t>000410301</t>
  </si>
  <si>
    <t>kryt spínače 1-duchý 3558E-A00651 pro ř.1,6,7,1/0</t>
  </si>
  <si>
    <t>-1595200319</t>
  </si>
  <si>
    <t>000410371</t>
  </si>
  <si>
    <t>SESTAVA  přepín střídavý Time 10A/250Vstř ř.6</t>
  </si>
  <si>
    <t>-954793464</t>
  </si>
  <si>
    <t>000409822</t>
  </si>
  <si>
    <t>přepínač/strojek 10A/250Vstř 3558-A06340 řaz.6,6So</t>
  </si>
  <si>
    <t>822278402</t>
  </si>
  <si>
    <t>1050977410</t>
  </si>
  <si>
    <t>000410381</t>
  </si>
  <si>
    <t>SESTAVA  ovlad zapín Time 10A/250Vstř řaz.1/0So</t>
  </si>
  <si>
    <t>1373502464</t>
  </si>
  <si>
    <t>000409828</t>
  </si>
  <si>
    <t>ovladač/strojek 10A/250Vstř 3558-A91342 ř.1/0,S,So</t>
  </si>
  <si>
    <t>421954802</t>
  </si>
  <si>
    <t>000409901</t>
  </si>
  <si>
    <t>doutnavka signalizační 3916-22221</t>
  </si>
  <si>
    <t>-1719556017</t>
  </si>
  <si>
    <t>000410303</t>
  </si>
  <si>
    <t>kryt spín 3558E-A00653 pro ř.1So,6So,S,1/0So,S,7So</t>
  </si>
  <si>
    <t>-1614961131</t>
  </si>
  <si>
    <t>000413030</t>
  </si>
  <si>
    <t>SESTAVA  přepínač 10A/250Vstř řazení6(1) IP44 Time</t>
  </si>
  <si>
    <t>1204687186</t>
  </si>
  <si>
    <t>000413010</t>
  </si>
  <si>
    <t>strojek přepínač 10A/250Vstř 3558E-A06940 ř.6(1) IP44</t>
  </si>
  <si>
    <t>-1801566764</t>
  </si>
  <si>
    <t>1006017800</t>
  </si>
  <si>
    <t>000413101</t>
  </si>
  <si>
    <t>spínač 10A/250Vstř 3553-01929 Praktik IP44 řaz.1</t>
  </si>
  <si>
    <t>1652135931</t>
  </si>
  <si>
    <t>000413102</t>
  </si>
  <si>
    <t>přepínač 10A/250Vstř 3553-06929 Praktik IP44 řaz.6</t>
  </si>
  <si>
    <t>2027506965</t>
  </si>
  <si>
    <t>000420391</t>
  </si>
  <si>
    <t>rámeček pro 1 přístroj Time 3901F-A00110</t>
  </si>
  <si>
    <t>-1716202707</t>
  </si>
  <si>
    <t>000420392</t>
  </si>
  <si>
    <t>rámeček pro 2 přístr Time 3901F-A00120 vodorovný</t>
  </si>
  <si>
    <t>32179911</t>
  </si>
  <si>
    <t>000420394</t>
  </si>
  <si>
    <t>rámeček pro 4 přístr Time 3901F-A00140 vodorovný</t>
  </si>
  <si>
    <t>-115547286</t>
  </si>
  <si>
    <t>10.066.81</t>
  </si>
  <si>
    <t>Hygrostat+termostat HYG 7001</t>
  </si>
  <si>
    <t>-1776359295</t>
  </si>
  <si>
    <t>10.051.81</t>
  </si>
  <si>
    <t>Požární tlačítko GEWISS GW 42201 1NO+1NC</t>
  </si>
  <si>
    <t>1004765593</t>
  </si>
  <si>
    <t>10.062.81</t>
  </si>
  <si>
    <t>Venkovní pohybové čidlo 360st.IP44</t>
  </si>
  <si>
    <t>1818103747</t>
  </si>
  <si>
    <t>000311213</t>
  </si>
  <si>
    <t>krabice přístrojová KPR68  hl.66mm</t>
  </si>
  <si>
    <t>1417035705</t>
  </si>
  <si>
    <t>000101107</t>
  </si>
  <si>
    <t>kabel CYKY-J 3x4</t>
  </si>
  <si>
    <t>142501013</t>
  </si>
  <si>
    <t>10.935.68</t>
  </si>
  <si>
    <t>KOPOS Krabice KUZ-VI KB do zateplení s tubusem a víkem</t>
  </si>
  <si>
    <t>-619921306</t>
  </si>
  <si>
    <t>050996378</t>
  </si>
  <si>
    <t>KABEL TOPNÝ SAMOREGUL.ELSR-N-20-2-BO,Fénix</t>
  </si>
  <si>
    <t>869491874</t>
  </si>
  <si>
    <t>034990811</t>
  </si>
  <si>
    <t>SADA KIT Č.4 PRO UKONČENÍ A NAPOJENÍ SR KABELU</t>
  </si>
  <si>
    <t>1397514516</t>
  </si>
  <si>
    <t>034990801</t>
  </si>
  <si>
    <t>ČIDLO TEPLOTNÍ TFD 524004 FÉNIX</t>
  </si>
  <si>
    <t>1930291325</t>
  </si>
  <si>
    <t>034990800</t>
  </si>
  <si>
    <t>ČIDLO VLHKOSTNÍ ESD 524003, FÉNIX</t>
  </si>
  <si>
    <t>756069495</t>
  </si>
  <si>
    <t>070993977</t>
  </si>
  <si>
    <t>ŘETĚZ DO SVODU 10M (220 ČLÁNKŮ) FÉNIX</t>
  </si>
  <si>
    <t>BAL</t>
  </si>
  <si>
    <t>168805772</t>
  </si>
  <si>
    <t>D3</t>
  </si>
  <si>
    <t>Materiál zemní a stavební</t>
  </si>
  <si>
    <t>000046114</t>
  </si>
  <si>
    <t>písek kopaný 0-2mm</t>
  </si>
  <si>
    <t>-1035466973</t>
  </si>
  <si>
    <t>000046383</t>
  </si>
  <si>
    <t>výstražná fólie šířka 0,34m</t>
  </si>
  <si>
    <t>1698159241</t>
  </si>
  <si>
    <t>D4</t>
  </si>
  <si>
    <t>Elektromontáže</t>
  </si>
  <si>
    <t>210190051</t>
  </si>
  <si>
    <t>rozvaděč skříňový/ panelový 1 pole do 200kg</t>
  </si>
  <si>
    <t>-981791923</t>
  </si>
  <si>
    <t>210990001</t>
  </si>
  <si>
    <t>montáž a sestavení rozvaděče RS1</t>
  </si>
  <si>
    <t>1441305830</t>
  </si>
  <si>
    <t>210192124</t>
  </si>
  <si>
    <t>skříň litinová, Al nebo plast do hmotnosti 50kg</t>
  </si>
  <si>
    <t>1330952824</t>
  </si>
  <si>
    <t>210990001.1</t>
  </si>
  <si>
    <t>montáž a sestavení rozvaděče RS2</t>
  </si>
  <si>
    <t>142073407</t>
  </si>
  <si>
    <t>210200032</t>
  </si>
  <si>
    <t>svítidlo LED kruhové vestavné</t>
  </si>
  <si>
    <t>-1245934059</t>
  </si>
  <si>
    <t>-235988799</t>
  </si>
  <si>
    <t>-1428946150</t>
  </si>
  <si>
    <t>210201102</t>
  </si>
  <si>
    <t>svítidlo LED průmyslové stropní</t>
  </si>
  <si>
    <t>13772842</t>
  </si>
  <si>
    <t>210200131</t>
  </si>
  <si>
    <t>svítidlo LED nástěnné venkovní</t>
  </si>
  <si>
    <t>111826813</t>
  </si>
  <si>
    <t>210950321</t>
  </si>
  <si>
    <t>montáž LED pásku včetně nosného profilu</t>
  </si>
  <si>
    <t>-1032136149</t>
  </si>
  <si>
    <t>210170031</t>
  </si>
  <si>
    <t>montáž a zapojení zdroje pro LED pásek</t>
  </si>
  <si>
    <t>-788639816</t>
  </si>
  <si>
    <t>210120103</t>
  </si>
  <si>
    <t>patrona nožové pojistky do 630A</t>
  </si>
  <si>
    <t>-1118805044</t>
  </si>
  <si>
    <t>210810085</t>
  </si>
  <si>
    <t>kabel Cu(-1kV CYKY) volně ulož do 3x120/4x95/5x50</t>
  </si>
  <si>
    <t>-1188639587</t>
  </si>
  <si>
    <t>210810008</t>
  </si>
  <si>
    <t>kabel(-CYKY) volně uložený do 3x6/4x4/7x2,5</t>
  </si>
  <si>
    <t>-1434354913</t>
  </si>
  <si>
    <t>210800610</t>
  </si>
  <si>
    <t>vodič Cu(-CY,CYA) v zatažené trubce do 1x35</t>
  </si>
  <si>
    <t>599132570</t>
  </si>
  <si>
    <t>210800851</t>
  </si>
  <si>
    <t>vodič Cu(-CY,CYA) pevně uložený do 1x35</t>
  </si>
  <si>
    <t>1805170798</t>
  </si>
  <si>
    <t>210810048</t>
  </si>
  <si>
    <t>kabel(-CYKY) pevně uložený do 3x6/4x4/7x2,5</t>
  </si>
  <si>
    <t>-1495239818</t>
  </si>
  <si>
    <t>210810053</t>
  </si>
  <si>
    <t>kabel(-CYKY) pevně ulož.do 5x10/12x4/19x2,5/24x1,5</t>
  </si>
  <si>
    <t>-1570647318</t>
  </si>
  <si>
    <t>210810054</t>
  </si>
  <si>
    <t>kabel(-CYKY) pevně ulož.do 5x16/24x2,5/48x1,5</t>
  </si>
  <si>
    <t>469687000</t>
  </si>
  <si>
    <t>1013537969</t>
  </si>
  <si>
    <t>199485491</t>
  </si>
  <si>
    <t>-366293654</t>
  </si>
  <si>
    <t>-1223351149</t>
  </si>
  <si>
    <t>210810052</t>
  </si>
  <si>
    <t>kabel(-CYKY) pevně uložený do 5x6/7x4/12x1,5</t>
  </si>
  <si>
    <t>943994649</t>
  </si>
  <si>
    <t>210850030</t>
  </si>
  <si>
    <t>kabel NCEY/JYTY pevně uložený do 19x1</t>
  </si>
  <si>
    <t>424029038</t>
  </si>
  <si>
    <t>210192562</t>
  </si>
  <si>
    <t>ochranná svorkovnice(nulový můstek)vč.zapoj.do 63A</t>
  </si>
  <si>
    <t>-646068852</t>
  </si>
  <si>
    <t>210010003</t>
  </si>
  <si>
    <t>trubka plast ohebná,pod omítkou,typ 2323/pr.23</t>
  </si>
  <si>
    <t>-699680151</t>
  </si>
  <si>
    <t>210010123</t>
  </si>
  <si>
    <t>trubka plast volně uložená do pr.50mm</t>
  </si>
  <si>
    <t>217583728</t>
  </si>
  <si>
    <t>210010125</t>
  </si>
  <si>
    <t>trubka plast volně uložená do pr.110mm</t>
  </si>
  <si>
    <t>440363474</t>
  </si>
  <si>
    <t>210010343</t>
  </si>
  <si>
    <t>krabice vč.svorkovnice a zapojení</t>
  </si>
  <si>
    <t>1172605397</t>
  </si>
  <si>
    <t>-30858933</t>
  </si>
  <si>
    <t>210010451</t>
  </si>
  <si>
    <t>krabice plast pro P rozvod bez zapojení 8110</t>
  </si>
  <si>
    <t>-300744802</t>
  </si>
  <si>
    <t>210020133</t>
  </si>
  <si>
    <t>kabelový rošt do š.40cm</t>
  </si>
  <si>
    <t>-1475506706</t>
  </si>
  <si>
    <t>-172482149</t>
  </si>
  <si>
    <t>-181897010</t>
  </si>
  <si>
    <t>210020151</t>
  </si>
  <si>
    <t>stojina nebo závěs s výložníky zesílené provedení</t>
  </si>
  <si>
    <t>1965989389</t>
  </si>
  <si>
    <t>-2128761145</t>
  </si>
  <si>
    <t>-437757581</t>
  </si>
  <si>
    <t>-1598675917</t>
  </si>
  <si>
    <t>210010022</t>
  </si>
  <si>
    <t>trubka plast tuhá pevně uložená do průměru 25</t>
  </si>
  <si>
    <t>-1103945293</t>
  </si>
  <si>
    <t>210010023</t>
  </si>
  <si>
    <t>trubka plast tuhá pevně uložená do průměru 40</t>
  </si>
  <si>
    <t>224987754</t>
  </si>
  <si>
    <t>210100008</t>
  </si>
  <si>
    <t>ukončení v rozvaděči vč.zapojení vodiče do 95mm2</t>
  </si>
  <si>
    <t>-1863650323</t>
  </si>
  <si>
    <t>210100006</t>
  </si>
  <si>
    <t>ukončení v rozvaděči vč.zapojení vodiče do 50mm2</t>
  </si>
  <si>
    <t>-767122198</t>
  </si>
  <si>
    <t>210100003</t>
  </si>
  <si>
    <t>ukončení v rozvaděči vč.zapojení vodiče do 16mm2</t>
  </si>
  <si>
    <t>292799274</t>
  </si>
  <si>
    <t>210100002</t>
  </si>
  <si>
    <t>ukončení v rozvaděči vč.zapojení vodiče do 6mm2</t>
  </si>
  <si>
    <t>-1987209929</t>
  </si>
  <si>
    <t>210100001</t>
  </si>
  <si>
    <t>ukončení v rozvaděči vč.zapojení vodiče do 2,5mm2</t>
  </si>
  <si>
    <t>1424599314</t>
  </si>
  <si>
    <t>210100101</t>
  </si>
  <si>
    <t>ukončení na svorkovnici vodič do 16mm2 (ventilátory)</t>
  </si>
  <si>
    <t>1732898719</t>
  </si>
  <si>
    <t>210111012</t>
  </si>
  <si>
    <t>zásuvka domovní zapuštěná vč.zapojení průběžně</t>
  </si>
  <si>
    <t>1534321518</t>
  </si>
  <si>
    <t>-845421385</t>
  </si>
  <si>
    <t>210111031</t>
  </si>
  <si>
    <t>zásuvka nástěnná od IP.2 vč.zapojení 2P+Z</t>
  </si>
  <si>
    <t>422325018</t>
  </si>
  <si>
    <t>210111003</t>
  </si>
  <si>
    <t>zásuvka domovní vestavná/bez otvoru/vč.zap. 2P+Z/N</t>
  </si>
  <si>
    <t>1249011051</t>
  </si>
  <si>
    <t>210110041</t>
  </si>
  <si>
    <t>spínač zapuštěný vč.zapojení 1pólový/řazení 1</t>
  </si>
  <si>
    <t>1947863452</t>
  </si>
  <si>
    <t>210110045</t>
  </si>
  <si>
    <t>přepínač zapuštěný vč.zapojení střídavý/řazení 6</t>
  </si>
  <si>
    <t>-2120590828</t>
  </si>
  <si>
    <t>210110063</t>
  </si>
  <si>
    <t>ovladač zapuštěný vč.zapojení tlačítkový/ř.1/0 So</t>
  </si>
  <si>
    <t>-1685590718</t>
  </si>
  <si>
    <t>210110045.1</t>
  </si>
  <si>
    <t>přepínač zapuštěný vč.zapojení střídavý/řazení 6(1)</t>
  </si>
  <si>
    <t>728449229</t>
  </si>
  <si>
    <t>210110021</t>
  </si>
  <si>
    <t>spínač nástěnný od IP.2 vč.zapojení 1pólový/ř.1</t>
  </si>
  <si>
    <t>1858371121</t>
  </si>
  <si>
    <t>210110024</t>
  </si>
  <si>
    <t>přepínač nástěnný od IP.2 vč.zapojení střídavý/ř.6</t>
  </si>
  <si>
    <t>887684494</t>
  </si>
  <si>
    <t>210990001.2</t>
  </si>
  <si>
    <t>montáž vč.zapojení hygrostatu</t>
  </si>
  <si>
    <t>-612345187</t>
  </si>
  <si>
    <t>210140431</t>
  </si>
  <si>
    <t>ovladač v Al skříni vč.zapojení 1-tlačítkový</t>
  </si>
  <si>
    <t>-1759757303</t>
  </si>
  <si>
    <t>210990001.3</t>
  </si>
  <si>
    <t>montáž vč.zapojení pohybového čidla nástěnného</t>
  </si>
  <si>
    <t>2014418424</t>
  </si>
  <si>
    <t>210010301</t>
  </si>
  <si>
    <t>krabice přístrojová bez zapojení</t>
  </si>
  <si>
    <t>2139593246</t>
  </si>
  <si>
    <t>210192121</t>
  </si>
  <si>
    <t>skříň litinová, Al nebo plast do hmotnosti 10kg</t>
  </si>
  <si>
    <t>353204011</t>
  </si>
  <si>
    <t>210990001.4</t>
  </si>
  <si>
    <t>montáž a sestavení rozvaděče RT</t>
  </si>
  <si>
    <t>-392024838</t>
  </si>
  <si>
    <t>-204113301</t>
  </si>
  <si>
    <t>210010313</t>
  </si>
  <si>
    <t>krabice odbočná bez svorkovnice a zapojení</t>
  </si>
  <si>
    <t>510292808</t>
  </si>
  <si>
    <t>210860301</t>
  </si>
  <si>
    <t>topný kabel volné délky</t>
  </si>
  <si>
    <t>-602080165</t>
  </si>
  <si>
    <t>210860341</t>
  </si>
  <si>
    <t>přívodní(studený) vodič pro topný kabel</t>
  </si>
  <si>
    <t>-871216430</t>
  </si>
  <si>
    <t>210990001.5</t>
  </si>
  <si>
    <t>montáž teplotního čidla</t>
  </si>
  <si>
    <t>1155576143</t>
  </si>
  <si>
    <t>210990001.6</t>
  </si>
  <si>
    <t>montáž vlhkostního čidla</t>
  </si>
  <si>
    <t>69307655</t>
  </si>
  <si>
    <t>D5</t>
  </si>
  <si>
    <t>Demontáže</t>
  </si>
  <si>
    <t>210990001.7</t>
  </si>
  <si>
    <t>demontáž stávající el.instalace v řešeném prostoru</t>
  </si>
  <si>
    <t>-134218910</t>
  </si>
  <si>
    <t>D6</t>
  </si>
  <si>
    <t>460200163</t>
  </si>
  <si>
    <t>výkop kabel.rýhy šířka 35/hloubka 80cm tz.3/ko1.0</t>
  </si>
  <si>
    <t>998677254</t>
  </si>
  <si>
    <t>460420022</t>
  </si>
  <si>
    <t>kabelové lože 2x10cm kopaný písek šířka do 65cm</t>
  </si>
  <si>
    <t>-1880954092</t>
  </si>
  <si>
    <t>460490012</t>
  </si>
  <si>
    <t>výstražná fólie šířka nad 30cm</t>
  </si>
  <si>
    <t>-1622073367</t>
  </si>
  <si>
    <t>460560163</t>
  </si>
  <si>
    <t>zához kabelové rýhy šířka 35/hloubka 80cm tz.3</t>
  </si>
  <si>
    <t>1243264</t>
  </si>
  <si>
    <t>460600001</t>
  </si>
  <si>
    <t>odvoz zeminy do 10km vč.poplatku za skládku</t>
  </si>
  <si>
    <t>-1085976628</t>
  </si>
  <si>
    <t>460620013</t>
  </si>
  <si>
    <t>provizorní úprava terénu třída zeminy 3</t>
  </si>
  <si>
    <t>-300306397</t>
  </si>
  <si>
    <t>D7</t>
  </si>
  <si>
    <t>Ostatní náklady</t>
  </si>
  <si>
    <t>219002612</t>
  </si>
  <si>
    <t>vysekání rýhy/zeď cihla/ hl.do 30mm/š.do 70mm</t>
  </si>
  <si>
    <t>-169640846</t>
  </si>
  <si>
    <t>219990011</t>
  </si>
  <si>
    <t>Vydání odborného stanoviska TIČR</t>
  </si>
  <si>
    <t>kpl</t>
  </si>
  <si>
    <t>1278285187</t>
  </si>
  <si>
    <t>219990012</t>
  </si>
  <si>
    <t>-834347630</t>
  </si>
  <si>
    <t>Doprava dodávek</t>
  </si>
  <si>
    <t>219990013</t>
  </si>
  <si>
    <t>-1987375040</t>
  </si>
  <si>
    <t>Přesun dodávek</t>
  </si>
  <si>
    <t>219990014</t>
  </si>
  <si>
    <t>714223801</t>
  </si>
  <si>
    <t>Prořez</t>
  </si>
  <si>
    <t>219990015</t>
  </si>
  <si>
    <t>485506099</t>
  </si>
  <si>
    <t>Materiál podružný</t>
  </si>
  <si>
    <t>219990016</t>
  </si>
  <si>
    <t>1491708611</t>
  </si>
  <si>
    <t>PPV pro elektromontáže</t>
  </si>
  <si>
    <t>219990017</t>
  </si>
  <si>
    <t>-1185742381</t>
  </si>
  <si>
    <t>PPV pro zemní práce</t>
  </si>
  <si>
    <t>219990018</t>
  </si>
  <si>
    <t>-1273026645</t>
  </si>
  <si>
    <t>Revize a revizní zpráva</t>
  </si>
  <si>
    <t>01.06 - Slaboproudé elektroinstalace</t>
  </si>
  <si>
    <t xml:space="preserve">    D1 - PZTS</t>
  </si>
  <si>
    <t xml:space="preserve">      D1.1 - PZTS</t>
  </si>
  <si>
    <t xml:space="preserve">      D1.2 - Trasy</t>
  </si>
  <si>
    <t xml:space="preserve">      D1.3 - Ostatní náklady</t>
  </si>
  <si>
    <t xml:space="preserve">    D2 - STK</t>
  </si>
  <si>
    <t xml:space="preserve">      D2.1 - STK</t>
  </si>
  <si>
    <t xml:space="preserve">      D2.2 - Trasy</t>
  </si>
  <si>
    <t xml:space="preserve">      D2.3 - Propojení se stávajícím objektem</t>
  </si>
  <si>
    <t xml:space="preserve">      D2.4 - Ostatní náklady</t>
  </si>
  <si>
    <t xml:space="preserve">    D3 - Ozvučení</t>
  </si>
  <si>
    <t xml:space="preserve">      D3.1 - Ozvučení</t>
  </si>
  <si>
    <t xml:space="preserve">      D3.2 - Trasy</t>
  </si>
  <si>
    <t xml:space="preserve">      D3.3 - Ostatní náklady</t>
  </si>
  <si>
    <t xml:space="preserve">    D4 - CCTV</t>
  </si>
  <si>
    <t xml:space="preserve">      D4.1 - CCTV</t>
  </si>
  <si>
    <t xml:space="preserve">      D4.2 - Trasy</t>
  </si>
  <si>
    <t xml:space="preserve">      D4.3 - Ostatní náklady</t>
  </si>
  <si>
    <t>PZTS</t>
  </si>
  <si>
    <t>D1.1</t>
  </si>
  <si>
    <t>Pol1</t>
  </si>
  <si>
    <t>Deska ústředny, 8-32 zón</t>
  </si>
  <si>
    <t>-1247144403</t>
  </si>
  <si>
    <t>Pol2</t>
  </si>
  <si>
    <t>Univerzální plechový kryt s transformátorem 16 a 18VAC, 40VA</t>
  </si>
  <si>
    <t>-1947876571</t>
  </si>
  <si>
    <t>Pol3</t>
  </si>
  <si>
    <t>Univerzální GSM/GPRS/SMS komunikační modul</t>
  </si>
  <si>
    <t>45650129</t>
  </si>
  <si>
    <t>Pol4</t>
  </si>
  <si>
    <t>Anténa</t>
  </si>
  <si>
    <t>-1639488429</t>
  </si>
  <si>
    <t>Pol5</t>
  </si>
  <si>
    <t>Klávesnice LCD PZTS</t>
  </si>
  <si>
    <t>-333956881</t>
  </si>
  <si>
    <t>Pol6</t>
  </si>
  <si>
    <t>Pohybový detektor PIR</t>
  </si>
  <si>
    <t>1429598435</t>
  </si>
  <si>
    <t>Pol7</t>
  </si>
  <si>
    <t>Sběrnicový expandér</t>
  </si>
  <si>
    <t>-856976535</t>
  </si>
  <si>
    <t>Pol8</t>
  </si>
  <si>
    <t>12V, 17Ah, AGM akumulátor, olověný</t>
  </si>
  <si>
    <t>550399374</t>
  </si>
  <si>
    <t>D1.2</t>
  </si>
  <si>
    <t>Trasy</t>
  </si>
  <si>
    <t>Pol9</t>
  </si>
  <si>
    <t>Kabel sdělovací SYKFY 3x2x0,5</t>
  </si>
  <si>
    <t>-350206605</t>
  </si>
  <si>
    <t>Pol10</t>
  </si>
  <si>
    <t>Kabel datový FTP CAT5E 4x2x0,5</t>
  </si>
  <si>
    <t>-156891313</t>
  </si>
  <si>
    <t>Pol11</t>
  </si>
  <si>
    <t>Kabel napájecí JYTY 2x1</t>
  </si>
  <si>
    <t>-174469319</t>
  </si>
  <si>
    <t>Pol12</t>
  </si>
  <si>
    <t>Trubka ohebná (samozhášivá, oheň nešířící)</t>
  </si>
  <si>
    <t>935086091</t>
  </si>
  <si>
    <t>Pol13</t>
  </si>
  <si>
    <t>Kabelová příchytka</t>
  </si>
  <si>
    <t>-1505601197</t>
  </si>
  <si>
    <t>D1.3</t>
  </si>
  <si>
    <t>Pol14</t>
  </si>
  <si>
    <t>Drobný a nespecifikovaný materiál</t>
  </si>
  <si>
    <t>-549916835</t>
  </si>
  <si>
    <t>Pol15</t>
  </si>
  <si>
    <t>Konektory a propojovací kabely</t>
  </si>
  <si>
    <t>-798193900</t>
  </si>
  <si>
    <t>Pol16</t>
  </si>
  <si>
    <t>Spojovací a upevňovací materiál</t>
  </si>
  <si>
    <t>100592655</t>
  </si>
  <si>
    <t>Pol17</t>
  </si>
  <si>
    <t>Zednické práce, průrazy, drážkování, včetně zaomítání drážek a průrazů</t>
  </si>
  <si>
    <t>-696607480</t>
  </si>
  <si>
    <t>Pol18</t>
  </si>
  <si>
    <t>Oživení a konfigurace systému</t>
  </si>
  <si>
    <t>-226974539</t>
  </si>
  <si>
    <t>Pol19</t>
  </si>
  <si>
    <t>Dokumentace skutečného stavu</t>
  </si>
  <si>
    <t>-2061195512</t>
  </si>
  <si>
    <t>Pol20</t>
  </si>
  <si>
    <t>Výchozí revize a protokol</t>
  </si>
  <si>
    <t>-740582239</t>
  </si>
  <si>
    <t>Pol21</t>
  </si>
  <si>
    <t>Režijní náklady, doprava materiálu</t>
  </si>
  <si>
    <t>-2050717997</t>
  </si>
  <si>
    <t>STK</t>
  </si>
  <si>
    <t>D2.1</t>
  </si>
  <si>
    <t>Pol22</t>
  </si>
  <si>
    <t>RACK nástěnný rozváděč 19“ 18U 600x500, kompletní s příslušenstvím</t>
  </si>
  <si>
    <t>-1521507788</t>
  </si>
  <si>
    <t>Pol23</t>
  </si>
  <si>
    <t>19“ horizontální ventilační jednotka 2U se 2 ventilátory, bimetalový termostat</t>
  </si>
  <si>
    <t>-1323758047</t>
  </si>
  <si>
    <t>Pol24</t>
  </si>
  <si>
    <t>19"' vyvazovací panel 1U, 6x háček 35x30 mm zacvakávací pro čtvercový otvor 9x9</t>
  </si>
  <si>
    <t>681945510</t>
  </si>
  <si>
    <t>Pol25</t>
  </si>
  <si>
    <t>19',8x CZ zásuvka, 3x1.5mm 2m kabel CZ-DE, RAL9005</t>
  </si>
  <si>
    <t>-1162855807</t>
  </si>
  <si>
    <t>Pol26</t>
  </si>
  <si>
    <t>Patch panel osazený 24 portů UTP 1U, CAT6</t>
  </si>
  <si>
    <t>1605565562</t>
  </si>
  <si>
    <t>Pol27</t>
  </si>
  <si>
    <t>Patch kabel různé délky</t>
  </si>
  <si>
    <t>-1848513492</t>
  </si>
  <si>
    <t>Pol28</t>
  </si>
  <si>
    <t>Switch 24x Gbit LAN POE+ ,4x Gbit SFP</t>
  </si>
  <si>
    <t>1498135088</t>
  </si>
  <si>
    <t>Pol29</t>
  </si>
  <si>
    <t>Media converter</t>
  </si>
  <si>
    <t>1604975913</t>
  </si>
  <si>
    <t>Pol30</t>
  </si>
  <si>
    <t>Zásuvka datová 2xRJ45 pod om. Cat. 6</t>
  </si>
  <si>
    <t>-2133052561</t>
  </si>
  <si>
    <t>Pol31</t>
  </si>
  <si>
    <t>Instalační krabice KO68</t>
  </si>
  <si>
    <t>-88086111</t>
  </si>
  <si>
    <t>Pol32</t>
  </si>
  <si>
    <t>Měření datového bodu</t>
  </si>
  <si>
    <t>1070346275</t>
  </si>
  <si>
    <t>D2.2</t>
  </si>
  <si>
    <t>Pol33</t>
  </si>
  <si>
    <t>Datový kabel zásuvky U/UTP CAT6 LSOH</t>
  </si>
  <si>
    <t>-218238494</t>
  </si>
  <si>
    <t>Pol34</t>
  </si>
  <si>
    <t>225877833</t>
  </si>
  <si>
    <t>Pol35</t>
  </si>
  <si>
    <t>27342351</t>
  </si>
  <si>
    <t>Pol36</t>
  </si>
  <si>
    <t>Svazkový držák</t>
  </si>
  <si>
    <t>-27518333</t>
  </si>
  <si>
    <t>D2.3</t>
  </si>
  <si>
    <t>Propojení se stávajícím objektem</t>
  </si>
  <si>
    <t>Pol37</t>
  </si>
  <si>
    <t>Optický kabel 8vl. LSOH</t>
  </si>
  <si>
    <t>569464377</t>
  </si>
  <si>
    <t>Pol38</t>
  </si>
  <si>
    <t>Zásah do stávajícího rozváděče</t>
  </si>
  <si>
    <t>h</t>
  </si>
  <si>
    <t>564494235</t>
  </si>
  <si>
    <t>Pol39</t>
  </si>
  <si>
    <t>Mikrotrubička HDPE zemní tlustostěnná 14/10mm</t>
  </si>
  <si>
    <t>1421345069</t>
  </si>
  <si>
    <t>Pol40</t>
  </si>
  <si>
    <t>Kabel SYKFY 25x2x0,5</t>
  </si>
  <si>
    <t>1386858574</t>
  </si>
  <si>
    <t>Pol41</t>
  </si>
  <si>
    <t>-1659467256</t>
  </si>
  <si>
    <t>D2.4</t>
  </si>
  <si>
    <t>Pol42</t>
  </si>
  <si>
    <t>-1155930992</t>
  </si>
  <si>
    <t>Pol43</t>
  </si>
  <si>
    <t>-965511063</t>
  </si>
  <si>
    <t>Pol44</t>
  </si>
  <si>
    <t>-1182273667</t>
  </si>
  <si>
    <t>Pol45</t>
  </si>
  <si>
    <t>-1859935099</t>
  </si>
  <si>
    <t>Pol46</t>
  </si>
  <si>
    <t>1346103235</t>
  </si>
  <si>
    <t>Pol47</t>
  </si>
  <si>
    <t>-1365910843</t>
  </si>
  <si>
    <t>Pol48</t>
  </si>
  <si>
    <t>-1305096322</t>
  </si>
  <si>
    <t>Pol49</t>
  </si>
  <si>
    <t>-1697158544</t>
  </si>
  <si>
    <t>Ozvučení</t>
  </si>
  <si>
    <t>D3.1</t>
  </si>
  <si>
    <t>Pol50</t>
  </si>
  <si>
    <t>2pásmový stropní reproduktor pro sauny a prostředí s vysokou vlhkostí, 20W, 100V</t>
  </si>
  <si>
    <t>-1537217108</t>
  </si>
  <si>
    <t>Pol51</t>
  </si>
  <si>
    <t>Regulátor hlasitosti 20W, relé nuceného poslechu</t>
  </si>
  <si>
    <t>-538418081</t>
  </si>
  <si>
    <t>Pol52</t>
  </si>
  <si>
    <t>Multimediální přehrávač DVD/CD/SD/USB</t>
  </si>
  <si>
    <t>-1678873741</t>
  </si>
  <si>
    <t>Pol53</t>
  </si>
  <si>
    <t>Integrovaný mixážní zesilovač 2x80W</t>
  </si>
  <si>
    <t>-669812201</t>
  </si>
  <si>
    <t>Pol54</t>
  </si>
  <si>
    <t>-1034006911</t>
  </si>
  <si>
    <t>D3.2</t>
  </si>
  <si>
    <t>Pol55</t>
  </si>
  <si>
    <t>Kabel 3x1,5</t>
  </si>
  <si>
    <t>219120980</t>
  </si>
  <si>
    <t>Pol56</t>
  </si>
  <si>
    <t>-532230259</t>
  </si>
  <si>
    <t>Pol57</t>
  </si>
  <si>
    <t>-266631699</t>
  </si>
  <si>
    <t>D3.3</t>
  </si>
  <si>
    <t>Pol58</t>
  </si>
  <si>
    <t>1992005189</t>
  </si>
  <si>
    <t>Pol59</t>
  </si>
  <si>
    <t>1405147453</t>
  </si>
  <si>
    <t>Pol60</t>
  </si>
  <si>
    <t>2068556972</t>
  </si>
  <si>
    <t>Pol61</t>
  </si>
  <si>
    <t>-1552094466</t>
  </si>
  <si>
    <t>Pol62</t>
  </si>
  <si>
    <t>1144050466</t>
  </si>
  <si>
    <t>Pol63</t>
  </si>
  <si>
    <t>1809302651</t>
  </si>
  <si>
    <t>Pol64</t>
  </si>
  <si>
    <t>1388915262</t>
  </si>
  <si>
    <t>Pol65</t>
  </si>
  <si>
    <t>-353689029</t>
  </si>
  <si>
    <t>CCTV</t>
  </si>
  <si>
    <t>D4.1</t>
  </si>
  <si>
    <t>Pol66</t>
  </si>
  <si>
    <t>IP bullet kamera, 2MP, MZVF, 2.8-12mm, DWDR, IR 30m, H.265(+), IP67</t>
  </si>
  <si>
    <t>-2045364773</t>
  </si>
  <si>
    <t>Pol67</t>
  </si>
  <si>
    <t>Přepěťová ochrana pro Gigabit Ethernet a PoE</t>
  </si>
  <si>
    <t>-1647030583</t>
  </si>
  <si>
    <t>Pol68</t>
  </si>
  <si>
    <t>Switch 8x Gbit LAN POE+ ,70W</t>
  </si>
  <si>
    <t>976333298</t>
  </si>
  <si>
    <t>Pol69</t>
  </si>
  <si>
    <t>1821442281</t>
  </si>
  <si>
    <t>Pol70</t>
  </si>
  <si>
    <t>NVR pro 8 IP kamer, HDMI 4K, H.265, I/O, bez HDD</t>
  </si>
  <si>
    <t>4996803</t>
  </si>
  <si>
    <t>Pol71</t>
  </si>
  <si>
    <t>Pevný disk SATA III , 2 TB, ideální pro DVR</t>
  </si>
  <si>
    <t>-1055348823</t>
  </si>
  <si>
    <t>D4.2</t>
  </si>
  <si>
    <t>Pol72</t>
  </si>
  <si>
    <t>Datový kabel U/UTP CAT6 LSOH</t>
  </si>
  <si>
    <t>1279937661</t>
  </si>
  <si>
    <t>Pol73</t>
  </si>
  <si>
    <t>-1714463657</t>
  </si>
  <si>
    <t>Pol74</t>
  </si>
  <si>
    <t>-465525733</t>
  </si>
  <si>
    <t>D4.3</t>
  </si>
  <si>
    <t>Pol75</t>
  </si>
  <si>
    <t>-3570256</t>
  </si>
  <si>
    <t>Pol76</t>
  </si>
  <si>
    <t>-1645175880</t>
  </si>
  <si>
    <t>Pol77</t>
  </si>
  <si>
    <t>-730428050</t>
  </si>
  <si>
    <t>Pol78</t>
  </si>
  <si>
    <t>959087783</t>
  </si>
  <si>
    <t>Pol79</t>
  </si>
  <si>
    <t>-840552015</t>
  </si>
  <si>
    <t>Pol80</t>
  </si>
  <si>
    <t>-795887570</t>
  </si>
  <si>
    <t>Pol81</t>
  </si>
  <si>
    <t>412001719</t>
  </si>
  <si>
    <t>Pol82</t>
  </si>
  <si>
    <t>-1854083351</t>
  </si>
  <si>
    <t>02 - Zateplení fasády</t>
  </si>
  <si>
    <t xml:space="preserve">    712 - Povlakové krytiny</t>
  </si>
  <si>
    <t xml:space="preserve">    761 - Konstrukce prosvětlovací</t>
  </si>
  <si>
    <t xml:space="preserve">    762 - Konstrukce tesařské</t>
  </si>
  <si>
    <t xml:space="preserve">    764 - Konstrukce klempířské</t>
  </si>
  <si>
    <t>413232221</t>
  </si>
  <si>
    <t>Zazdívka zhlaví válcovaných nosníků v přes 150 do 300 mm</t>
  </si>
  <si>
    <t>457096016</t>
  </si>
  <si>
    <t>Zazdívka zhlaví stropních trámů nebo válcovaných nosníků pálenými cihlami válcovaných nosníků, výšky přes 150 do 300 mm</t>
  </si>
  <si>
    <t>https://podminky.urs.cz/item/CS_URS_2026_01/413232221</t>
  </si>
  <si>
    <t>"přestřešení ochlazovny" 4*2</t>
  </si>
  <si>
    <t>413941123</t>
  </si>
  <si>
    <t>Osazování ocelových válcovaných nosníků stropů I, IE, U, UE nebo L výšky přes 120 do 220 mm</t>
  </si>
  <si>
    <t>1091897802</t>
  </si>
  <si>
    <t>Osazování ocelových válcovaných nosníků ve stropech I nebo IE nebo U nebo UE nebo L, výšky přes 120 do 220 mm</t>
  </si>
  <si>
    <t>https://podminky.urs.cz/item/CS_URS_2026_01/413941123</t>
  </si>
  <si>
    <t>"přestřešení ochlazovny" 4*5,6*20*1,05*0,001</t>
  </si>
  <si>
    <t>13010752R</t>
  </si>
  <si>
    <t>ocel profilová jakost S235JR (11 375) průřez IPE 200 s povrchovou úpravou žárovým zinkováním</t>
  </si>
  <si>
    <t>-972354328</t>
  </si>
  <si>
    <t>619996145</t>
  </si>
  <si>
    <t>Ochrana samostatných konstrukcí a prvků obalením geotextilií</t>
  </si>
  <si>
    <t>1036935137</t>
  </si>
  <si>
    <t>Ochrana stavebních konstrukcí a samostatných prvků včetně pozdějšího odstranění geotextilií obalením samostatných konstrukcí a prvků</t>
  </si>
  <si>
    <t>https://podminky.urs.cz/item/CS_URS_2026_01/619996145</t>
  </si>
  <si>
    <t>619996147</t>
  </si>
  <si>
    <t>Ochrana podlahy zakrytím geotextilií</t>
  </si>
  <si>
    <t>-2080093594</t>
  </si>
  <si>
    <t>Ochrana stavebních konstrukcí a samostatných prvků včetně pozdějšího odstranění geotextilií zakrytím podlahy</t>
  </si>
  <si>
    <t>https://podminky.urs.cz/item/CS_URS_2026_01/619996147</t>
  </si>
  <si>
    <t>2*(23,6+2*23,15+28,1+4,5)</t>
  </si>
  <si>
    <t>2*(2*7,8+2*5,1)</t>
  </si>
  <si>
    <t>622131121</t>
  </si>
  <si>
    <t>Penetrační nátěr vnějších stěn nanášený ručně</t>
  </si>
  <si>
    <t>1499825823</t>
  </si>
  <si>
    <t>Podkladní a spojovací vrstva vnějších omítaných ploch penetrace nanášená ručně stěn</t>
  </si>
  <si>
    <t>https://podminky.urs.cz/item/CS_URS_2026_01/622131121</t>
  </si>
  <si>
    <t>4,5*(23,6+2*23,15+28,1+4,5)</t>
  </si>
  <si>
    <t>3,6*(2*7,8+2*5,1)</t>
  </si>
  <si>
    <t>0,15*(4*(2*0,6+0,9)+2*2+1,35+2*(2*2+0,8)+2*2,3+1,2+3*(2*2,45+0,8)+2*(2*1,6+0,8)+8*3*1,2)</t>
  </si>
  <si>
    <t>-(4*0,9*0,6+1,35*2)</t>
  </si>
  <si>
    <t>-(2*0,8*2+1,2*2,3)</t>
  </si>
  <si>
    <t>-(3*0,8*2,45+2*0,8*1,6)</t>
  </si>
  <si>
    <t>-8*1,2*1,2</t>
  </si>
  <si>
    <t>622142001</t>
  </si>
  <si>
    <t>Sklovláknité pletivo vnějších stěn vtlačené do tmelu</t>
  </si>
  <si>
    <t>1521863277</t>
  </si>
  <si>
    <t>Pletivo vnějších ploch v ploše nebo pruzích, na plném podkladu sklovláknité vtlačené do tmelu stěn</t>
  </si>
  <si>
    <t>https://podminky.urs.cz/item/CS_URS_2026_01/622142001</t>
  </si>
  <si>
    <t>4,5*(8,13+5,9+4,4)</t>
  </si>
  <si>
    <t>3,6*(7,83+5,1)</t>
  </si>
  <si>
    <t>622151021</t>
  </si>
  <si>
    <t>Penetrační akrylátový nátěr vnějších mozaikových tenkovrstvých omítek stěn</t>
  </si>
  <si>
    <t>-805970236</t>
  </si>
  <si>
    <t>Penetrační nátěr vnějších pastovitých tenkovrstvých omítek mozaikových akrylátový stěn</t>
  </si>
  <si>
    <t>https://podminky.urs.cz/item/CS_URS_2026_01/622151021</t>
  </si>
  <si>
    <t>0,5*102,75+4*2*0,2+2*0,4*2,45+3*0,3*1,2+2,3*0,8</t>
  </si>
  <si>
    <t>622151031</t>
  </si>
  <si>
    <t>Penetrační silikonový nátěr vnějších pastovitých tenkovrstvých omítek stěn</t>
  </si>
  <si>
    <t>-1711167408</t>
  </si>
  <si>
    <t>Penetrační nátěr vnějších pastovitých tenkovrstvých omítek silikonový stěn</t>
  </si>
  <si>
    <t>https://podminky.urs.cz/item/CS_URS_2026_01/622151031</t>
  </si>
  <si>
    <t>3,6*(23,6+2*23,15+28,1+4,5)</t>
  </si>
  <si>
    <t>3,4*(2*7,8+2*5,1)</t>
  </si>
  <si>
    <t>0,2*(4*(2*0,6+0,9)+2*2+1,35+2*(2*2+0,8)+2*2,3+1,2+3*(2*2,45+0,8)+2*(2*1,6+0,8)+8*3*1,2)</t>
  </si>
  <si>
    <t>622211031</t>
  </si>
  <si>
    <t>Montáž kontaktního zateplení vnějších stěn lepením a mechanickým kotvením polystyrénových desek do betonu a zdiva tl přes 120 do 160 mm</t>
  </si>
  <si>
    <t>859829617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</si>
  <si>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</si>
  <si>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https://podminky.urs.cz/item/CS_URS_2026_01/622211031</t>
  </si>
  <si>
    <t>1*(23,6+2*23,15+28,1+4,5)</t>
  </si>
  <si>
    <t>1*4,4</t>
  </si>
  <si>
    <t>-1*(2*0,8+1,2+1,35)</t>
  </si>
  <si>
    <t>28376446</t>
  </si>
  <si>
    <t>deska XPS hrana rovná a strukturovaný povrch 300kPA λ=0,035 tl 150mm</t>
  </si>
  <si>
    <t>-419218880</t>
  </si>
  <si>
    <t>102,75</t>
  </si>
  <si>
    <t>102,75*1,05 'Přepočtené koeficientem množství</t>
  </si>
  <si>
    <t>622212001</t>
  </si>
  <si>
    <t>Montáž kontaktního zateplení vnějšího ostění, nadpraží nebo parapetu hl. špalety do 200 mm lepením desek z polystyrenu tl do 40 mm</t>
  </si>
  <si>
    <t>-67825744</t>
  </si>
  <si>
    <t>Montáž kontaktního zateplení vnějšího ostění, nadpraží nebo parapetu lepením z polystyrenových desek (dodávka ve specifikaci) hloubky špalet do 200 mm, tloušťky desek do 40 mm</t>
  </si>
  <si>
    <t>https://podminky.urs.cz/item/CS_URS_2026_01/622212001</t>
  </si>
  <si>
    <t>8*1,2</t>
  </si>
  <si>
    <t>4*0,9</t>
  </si>
  <si>
    <t>5*0,8</t>
  </si>
  <si>
    <t>2*4*0,5</t>
  </si>
  <si>
    <t>28376470</t>
  </si>
  <si>
    <t>deska XPS hrana rovná a strukturovaný povrch 200kPa λ=0,032 tl 20mm</t>
  </si>
  <si>
    <t>409110993</t>
  </si>
  <si>
    <t>21,2*0,2</t>
  </si>
  <si>
    <t>4,24*1,2 'Přepočtené koeficientem množství</t>
  </si>
  <si>
    <t>622221021</t>
  </si>
  <si>
    <t>Montáž kontaktního zateplení vnějších stěn lepením a mechanickým kotvením TI z minerální vlny s podélnou orientací do zdiva a betonu tl přes 80 do 120 mm</t>
  </si>
  <si>
    <t>-1982833056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</si>
  <si>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80 do 120 mm</t>
  </si>
  <si>
    <t>https://podminky.urs.cz/item/CS_URS_2026_01/622221021</t>
  </si>
  <si>
    <t>"pod dřevěným obkladem fasády"</t>
  </si>
  <si>
    <t>3,6*(15,9+10,485)</t>
  </si>
  <si>
    <t>-3*0,8*2,45</t>
  </si>
  <si>
    <t>-2*0,8*1,6</t>
  </si>
  <si>
    <t>-4*1,2*1,2</t>
  </si>
  <si>
    <t>63152263</t>
  </si>
  <si>
    <t>deska tepelně izolační minerální kontaktních fasád podélné vlákno λ=0,034 tl 100mm</t>
  </si>
  <si>
    <t>-1929493616</t>
  </si>
  <si>
    <t>80,786</t>
  </si>
  <si>
    <t>80,786*1,05 'Přepočtené koeficientem množství</t>
  </si>
  <si>
    <t>622221041</t>
  </si>
  <si>
    <t>Montáž kontaktního zateplení vnějších stěn lepením a mechanickým kotvením desek z minerální vlny s podélnou orientací do zdiva a betonu tl přes 160 do 200 mm</t>
  </si>
  <si>
    <t>512896503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</si>
  <si>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160 do 200 mm</t>
  </si>
  <si>
    <t>https://podminky.urs.cz/item/CS_URS_2026_01/622221041</t>
  </si>
  <si>
    <t>3,6*4,4</t>
  </si>
  <si>
    <t>-(4*1,2*1,2)</t>
  </si>
  <si>
    <t>-80,786</t>
  </si>
  <si>
    <t>63152267</t>
  </si>
  <si>
    <t>deska tepelně izolační minerální kontaktních fasád podélné vlákno λ=0,034 tl 180mm</t>
  </si>
  <si>
    <t>688326009</t>
  </si>
  <si>
    <t>287,474</t>
  </si>
  <si>
    <t>287,474*1,05 'Přepočtené koeficientem množství</t>
  </si>
  <si>
    <t>622222001</t>
  </si>
  <si>
    <t>Montáž kontaktního zateplení vnějšího ostění, nadpraží nebo parapetu hl. špalety do 200 mm lepením desek z minerální vlny tl do 40 mm</t>
  </si>
  <si>
    <t>1881194189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</si>
  <si>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</si>
  <si>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https://podminky.urs.cz/item/CS_URS_2026_01/622222001</t>
  </si>
  <si>
    <t>4*(0,9+2*0,6)</t>
  </si>
  <si>
    <t>8*3*1,2</t>
  </si>
  <si>
    <t>1,2+2*2,3+2*(0,8+2*2)+1,35+2*2</t>
  </si>
  <si>
    <t>2*(0,8+2*1,6)</t>
  </si>
  <si>
    <t>3*(0,8+2*2,45)</t>
  </si>
  <si>
    <t>63142020</t>
  </si>
  <si>
    <t>deska tepelně izolační minerální kontaktních fasád podélné vlákno λ=0,035-0,036 tl 40mm</t>
  </si>
  <si>
    <t>1456356668</t>
  </si>
  <si>
    <t>83,05*0,15</t>
  </si>
  <si>
    <t>12,458*1,1 'Přepočtené koeficientem množství</t>
  </si>
  <si>
    <t>622251101</t>
  </si>
  <si>
    <t>Příplatek k cenám kontaktního zateplení vnějších stěn za zápustnou montáž a použití tepelněizolačních zátek z polystyrenu</t>
  </si>
  <si>
    <t>720587336</t>
  </si>
  <si>
    <t>Montáž kontaktního zateplení lepením a mechanickým kotvením Příplatek k cenám za zápustnou montáž kotev s použitím tepelněizolačních zátek na vnější stěny z polystyrenu</t>
  </si>
  <si>
    <t>https://podminky.urs.cz/item/CS_URS_2026_01/622251101</t>
  </si>
  <si>
    <t>622251105</t>
  </si>
  <si>
    <t>Příplatek k cenám kontaktního zateplení vnějších stěn za zápustnou montáž a použití tepelněizolačních zátek z minerální vlny</t>
  </si>
  <si>
    <t>-668163092</t>
  </si>
  <si>
    <t>Montáž kontaktního zateplení lepením a mechanickým kotvením Příplatek k cenám za zápustnou montáž kotev s použitím tepelněizolačních zátek na vnější stěny z minerální vlny</t>
  </si>
  <si>
    <t>https://podminky.urs.cz/item/CS_URS_2026_01/622251105</t>
  </si>
  <si>
    <t>622252001</t>
  </si>
  <si>
    <t>Montáž profilů kontaktního zateplení připevněných mechanicky</t>
  </si>
  <si>
    <t>997131154</t>
  </si>
  <si>
    <t>Montáž profilů kontaktního zateplení zakládacích soklových připevněných hmoždinkami</t>
  </si>
  <si>
    <t>https://podminky.urs.cz/item/CS_URS_2026_01/622252001</t>
  </si>
  <si>
    <t>23,6+2*23,15+28,1+4,5+4,4</t>
  </si>
  <si>
    <t>-(2*0,8+1,2+1,35)</t>
  </si>
  <si>
    <t>59051651</t>
  </si>
  <si>
    <t>profil zakládací Al tl 0,7mm pro ETICS pro izolant tl 140mm</t>
  </si>
  <si>
    <t>1568769208</t>
  </si>
  <si>
    <t>622252002</t>
  </si>
  <si>
    <t>Montáž profilů kontaktního zateplení lepených</t>
  </si>
  <si>
    <t>-2107569648</t>
  </si>
  <si>
    <t>Montáž profilů kontaktního zateplení ostatních stěnových, dilatačních apod. lepených do tmelu</t>
  </si>
  <si>
    <t>https://podminky.urs.cz/item/CS_URS_2026_01/622252002</t>
  </si>
  <si>
    <t>9*4,5</t>
  </si>
  <si>
    <t>4*2*0,6+2*2</t>
  </si>
  <si>
    <t>2*2*2+2*2,3</t>
  </si>
  <si>
    <t>3*2*2,45+2*2*1,6</t>
  </si>
  <si>
    <t>8*2*1,2</t>
  </si>
  <si>
    <t>4*2*0,9+1,35</t>
  </si>
  <si>
    <t>2*0,8+1,2</t>
  </si>
  <si>
    <t>5*2*0,8</t>
  </si>
  <si>
    <t>4*(0,9+2*0,6)+1,35+2*2</t>
  </si>
  <si>
    <t>2*(0,8+2*2)+1,2+2*2,3</t>
  </si>
  <si>
    <t>3*(0,8+2*2,45)+2*(0,8+2*1,6)</t>
  </si>
  <si>
    <t>2*4,5</t>
  </si>
  <si>
    <t>63127416</t>
  </si>
  <si>
    <t>profil rohový PVC s výztužnou tkaninou š 100/100mm</t>
  </si>
  <si>
    <t>326165261</t>
  </si>
  <si>
    <t>102,2*1,05 'Přepočtené koeficientem množství</t>
  </si>
  <si>
    <t>59051476</t>
  </si>
  <si>
    <t>profil napojovací okenní PVC s výztužnou tkaninou 9mm</t>
  </si>
  <si>
    <t>-1970200996</t>
  </si>
  <si>
    <t>83,05*1,05 'Přepočtené koeficientem množství</t>
  </si>
  <si>
    <t>59051510</t>
  </si>
  <si>
    <t>profil napojovací nadokenní PVC s okapnicí s výztužnou tkaninou</t>
  </si>
  <si>
    <t>199552231</t>
  </si>
  <si>
    <t>4*0,9+1,35</t>
  </si>
  <si>
    <t>21,35*1,05 'Přepočtené koeficientem množství</t>
  </si>
  <si>
    <t>28341022</t>
  </si>
  <si>
    <t>profil napojovací parapetní PVC s výztužnou tkaninou</t>
  </si>
  <si>
    <t>1790732319</t>
  </si>
  <si>
    <t>17,2*1,05 'Přepočtené koeficientem množství</t>
  </si>
  <si>
    <t>59051500</t>
  </si>
  <si>
    <t>profil dilatační stěnový/rohový PVC s výztužnou tkaninou</t>
  </si>
  <si>
    <t>1111459622</t>
  </si>
  <si>
    <t>9*1,05 'Přepočtené koeficientem množství</t>
  </si>
  <si>
    <t>622325102</t>
  </si>
  <si>
    <t>Oprava vnější vápenocementové hladké omítky složitosti 1 stěn v rozsahu přes 10 do 30 %</t>
  </si>
  <si>
    <t>-298945786</t>
  </si>
  <si>
    <t>Oprava vápenocementové omítky vnějších ploch stupně členitosti 1 hladké stěn, v rozsahu opravované plochy přes 10 do 30%</t>
  </si>
  <si>
    <t>https://podminky.urs.cz/item/CS_URS_2026_01/622325102</t>
  </si>
  <si>
    <t>622511112</t>
  </si>
  <si>
    <t>Tenkovrstvá akrylátová mozaiková střednězrnná omítka vnějších stěn</t>
  </si>
  <si>
    <t>283255610</t>
  </si>
  <si>
    <t>Omítka tenkovrstvá akrylátová vnějších ploch probarvená bez penetrace mozaiková střednězrnná stěn</t>
  </si>
  <si>
    <t>https://podminky.urs.cz/item/CS_URS_2026_01/622511112</t>
  </si>
  <si>
    <t>622541022</t>
  </si>
  <si>
    <t>Tenkovrstvá silikonsilikátová zatíraná omítka zrnitost 2,0 mm vnějších stěn</t>
  </si>
  <si>
    <t>-545381719</t>
  </si>
  <si>
    <t>Omítka tenkovrstvá silikonsilikátová vnějších ploch probarvená bez penetrace, zatíraná (škrábaná), tloušťky 2,0 mm stěn</t>
  </si>
  <si>
    <t>https://podminky.urs.cz/item/CS_URS_2026_01/622541022</t>
  </si>
  <si>
    <t>0,2*(4*(2*0,6+0,9)+2*2+1,35+2*(2*2+0,8)+2*2,3+1,2+4*3*1,2)</t>
  </si>
  <si>
    <t>-82,386</t>
  </si>
  <si>
    <t>629991011</t>
  </si>
  <si>
    <t>Zakrytí výplní otvorů a svislých ploch fólií přilepenou lepící páskou</t>
  </si>
  <si>
    <t>-1825243544</t>
  </si>
  <si>
    <t>Zakrytí vnějších ploch před znečištěním včetně pozdějšího odkrytí výplní otvorů a svislých ploch fólií přilepenou lepící páskou</t>
  </si>
  <si>
    <t>https://podminky.urs.cz/item/CS_URS_2026_01/629991011</t>
  </si>
  <si>
    <t>4*0,9*0,6+1,35*2</t>
  </si>
  <si>
    <t>2*0,8*2+1,2*2,3</t>
  </si>
  <si>
    <t>3*0,8*2,45+2*0,8*1,6</t>
  </si>
  <si>
    <t>8*1,2*1,2</t>
  </si>
  <si>
    <t>629995101</t>
  </si>
  <si>
    <t>Očištění vnějších ploch tlakovou vodou</t>
  </si>
  <si>
    <t>1944974207</t>
  </si>
  <si>
    <t>Očištění vnějších ploch tlakovou vodou omytím tlakovou vodou</t>
  </si>
  <si>
    <t>https://podminky.urs.cz/item/CS_URS_2026_01/629995101</t>
  </si>
  <si>
    <t>64494112R</t>
  </si>
  <si>
    <t>Montáž průchodky do zhotoveného otvoru</t>
  </si>
  <si>
    <t>997325760</t>
  </si>
  <si>
    <t>Montáž průchodky (trubky) do zhotoveného otvoru</t>
  </si>
  <si>
    <t>"přestřešení ochlazovny" 1</t>
  </si>
  <si>
    <t>28611135</t>
  </si>
  <si>
    <t>trubka kanalizační PVC DN 200x500mm SN4</t>
  </si>
  <si>
    <t>423110403</t>
  </si>
  <si>
    <t>"přestřešení ochlazovny" 0,3</t>
  </si>
  <si>
    <t>941111121</t>
  </si>
  <si>
    <t>Montáž lešení řadového trubkového lehkého s podlahami zatížení do 200 kg/m2 š od 0,9 do 1,2 m v do 10 m</t>
  </si>
  <si>
    <t>1032716734</t>
  </si>
  <si>
    <t>Lešení řadové trubkové lehké pracovní s podlahami s provozním zatížením tř. 3 do 200 kg/m2 šířky tř. W09 od 0,9 do 1,2 m, výšky výšky do 10 m montáž</t>
  </si>
  <si>
    <t>https://podminky.urs.cz/item/CS_URS_2026_01/941111121</t>
  </si>
  <si>
    <t>4*(4*28+2*7+2*5+2*7,5)</t>
  </si>
  <si>
    <t>941111221</t>
  </si>
  <si>
    <t>Příplatek k lešení řadovému trubkovému lehkému s podlahami do 200 kg/m2 š od 0,9 do 1,2 m v 10 m za každý den použití</t>
  </si>
  <si>
    <t>-879912053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</si>
  <si>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</si>
  <si>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https://podminky.urs.cz/item/CS_URS_2026_01/941111221</t>
  </si>
  <si>
    <t>604*30*2</t>
  </si>
  <si>
    <t>941111312</t>
  </si>
  <si>
    <t>Odborná prohlídka lešení řadového trubkového lehkého s podlahami zatížení do 200 kg/m2 š od 0,6 do 1,5 m v do 25 m pl do 500 m2 zakrytého sítí</t>
  </si>
  <si>
    <t>1077600125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</si>
  <si>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</si>
  <si>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https://podminky.urs.cz/item/CS_URS_2026_01/941111312</t>
  </si>
  <si>
    <t>941111821</t>
  </si>
  <si>
    <t>Demontáž lešení řadového trubkového lehkého s podlahami zatížení do 200 kg/m2 š od 0,9 do 1,2 m v do 10 m</t>
  </si>
  <si>
    <t>-1492315391</t>
  </si>
  <si>
    <t>Lešení řadové trubkové lehké pracovní s podlahami s provozním zatížením tř. 3 do 200 kg/m2 šířky tř. W09 od 0,9 do 1,2 m, výšky výšky do 10 m demontáž</t>
  </si>
  <si>
    <t>https://podminky.urs.cz/item/CS_URS_2026_01/941111821</t>
  </si>
  <si>
    <t>944511111</t>
  </si>
  <si>
    <t>Montáž ochranné sítě z textilie z umělých vláken</t>
  </si>
  <si>
    <t>-1642901744</t>
  </si>
  <si>
    <t>Síť ochranná zavěšená na konstrukci lešení z textilie z umělých vláken montáž</t>
  </si>
  <si>
    <t>https://podminky.urs.cz/item/CS_URS_2026_01/944511111</t>
  </si>
  <si>
    <t>944511211</t>
  </si>
  <si>
    <t>Příplatek k ochranné síti za každý den použití</t>
  </si>
  <si>
    <t>329778441</t>
  </si>
  <si>
    <t>Síť ochranná zavěšená na konstrukci lešení z textilie z umělých vláken příplatek k ceně za každý den použití</t>
  </si>
  <si>
    <t>https://podminky.urs.cz/item/CS_URS_2026_01/944511211</t>
  </si>
  <si>
    <t>944511811</t>
  </si>
  <si>
    <t>Demontáž ochranné sítě z textilie z umělých vláken</t>
  </si>
  <si>
    <t>-1463863579</t>
  </si>
  <si>
    <t>Síť ochranná zavěšená na konstrukci lešení z textilie z umělých vláken demontáž</t>
  </si>
  <si>
    <t>https://podminky.urs.cz/item/CS_URS_2026_01/944511811</t>
  </si>
  <si>
    <t>944711114</t>
  </si>
  <si>
    <t>Montáž záchytné stříšky š přes 2,5 m</t>
  </si>
  <si>
    <t>1429125632</t>
  </si>
  <si>
    <t>Stříška záchytná zřizovaná současně s lehkým nebo těžkým lešením šířky přes 2,5 m montáž</t>
  </si>
  <si>
    <t>https://podminky.urs.cz/item/CS_URS_2026_01/944711114</t>
  </si>
  <si>
    <t>4*2</t>
  </si>
  <si>
    <t>944711214</t>
  </si>
  <si>
    <t>Příplatek k záchytné stříšce š přes 2,5 m za každý den použití</t>
  </si>
  <si>
    <t>-727963344</t>
  </si>
  <si>
    <t>Stříška záchytná zřizovaná současně s lehkým nebo těžkým lešením šířky přes 2,5 m příplatek k ceně za každý den použití</t>
  </si>
  <si>
    <t>https://podminky.urs.cz/item/CS_URS_2026_01/944711214</t>
  </si>
  <si>
    <t>8*30*2</t>
  </si>
  <si>
    <t>944711814</t>
  </si>
  <si>
    <t>Demontáž záchytné stříšky š přes 2,5 m</t>
  </si>
  <si>
    <t>1108094169</t>
  </si>
  <si>
    <t>Stříška záchytná zřizovaná současně s lehkým nebo těžkým lešením šířky přes 2,5 m demontáž</t>
  </si>
  <si>
    <t>https://podminky.urs.cz/item/CS_URS_2026_01/944711814</t>
  </si>
  <si>
    <t>962032241</t>
  </si>
  <si>
    <t>Bourání zdiva z cihel pálených nebo vápenopískových na MC přes 1 m3</t>
  </si>
  <si>
    <t>-282595085</t>
  </si>
  <si>
    <t>Bourání zdiva nadzákladového z cihel pálených plných nebo lícových nebo vápenopískových cementovou, objemu přes 1 m3</t>
  </si>
  <si>
    <t>https://podminky.urs.cz/item/CS_URS_2026_01/962032241</t>
  </si>
  <si>
    <t>"předsazené pilíře na jižním průčelí" 8*4*0,22*0,29</t>
  </si>
  <si>
    <t>962032681</t>
  </si>
  <si>
    <t>Příplatek k cenám za zvýšenou pracnost bourání pilířů průměru do 0,36 m2</t>
  </si>
  <si>
    <t>844930493</t>
  </si>
  <si>
    <t>Bourání zdiva nadzákladového Příplatek cenám za zvýšenou pracnost bourání pilířů průměru do 0,36m2</t>
  </si>
  <si>
    <t>https://podminky.urs.cz/item/CS_URS_2026_01/962032681</t>
  </si>
  <si>
    <t>973031325</t>
  </si>
  <si>
    <t>Vysekání kapes ve zdivu cihelném na MV nebo MVC pl do 0,10 m2 hl do 300 mm</t>
  </si>
  <si>
    <t>-1626327528</t>
  </si>
  <si>
    <t>Vysekání výklenků nebo kapes ve zdivu z cihel na maltu vápennou nebo vápenocementovou kapes, plochy do 0,10 m2, hl. do 300 mm</t>
  </si>
  <si>
    <t>https://podminky.urs.cz/item/CS_URS_2026_01/973031325</t>
  </si>
  <si>
    <t>977151125</t>
  </si>
  <si>
    <t>Jádrové vrty diamantovými korunkami do stavebních materiálů D přes 180 do 200 mm</t>
  </si>
  <si>
    <t>-2126511775</t>
  </si>
  <si>
    <t>Jádrové vrty diamantovými korunkami do stavebních materiálů (železobetonu, betonu, cihel, obkladů, dlažeb, kamene) průměru přes 180 do 200 mm</t>
  </si>
  <si>
    <t>https://podminky.urs.cz/item/CS_URS_2026_01/977151125</t>
  </si>
  <si>
    <t>978035117</t>
  </si>
  <si>
    <t>Odstranění tenkovrstvé omítky tl do 2 mm obroušením v rozsahu přes 50 do 100 %</t>
  </si>
  <si>
    <t>679178175</t>
  </si>
  <si>
    <t>Odstranění tenkovrstvých omítek nebo štuku tloušťky do 2 mm obroušením, rozsahu přes 50 do 100%</t>
  </si>
  <si>
    <t>https://podminky.urs.cz/item/CS_URS_2026_01/978035117</t>
  </si>
  <si>
    <t>4*(23,6+2*23,15+28,1+4,5)</t>
  </si>
  <si>
    <t>-(3*0,8*2,45+2*0,8*0,6)</t>
  </si>
  <si>
    <t>-4*(4,5+6)</t>
  </si>
  <si>
    <t>978036191</t>
  </si>
  <si>
    <t>Otlučení (osekání) vnější cementové omítky tl do 20 mm v rozsahu přes 80 do 100%</t>
  </si>
  <si>
    <t>-585985569</t>
  </si>
  <si>
    <t>Otlučení cementových omítek vnějších ploch tloušťky do 20 mm včetně očištění povrchu, v rozsahu přes 80 do 100%</t>
  </si>
  <si>
    <t>https://podminky.urs.cz/item/CS_URS_2026_01/978036191</t>
  </si>
  <si>
    <t>"šambrány vnějších výplní" 1,8*10-5*1,2*1,2</t>
  </si>
  <si>
    <t>978037191</t>
  </si>
  <si>
    <t>Příplatek k otlučení (osekání) vnější cementové omítky ZKD 10 mm přes 20 mm v rozsahu přes 80 do 100%</t>
  </si>
  <si>
    <t>-1976972781</t>
  </si>
  <si>
    <t>Otlučení cementových omítek vnějších ploch Příplatek k cenám za každých dalších i započatých 10 mm tloušťky omítky přes 20 mm, v rozsahu přes 80 do 100%</t>
  </si>
  <si>
    <t>https://podminky.urs.cz/item/CS_URS_2026_01/978037191</t>
  </si>
  <si>
    <t>978059241</t>
  </si>
  <si>
    <t>Odsekání obkladů stěn z desek z kamene plochy přes 1 m2</t>
  </si>
  <si>
    <t>-1199986062</t>
  </si>
  <si>
    <t>Odsekání obkladů stěn včetně otlučení podkladní omítky až na zdivo z kamene přes 1 m2</t>
  </si>
  <si>
    <t>https://podminky.urs.cz/item/CS_URS_2026_01/978059241</t>
  </si>
  <si>
    <t>4*(4,5+6)</t>
  </si>
  <si>
    <t>993111111</t>
  </si>
  <si>
    <t>Dovoz a odvoz lešení řadového do 10 km včetně naložení a složení</t>
  </si>
  <si>
    <t>908423316</t>
  </si>
  <si>
    <t>Dovoz a odvoz lešení včetně naložení a složení řadového, na vzdálenost do 10 km</t>
  </si>
  <si>
    <t>https://podminky.urs.cz/item/CS_URS_2026_01/993111111</t>
  </si>
  <si>
    <t>993111119</t>
  </si>
  <si>
    <t>Příplatek k ceně dovozu a odvozu lešení řadového ZKD 10 km přes 10 km</t>
  </si>
  <si>
    <t>779298741</t>
  </si>
  <si>
    <t>Dovoz a odvoz lešení včetně naložení a složení řadového, na vzdálenost Příplatek k ceně za každých dalších i započatých 10 km přes 10 km</t>
  </si>
  <si>
    <t>https://podminky.urs.cz/item/CS_URS_2026_01/993111119</t>
  </si>
  <si>
    <t>-978982091</t>
  </si>
  <si>
    <t>1584887711</t>
  </si>
  <si>
    <t>-1563176314</t>
  </si>
  <si>
    <t>13,438*19</t>
  </si>
  <si>
    <t>1284644091</t>
  </si>
  <si>
    <t>-1614190286</t>
  </si>
  <si>
    <t>712</t>
  </si>
  <si>
    <t>Povlakové krytiny</t>
  </si>
  <si>
    <t>712361705</t>
  </si>
  <si>
    <t>Provedení povlakové krytiny střech do 10° fólií lepenou se svařovanými spoji</t>
  </si>
  <si>
    <t>-203752490</t>
  </si>
  <si>
    <t>Provedení povlakové krytiny střech plochých do 10° fólií lepená se svařovanými spoji</t>
  </si>
  <si>
    <t>https://podminky.urs.cz/item/CS_URS_2026_01/712361705</t>
  </si>
  <si>
    <t>"přestřešení ochlazovny" 5,48*5,12</t>
  </si>
  <si>
    <t>28342411</t>
  </si>
  <si>
    <t>fólie hydroizolační střešní mPVC s nakašírovaným PES rounem určená k lepení tl 1,5mm</t>
  </si>
  <si>
    <t>2119628123</t>
  </si>
  <si>
    <t>28,058</t>
  </si>
  <si>
    <t>28,058*1,1655 'Přepočtené koeficientem množství</t>
  </si>
  <si>
    <t>712363201</t>
  </si>
  <si>
    <t>Provedení povlakové krytiny střech do 10° montáž ukončujícího hliníkového profilu přímého</t>
  </si>
  <si>
    <t>-260462181</t>
  </si>
  <si>
    <t>Provedení povlakové krytiny střech plochých do 10° fólií ostatní činnosti při pokládání hydroizolačních fólií (materiál ve specifikaci) ukončení izolace střechy hliníkovými profily montáž profilu ukončujícího přímého</t>
  </si>
  <si>
    <t>https://podminky.urs.cz/item/CS_URS_2026_01/712363201</t>
  </si>
  <si>
    <t>"přestřešení ochlazovny" 5,2</t>
  </si>
  <si>
    <t>13880008</t>
  </si>
  <si>
    <t>okapnice široká z poplastovaného plechu (PVC-P) rš 300mm</t>
  </si>
  <si>
    <t>-1118954657</t>
  </si>
  <si>
    <t>5,2</t>
  </si>
  <si>
    <t>5,2*1,05 'Přepočtené koeficientem množství</t>
  </si>
  <si>
    <t>712363205</t>
  </si>
  <si>
    <t>Provedení povlakové krytiny střech do 10° uchycení fólie do hliníkového profilu</t>
  </si>
  <si>
    <t>-1390909158</t>
  </si>
  <si>
    <t>Provedení povlakové krytiny střech plochých do 10° fólií ostatní činnosti při pokládání hydroizolačních fólií (materiál ve specifikaci) uchycení fólie do kovového profilu</t>
  </si>
  <si>
    <t>https://podminky.urs.cz/item/CS_URS_2026_01/712363205</t>
  </si>
  <si>
    <t>712861705</t>
  </si>
  <si>
    <t>Provedení povlakové krytiny vytažením na konstrukce fólií lepenou se svařovanými spoji</t>
  </si>
  <si>
    <t>-809942274</t>
  </si>
  <si>
    <t>Provedení povlakové krytiny střech samostatným vytažením izolačního povlaku fólií na konstrukce převyšující úroveň střechy, přilepenou se svařovanými spoji</t>
  </si>
  <si>
    <t>https://podminky.urs.cz/item/CS_URS_2026_01/712861705</t>
  </si>
  <si>
    <t>"přestřešení ochlazovny" 2*5,48*0,5</t>
  </si>
  <si>
    <t>998712121</t>
  </si>
  <si>
    <t>Přesun hmot tonážní pro krytiny povlakové ruční v objektech v do 6 m</t>
  </si>
  <si>
    <t>-238466742</t>
  </si>
  <si>
    <t>Přesun hmot pro povlakové krytiny stanovený z hmotnosti přesunovaného materiálu vodorovná dopravní vzdálenost do 50 m ruční (bez užití mechanizace) v objektech výšky do 6 m</t>
  </si>
  <si>
    <t>https://podminky.urs.cz/item/CS_URS_2026_01/998712121</t>
  </si>
  <si>
    <t>761</t>
  </si>
  <si>
    <t>Konstrukce prosvětlovací</t>
  </si>
  <si>
    <t>761221171</t>
  </si>
  <si>
    <t>Montáž obkladu krytinou sklolaminátovou z desek vlnitých</t>
  </si>
  <si>
    <t>-2046006173</t>
  </si>
  <si>
    <t>Obklady stěn sklolaminátovou krytinou montáž z desek vlnitých</t>
  </si>
  <si>
    <t>https://podminky.urs.cz/item/CS_URS_2026_01/761221171</t>
  </si>
  <si>
    <t>"dřevěný obklad fasády - podklad pod proříznutá písmena" 1,2*(6+5)</t>
  </si>
  <si>
    <t>28318715</t>
  </si>
  <si>
    <t>deska komůrková PC 2/6-6mm barevná</t>
  </si>
  <si>
    <t>385945525</t>
  </si>
  <si>
    <t>"opál" 13,2</t>
  </si>
  <si>
    <t>13,2*1,19995 'Přepočtené koeficientem množství</t>
  </si>
  <si>
    <t>998761121</t>
  </si>
  <si>
    <t>Přesun hmot tonážní pro konstrukce prosvětlovací ruční v objektech v do 6 m</t>
  </si>
  <si>
    <t>-1186760236</t>
  </si>
  <si>
    <t>Přesun hmot pro konstrukce prosvětlovací stanovený z hmotnosti přesunovaného materiálu vodorovná dopravní vzdálenost do 50 m ruční (bez užití mechanizace) v objektech výšky do 6 m</t>
  </si>
  <si>
    <t>https://podminky.urs.cz/item/CS_URS_2026_01/998761121</t>
  </si>
  <si>
    <t>762</t>
  </si>
  <si>
    <t>Konstrukce tesařské</t>
  </si>
  <si>
    <t>762083122</t>
  </si>
  <si>
    <t>Impregnace řeziva proti dřevokaznému hmyzu, houbám a plísním máčením třída ohrožení 3 a 4</t>
  </si>
  <si>
    <t>379260098</t>
  </si>
  <si>
    <t>Impregnace řeziva máčením proti dřevokaznému hmyzu, houbám a plísním, třída ohrožení 3 a 4 (dřevo v exteriéru)</t>
  </si>
  <si>
    <t>https://podminky.urs.cz/item/CS_URS_2026_01/762083122</t>
  </si>
  <si>
    <t>76234128R</t>
  </si>
  <si>
    <t>Montáž bednění střech rovných a šikmých sklonu do 60° z desek z vodovzdorné překližky na pero a drážku</t>
  </si>
  <si>
    <t>1372181468</t>
  </si>
  <si>
    <t>Montáž bednění střech rovných a šikmých sklonu do 60° s vyřezáním otvorů z desek vodovzdorné překližky na pero a drážku</t>
  </si>
  <si>
    <t>60621148</t>
  </si>
  <si>
    <t>překližka vodovzdorná hladká/hladká bříza tl 18mm</t>
  </si>
  <si>
    <t>-375993569</t>
  </si>
  <si>
    <t>28,058*1,15 'Přepočtené koeficientem množství</t>
  </si>
  <si>
    <t>762395000</t>
  </si>
  <si>
    <t>Spojovací prostředky krovů, bednění, laťování, nadstřešních konstrukcí</t>
  </si>
  <si>
    <t>196323379</t>
  </si>
  <si>
    <t>Spojovací prostředky krovů, bednění a laťování, nadstřešních konstrukcí svorníky, prkna, hřebíky, pásová ocel, vruty</t>
  </si>
  <si>
    <t>https://podminky.urs.cz/item/CS_URS_2026_01/762395000</t>
  </si>
  <si>
    <t>28,058*0,018</t>
  </si>
  <si>
    <t>762429001</t>
  </si>
  <si>
    <t>Montáž obložení stropu podkladový rošt</t>
  </si>
  <si>
    <t>1925128193</t>
  </si>
  <si>
    <t>Obložení stropů nebo střešních podhledů montáž roštu podkladového</t>
  </si>
  <si>
    <t>https://podminky.urs.cz/item/CS_URS_2026_01/762429001</t>
  </si>
  <si>
    <t>"přestřešení ochlazovny" 10*5,12</t>
  </si>
  <si>
    <t>60514106</t>
  </si>
  <si>
    <t>řezivo jehličnaté lať pevnostní třída S10-13 průřez 40x60mm</t>
  </si>
  <si>
    <t>1272292325</t>
  </si>
  <si>
    <t>"přestřešení ochlazovny" 10*5,12*0,04*0,06*1,2</t>
  </si>
  <si>
    <t>762495000</t>
  </si>
  <si>
    <t>Spojovací prostředky pro montáž olištování, obložení stropů, střešních podhledů a stěn</t>
  </si>
  <si>
    <t>-567256156</t>
  </si>
  <si>
    <t>Spojovací prostředky olištování spár, obložení stropů, střešních podhledů a stěn hřebíky, vruty</t>
  </si>
  <si>
    <t>https://podminky.urs.cz/item/CS_URS_2026_01/762495000</t>
  </si>
  <si>
    <t>762823112</t>
  </si>
  <si>
    <t>Montáž stropního trámu z hraněného řeziva průřezové pl přes 75 do 120 cm2 mezi nosnou kci</t>
  </si>
  <si>
    <t>139301836</t>
  </si>
  <si>
    <t>Montáž stropních trámů z hraněného řeziva mezi nosnou konstrukci, průřezové plochy přes 75 do 120 cm2</t>
  </si>
  <si>
    <t>https://podminky.urs.cz/item/CS_URS_2026_01/762823112</t>
  </si>
  <si>
    <t>"přestřešení ochlazovny" 6*3*1,78</t>
  </si>
  <si>
    <t>60512125</t>
  </si>
  <si>
    <t>hranol stavební řezivo průřezu do 120cm2 do dl 6m</t>
  </si>
  <si>
    <t>-2146567428</t>
  </si>
  <si>
    <t>"přestřešení ochlazovny" 6*3*1,78*0,05*0,2*1,2</t>
  </si>
  <si>
    <t>762841310</t>
  </si>
  <si>
    <t>Montáž podbíjení stropů a střech vodorovných z palubek</t>
  </si>
  <si>
    <t>245755979</t>
  </si>
  <si>
    <t>Montáž podbíjení stropů a střech vodorovných z hoblovaných prken z palubek</t>
  </si>
  <si>
    <t>https://podminky.urs.cz/item/CS_URS_2026_01/762841310</t>
  </si>
  <si>
    <t>61191162</t>
  </si>
  <si>
    <t>palubky obkladové sibiřský modřín prkno hoblované 24x145mm jakost A/B</t>
  </si>
  <si>
    <t>-2113373085</t>
  </si>
  <si>
    <t>1495062440</t>
  </si>
  <si>
    <t>-1723512950</t>
  </si>
  <si>
    <t>762895000</t>
  </si>
  <si>
    <t>Spojovací prostředky pro montáž záklopu, stropnice a podbíjení</t>
  </si>
  <si>
    <t>624134953</t>
  </si>
  <si>
    <t>Spojovací prostředky záklopu stropů, stropnic, podbíjení hřebíky, svorníky</t>
  </si>
  <si>
    <t>https://podminky.urs.cz/item/CS_URS_2026_01/762895000</t>
  </si>
  <si>
    <t>998762121</t>
  </si>
  <si>
    <t>Přesun hmot tonážní pro kce tesařské ruční v objektech v do 6 m</t>
  </si>
  <si>
    <t>-1331666410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</si>
  <si>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</si>
  <si>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https://podminky.urs.cz/item/CS_URS_2026_01/998762121</t>
  </si>
  <si>
    <t>764</t>
  </si>
  <si>
    <t>Konstrukce klempířské</t>
  </si>
  <si>
    <t>764002851</t>
  </si>
  <si>
    <t>Demontáž oplechování parapetů do suti</t>
  </si>
  <si>
    <t>514527068</t>
  </si>
  <si>
    <t>Demontáž klempířských konstrukcí oplechování parapetů do suti</t>
  </si>
  <si>
    <t>https://podminky.urs.cz/item/CS_URS_2026_01/764002851</t>
  </si>
  <si>
    <t>764226444</t>
  </si>
  <si>
    <t>Oplechování parapetů rovných celoplošně lepené z Al plechu rš 330 mm</t>
  </si>
  <si>
    <t>-1411947340</t>
  </si>
  <si>
    <t>Oplechování parapetů z hliníkového plechu rovných celoplošně lepené, bez rohů rš 330 mm</t>
  </si>
  <si>
    <t>https://podminky.urs.cz/item/CS_URS_2026_01/764226444</t>
  </si>
  <si>
    <t>764226465</t>
  </si>
  <si>
    <t>Příplatek za zvýšenou pracnost oplechování rohů parapetů rovných z Al plechu rš do 400 mm</t>
  </si>
  <si>
    <t>-1326208444</t>
  </si>
  <si>
    <t>Oplechování parapetů z hliníkového plechu rovných celoplošně lepené, bez rohů Příplatek k cenám za zvýšenou pracnost při provedení rohu nebo koutu do rš 400 mm</t>
  </si>
  <si>
    <t>https://podminky.urs.cz/item/CS_URS_2026_01/764226465</t>
  </si>
  <si>
    <t>17*2</t>
  </si>
  <si>
    <t>764521403</t>
  </si>
  <si>
    <t>Žlab podokapní půlkruhový z Al plechu rš 250 mm</t>
  </si>
  <si>
    <t>-329932535</t>
  </si>
  <si>
    <t>Žlab podokapní z hliníkového plechu včetně háků a čel půlkruhový rš 250 mm</t>
  </si>
  <si>
    <t>https://podminky.urs.cz/item/CS_URS_2026_01/764521403</t>
  </si>
  <si>
    <t>764521464</t>
  </si>
  <si>
    <t>Kotlík hranatý pro podokapní žlaby z Al plechu 330/100 mm</t>
  </si>
  <si>
    <t>-1958518944</t>
  </si>
  <si>
    <t>Žlab podokapní z hliníkového plechu kotlík hranatý, rš žlabu/průměr svodu 330/100 mm</t>
  </si>
  <si>
    <t>https://podminky.urs.cz/item/CS_URS_2026_01/764521464</t>
  </si>
  <si>
    <t>764528422</t>
  </si>
  <si>
    <t>Svody kruhové včetně objímek, kolen, odskoků z Al plechu průměru 100 mm</t>
  </si>
  <si>
    <t>703597195</t>
  </si>
  <si>
    <t>Svod z hliníkového plechu včetně objímek, kolen a odskoků kruhový, průměru 100 mm</t>
  </si>
  <si>
    <t>https://podminky.urs.cz/item/CS_URS_2026_01/764528422</t>
  </si>
  <si>
    <t>3*3,3</t>
  </si>
  <si>
    <t>998764121</t>
  </si>
  <si>
    <t>Přesun hmot tonážní pro konstrukce klempířské ruční v objektech v do 6 m</t>
  </si>
  <si>
    <t>1895825739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</si>
  <si>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</si>
  <si>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https://podminky.urs.cz/item/CS_URS_2026_01/998764121</t>
  </si>
  <si>
    <t>766414243</t>
  </si>
  <si>
    <t>Montáž obložení stěn pl do 5 m2 panely z aglomerovaných desek přes 1,50 m2</t>
  </si>
  <si>
    <t>1900358369</t>
  </si>
  <si>
    <t>Montáž obložení stěn panely obkladovými plochy do 5 m2 z aglomerovaných desek, plochy přes 1,50 m2</t>
  </si>
  <si>
    <t>https://podminky.urs.cz/item/CS_URS_2026_01/766414243</t>
  </si>
  <si>
    <t>"dřevěný obklad fasády - okna" 3*1,3*1,3</t>
  </si>
  <si>
    <t>1956645493</t>
  </si>
  <si>
    <t>5,07</t>
  </si>
  <si>
    <t>5,07*1,1 'Přepočtené koeficientem množství</t>
  </si>
  <si>
    <t>766417433</t>
  </si>
  <si>
    <t>Montáž provětrávané fasády pl přes 5 m2 z dřevěných profilů š přes 80 do 100 mm tl přes 20 mm</t>
  </si>
  <si>
    <t>90218037</t>
  </si>
  <si>
    <t>Montáž provětrávané fasády z dřevěných profilů plochy přes 5 m2 šířky profilu přes 80 do 100 mm, tloušťky přes 20 mm</t>
  </si>
  <si>
    <t>https://podminky.urs.cz/item/CS_URS_2026_01/766417433</t>
  </si>
  <si>
    <t>"dřevěný obklad fasády" 3,6*(15,9+10,485)-3*0,8*2,45</t>
  </si>
  <si>
    <t>61191157R</t>
  </si>
  <si>
    <t>palubky obkladové sibiřský modřín profil klasický 23x100mm jakost A</t>
  </si>
  <si>
    <t>1368612835</t>
  </si>
  <si>
    <t>89,106</t>
  </si>
  <si>
    <t>89,106*1,1 'Přepočtené koeficientem množství</t>
  </si>
  <si>
    <t>766417511</t>
  </si>
  <si>
    <t>Montáž podkladového roštu jednoduchého pro montáž dřevěných vodorovných profilů provětrávané fasády</t>
  </si>
  <si>
    <t>-758304948</t>
  </si>
  <si>
    <t>Montáž provětrávané fasády z dřevěných profilů podkladového roštu jednoduchého pro vodorovné profily</t>
  </si>
  <si>
    <t>https://podminky.urs.cz/item/CS_URS_2026_01/766417511</t>
  </si>
  <si>
    <t>"dřevěný obklad fasády" 8*15,9+7*10,485</t>
  </si>
  <si>
    <t>169578047</t>
  </si>
  <si>
    <t>"dřevěný obklad fasády" (8*15,9+7*10,485)*0,04*0,06*1,2</t>
  </si>
  <si>
    <t>766417513</t>
  </si>
  <si>
    <t>Montáž podkladového roštu dvojitého pro montáž dřevěných svislých profilů provětrávané fasády</t>
  </si>
  <si>
    <t>-2084911215</t>
  </si>
  <si>
    <t>Montáž provětrávané fasády z dřevěných profilů podkladového roštu dvojitého pro svislé profily</t>
  </si>
  <si>
    <t>https://podminky.urs.cz/item/CS_URS_2026_01/766417513</t>
  </si>
  <si>
    <t>"dřevěný obklad fasády" 3,6*(32+20)</t>
  </si>
  <si>
    <t>1915501051</t>
  </si>
  <si>
    <t>"dřevěný obklad fasády" 3,6*(32+20)*0,025*0,06*1,2</t>
  </si>
  <si>
    <t>766417531</t>
  </si>
  <si>
    <t>Montáž obložení ostění, parapetu a nadpraží u dřevěných fasád</t>
  </si>
  <si>
    <t>-240566017</t>
  </si>
  <si>
    <t>Montáž provětrávané fasády z dřevěných profilů obložení ostění, parapetu a nadpraží</t>
  </si>
  <si>
    <t>https://podminky.urs.cz/item/CS_URS_2026_01/766417531</t>
  </si>
  <si>
    <t>"dževěný obklad fasády" 3*0,2*(2*2,45+0,8)</t>
  </si>
  <si>
    <t>1507185197</t>
  </si>
  <si>
    <t>3,42</t>
  </si>
  <si>
    <t>3,42*1,2 'Přepočtené koeficientem množství</t>
  </si>
  <si>
    <t>-604825645</t>
  </si>
  <si>
    <t>-877560353</t>
  </si>
  <si>
    <t>1873231253</t>
  </si>
  <si>
    <t>767832122</t>
  </si>
  <si>
    <t>Montáž venkovních požárních žebříků do betonu bez suchovodu</t>
  </si>
  <si>
    <t>-869654792</t>
  </si>
  <si>
    <t>https://podminky.urs.cz/item/CS_URS_2026_01/767832122</t>
  </si>
  <si>
    <t>44983046</t>
  </si>
  <si>
    <t>žebřík venkovní s přímým výstupem a ochranným košem bez suchovodu z pozinkované oceli celkem do dl 6m</t>
  </si>
  <si>
    <t>-578468289</t>
  </si>
  <si>
    <t>767834111</t>
  </si>
  <si>
    <t>Příplatek k ceně za montáž ochranného koše připevněného šroubováním</t>
  </si>
  <si>
    <t>2109522581</t>
  </si>
  <si>
    <t>Montáž venkovních požárních žebříků Příplatek k cenám za montáž ochranného koše, připevněného šroubováním</t>
  </si>
  <si>
    <t>https://podminky.urs.cz/item/CS_URS_2026_01/767834111</t>
  </si>
  <si>
    <t>767893116</t>
  </si>
  <si>
    <t>Montáž stříšek nad vstupy kotvených pomocí závěsů rovných, výplň skleněná hmot š přes 1,50 do 2,00 m</t>
  </si>
  <si>
    <t>160675882</t>
  </si>
  <si>
    <t>Montáž stříšek nad venkovními vstupy z kovových profilů kotvených k nosné konstrukci pomocí závěsů, výplň ze skla rovná, šířky přes 1,50 do 2,00 m</t>
  </si>
  <si>
    <t>https://podminky.urs.cz/item/CS_URS_2026_01/767893116</t>
  </si>
  <si>
    <t>63437004R</t>
  </si>
  <si>
    <t>stříška vchodová rovná, nerezové kování, výplň vrstvené bezpečnostní sklo 2500x1250mm</t>
  </si>
  <si>
    <t>-146132725</t>
  </si>
  <si>
    <t>767893192</t>
  </si>
  <si>
    <t>Příplatek za montáž stříšky delší než 2,00 m s výplní skleněnou</t>
  </si>
  <si>
    <t>1812467600</t>
  </si>
  <si>
    <t>Montáž stříšek nad venkovními vstupy Příplatek k ceně za montáž stříšky delší než 2,00 m skleněné</t>
  </si>
  <si>
    <t>https://podminky.urs.cz/item/CS_URS_2026_01/767893192</t>
  </si>
  <si>
    <t>-2117154504</t>
  </si>
  <si>
    <t>783201201</t>
  </si>
  <si>
    <t>Obroušení tesařských konstrukcí před provedením nátěru</t>
  </si>
  <si>
    <t>-876496160</t>
  </si>
  <si>
    <t>Příprava podkladu tesařských konstrukcí před provedením nátěru broušení</t>
  </si>
  <si>
    <t>https://podminky.urs.cz/item/CS_URS_2026_01/783201201</t>
  </si>
  <si>
    <t>"dřevěný obklad fasády" 89,106</t>
  </si>
  <si>
    <t>783201403</t>
  </si>
  <si>
    <t>Oprášení tesařských konstrukcí před provedením nátěru</t>
  </si>
  <si>
    <t>-1135700221</t>
  </si>
  <si>
    <t>Příprava podkladu tesařských konstrukcí před provedením nátěru oprášení</t>
  </si>
  <si>
    <t>https://podminky.urs.cz/item/CS_URS_2026_01/783201403</t>
  </si>
  <si>
    <t>783268111</t>
  </si>
  <si>
    <t>Lazurovací dvojnásobný olejový nátěr tesařských konstrukcí</t>
  </si>
  <si>
    <t>715028186</t>
  </si>
  <si>
    <t>Lazurovací nátěr tesařských konstrukcí dvojnásobný olejový</t>
  </si>
  <si>
    <t>https://podminky.urs.cz/item/CS_URS_2026_01/783268111</t>
  </si>
  <si>
    <t>HZS2122</t>
  </si>
  <si>
    <t>Hodinová zúčtovací sazba truhlář odborný</t>
  </si>
  <si>
    <t>-164494029</t>
  </si>
  <si>
    <t>Hodinové zúčtovací sazby profesí PSV provádění stavebních konstrukcí truhlář odborný</t>
  </si>
  <si>
    <t>https://podminky.urs.cz/item/CS_URS_2026_01/HZS2122</t>
  </si>
  <si>
    <t>"vyřezání písmen včetně detailů v dřevěných fasádních obkladech, úprava napojení obkladu na ostatní části fasády apod."</t>
  </si>
  <si>
    <t>03 - Saunové technologie</t>
  </si>
  <si>
    <t>D1 - OCHLAZOVACÍ BAZÉNEK</t>
  </si>
  <si>
    <t>D2 - FINSKÁ SAUNA 114</t>
  </si>
  <si>
    <t>D3 - FINSKÁ SAUNA 111</t>
  </si>
  <si>
    <t>D4 - BIO SAUNA 110</t>
  </si>
  <si>
    <t>D5 - INFRASAUNA 109</t>
  </si>
  <si>
    <t>D6 - PARNÍ KABINA 112</t>
  </si>
  <si>
    <t>D7 - PRIESSNITZŮV CHODNÍK</t>
  </si>
  <si>
    <t>OCHLAZOVACÍ BAZÉNEK</t>
  </si>
  <si>
    <t>Filtrační zařízení , průměr 500 mm, průtok 9 m3/h, boční napojení 6-ti cestného ventilu 1 1/2"</t>
  </si>
  <si>
    <t>262144</t>
  </si>
  <si>
    <t>1993369459</t>
  </si>
  <si>
    <t>6-ti cestný ventil 1 1/2" s bočním napojením</t>
  </si>
  <si>
    <t>1900992285</t>
  </si>
  <si>
    <t>Filtrační náplň</t>
  </si>
  <si>
    <t>-1402902732</t>
  </si>
  <si>
    <t>Horizontální filtrační čerpadlo, předřazený lapač nečistot, krytí IP 55, P1 = 0,5 kW, P2 = 0,3 kW, Napětí 230 V, sání výtlak 1 1/2", samonasávací, Q = 7 m3/h,  2840 otáčky/minuta, 2,4 A</t>
  </si>
  <si>
    <t>-1025231890</t>
  </si>
  <si>
    <t>Snímání hladiny ve skimmeru</t>
  </si>
  <si>
    <t>138171120</t>
  </si>
  <si>
    <t>Plastový skimmer</t>
  </si>
  <si>
    <t>-1056720838</t>
  </si>
  <si>
    <t>Vtoková tryska plastová</t>
  </si>
  <si>
    <t>980023410</t>
  </si>
  <si>
    <t>Dnová tryska plastová</t>
  </si>
  <si>
    <t>1903763009</t>
  </si>
  <si>
    <t>Plastové LED osvětlení 30 W, bílá barva</t>
  </si>
  <si>
    <t>241182194</t>
  </si>
  <si>
    <t>Trafo 50 W</t>
  </si>
  <si>
    <t>1978239105</t>
  </si>
  <si>
    <t>Plastová bazénová vana, PVC 8 mm, rozměr 2,4 x 2,4 m, hloubka vany 1,2 m, vstupní schodiště 70 cm</t>
  </si>
  <si>
    <t>-2078750377</t>
  </si>
  <si>
    <t>Potrubí DN 40 PVC, tvarovky, úchyty, závěsy, spoje lepením</t>
  </si>
  <si>
    <t>-1621264642</t>
  </si>
  <si>
    <t>Kulový ventil DN 40</t>
  </si>
  <si>
    <t>-1453784862</t>
  </si>
  <si>
    <t>Spotřební materiál</t>
  </si>
  <si>
    <t>-2562568</t>
  </si>
  <si>
    <t>Zprovoznění systému včetně napuštění</t>
  </si>
  <si>
    <t>-1835945580</t>
  </si>
  <si>
    <t>Montáž a zapojení technologie</t>
  </si>
  <si>
    <t>-528938058</t>
  </si>
  <si>
    <t>Elektromontáž technologie a zapojení</t>
  </si>
  <si>
    <t>-1331880722</t>
  </si>
  <si>
    <t>FINSKÁ SAUNA 114</t>
  </si>
  <si>
    <t>Finská sauna rozměr 5420 x 3780 x 2400 mm. Sendvičová konstrukce, vnitřní obklad Osika, vstupní dveře celoskleněné čiré, 3 úrovně lavic o šířce 600 mm, 6 ks podhlavníku, opěrka zad po obvodu nad vrchní lavicí, elektrické topidlo s výkonem 30 kW s bezpečno</t>
  </si>
  <si>
    <t>1241827933</t>
  </si>
  <si>
    <t>Finská sauna rozměr 5420 x 3780 x 2400 mm. Sendvičová konstrukce, vnitřní obklad Osika, vstupní dveře celoskleněné čiré, 3 úrovně lavic o šířce 600 mm, 6 ks podhlavníku, opěrka zad po obvodu nad vrchní lavicí, elektrické topidlo s výkonem 30 kW s bezpečnostním prvkem pro vzdálené spouštění, regulace nadřazeným systémem, lávové kameny, 2 ks přesýpací hodiny</t>
  </si>
  <si>
    <t>FINSKÁ SAUNA 111</t>
  </si>
  <si>
    <t>Finská sauna rozměr 3500 x 2400 x 2200 mm. Sendvičová konstrukce, vnitřní obklad Osika, vstupní dveře celoskleněné čiré, 2 úrovně lavic o šířce 600 mm, 4 ks podhlavníku, opěrka zad po obvodu nad vrchní lavicí, elektrické topidlo s výkonem 15 kW s bezpečno</t>
  </si>
  <si>
    <t>-902139383</t>
  </si>
  <si>
    <t>Finská sauna rozměr 3500 x 2400 x 2200 mm. Sendvičová konstrukce, vnitřní obklad Osika, vstupní dveře celoskleněné čiré, 2 úrovně lavic o šířce 600 mm, 4 ks podhlavníku, opěrka zad po obvodu nad vrchní lavicí, elektrické topidlo s výkonem 15 kW s bezpečnostním prvkem pro vzdálené spouštění, regulace nadřazeným systémem, lávové kameny, 2 ks přesýpací hodiny</t>
  </si>
  <si>
    <t>BIO SAUNA 110</t>
  </si>
  <si>
    <t>Bio sauna rozměr 3000 x 2500 x 2200 mm. Sendvičová konstrukce, vnitřní obklad Osika, vstupní dveře celoskleněné čiré, 2 úrovně lavic o šířce 600 mm, 4 ks podhlavníku, opěrka zad po obvodu nad vrchní lavicí, elektrické topidlo s výkonem 12 kW s bezpečnostn</t>
  </si>
  <si>
    <t>2060545008</t>
  </si>
  <si>
    <t>Bio sauna rozměr 3000 x 2500 x 2200 mm. Sendvičová konstrukce, vnitřní obklad Osika, vstupní dveře celoskleněné čiré, 2 úrovně lavic o šířce 600 mm, 4 ks podhlavníku, opěrka zad po obvodu nad vrchní lavicí, elektrické topidlo s výkonem 12 kW s bezpečnostním prvkem pro vzdálené spouštění a výparníkem o výkonu 3 kW, regulace nadřazeným systémem, lávové kameny, 2 ks přesýpací hodiny</t>
  </si>
  <si>
    <t>INFRASAUNA 109</t>
  </si>
  <si>
    <t>Infrasauna rozměr 3000 x 1720 x 2100 mm. Sendvičová konstrukce, vnitřní obklad Osika, vstupní dveře celoskleněné čiré, jedna úroveň lavice o šířce 600 mm, 11 ks infrazářiče o výkonu 350 W, opěrka zad po obvodu nad lavicí, vzdálené spouštění napájení, nere</t>
  </si>
  <si>
    <t>-19899286</t>
  </si>
  <si>
    <t>Infrasauna rozměr 3000 x 1720 x 2100 mm. Sendvičová konstrukce, vnitřní obklad Osika, vstupní dveře celoskleněné čiré, jedna úroveň lavice o šířce 600 mm, 11 ks infrazářiče o výkonu 350 W, opěrka zad po obvodu nad lavicí, vzdálené spouštění napájení, nerezové tlačítko na spuštění chodu infrazářičů s možností nastavení doby chodu</t>
  </si>
  <si>
    <t>PARNÍ KABINA 112</t>
  </si>
  <si>
    <t>Parní kabina rozměr 3500 x 2700 x 2000 mm. Konstrukce z EPS desek s oboložením keramickým obkladem, klenbový strop, tvarované lavice s keramickým obkladem, topné spirály v lavicích a opěrkách zad, oplachová hadice s baterií, vstupní dveře celoskleněné čir</t>
  </si>
  <si>
    <t>-698150893</t>
  </si>
  <si>
    <t>Parní kabina rozměr 3500 x 2700 x 2000 mm. Konstrukce z EPS desek s oboložením keramickým obkladem, klenbový strop, tvarované lavice s keramickým obkladem, topné spirály v lavicích a opěrkách zad, oplachová hadice s baterií, vstupní dveře celoskleněné čiré s hliníkovým rámem, parní generátor 22 kW, regulace nadřazeným systémem</t>
  </si>
  <si>
    <t>PRIESSNITZŮV CHODNÍK</t>
  </si>
  <si>
    <t>Nerezové těleso Priessnitzova chodníku o rozměru 3,1 m x 2,1 m s hloubkou 0,4 m. Dvě komory, v každé komoře vtoková trysky, odtoková dnová tryska, bezpečnostní přepad. Protiskluzová úprava dna chodníku. Stříkaná tepelná izolace. Zábradlí uvnitř chodníku.</t>
  </si>
  <si>
    <t>41706652</t>
  </si>
  <si>
    <t>Technologie Priessnitzova chodníku</t>
  </si>
  <si>
    <t>-335307996</t>
  </si>
  <si>
    <t>04 - Venkovní úpravy</t>
  </si>
  <si>
    <t xml:space="preserve">    5 - Komunikace pozemní</t>
  </si>
  <si>
    <t>M - Práce a dodávky M</t>
  </si>
  <si>
    <t xml:space="preserve">    46-M - Zemní práce při extr.mont.pracích</t>
  </si>
  <si>
    <t>122211101</t>
  </si>
  <si>
    <t>Odkopávky a prokopávky v hornině třídy těžitelnosti I, skupiny 3 ručně</t>
  </si>
  <si>
    <t>-1720404372</t>
  </si>
  <si>
    <t>Odkopávky a prokopávky ručně zapažené i nezapažené v hornině třídy těžitelnosti I skupiny 3</t>
  </si>
  <si>
    <t>https://podminky.urs.cz/item/CS_URS_2026_01/122211101</t>
  </si>
  <si>
    <t>2*0,5*(23,6+2*23,15+28,1+4,5)</t>
  </si>
  <si>
    <t>2,5*1,6*0,5</t>
  </si>
  <si>
    <t>162211311</t>
  </si>
  <si>
    <t>Vodorovné přemístění výkopku z horniny třídy těžitelnosti I skupiny 1 až 3 stavebním kolečkem do 10 m</t>
  </si>
  <si>
    <t>-2074591179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</si>
  <si>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</si>
  <si>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https://podminky.urs.cz/item/CS_URS_2026_01/162211311</t>
  </si>
  <si>
    <t>162211319</t>
  </si>
  <si>
    <t>Příplatek k vodorovnému přemístění výkopku z horniny třídy těžitelnosti I skupiny 1 až 3 stavebním kolečkem za každých dalších 10 m</t>
  </si>
  <si>
    <t>-2005212078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</si>
  <si>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</si>
  <si>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https://podminky.urs.cz/item/CS_URS_2026_01/162211319</t>
  </si>
  <si>
    <t>2*104,5</t>
  </si>
  <si>
    <t>162751117</t>
  </si>
  <si>
    <t>Vodorovné přemístění přes 9 000 do 10000 m výkopku/sypaniny z horniny třídy těžitelnosti I skupiny 1 až 3</t>
  </si>
  <si>
    <t>-566554213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</si>
  <si>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</si>
  <si>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</si>
  <si>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80,87*0,3+2,5*1,6*0,5</t>
  </si>
  <si>
    <t>167111101</t>
  </si>
  <si>
    <t>Nakládání výkopku z hornin třídy těžitelnosti I skupiny 1 až 3 ručně</t>
  </si>
  <si>
    <t>-1218112759</t>
  </si>
  <si>
    <t>Nakládání, skládání a překládání neulehlého výkopku nebo sypaniny ručně nakládání, z hornin třídy těžitelnosti I, skupiny 1 až 3</t>
  </si>
  <si>
    <t>https://podminky.urs.cz/item/CS_URS_2026_01/167111101</t>
  </si>
  <si>
    <t>1847705560</t>
  </si>
  <si>
    <t>26,261*1,8</t>
  </si>
  <si>
    <t>1689908902</t>
  </si>
  <si>
    <t>-1927640322</t>
  </si>
  <si>
    <t>181111131</t>
  </si>
  <si>
    <t>Plošná úprava terénu do 500 m2 zemina skupiny 1 až 4 nerovnosti přes 150 do 200 mm v rovinně a svahu do 1:5</t>
  </si>
  <si>
    <t>538349659</t>
  </si>
  <si>
    <t>Plošná úprava terénu v zemině skupiny 1 až 4 s urovnáním povrchu bez doplnění ornice souvislé plochy do 500 m2 při nerovnostech terénu přes 150 do 200 mm v rovině nebo na svahu do 1:5</t>
  </si>
  <si>
    <t>https://podminky.urs.cz/item/CS_URS_2026_01/181111131</t>
  </si>
  <si>
    <t>181311103</t>
  </si>
  <si>
    <t>Rozprostření ornice tl vrstvy do 200 mm v rovině nebo ve svahu do 1:5 ručně</t>
  </si>
  <si>
    <t>762618246</t>
  </si>
  <si>
    <t>Rozprostření a urovnání ornice v rovině nebo ve svahu sklonu do 1:5 ručně při souvislé ploše, tl. vrstvy do 200 mm</t>
  </si>
  <si>
    <t>https://podminky.urs.cz/item/CS_URS_2026_01/181311103</t>
  </si>
  <si>
    <t>10371500</t>
  </si>
  <si>
    <t>substrát pro trávníky VL</t>
  </si>
  <si>
    <t>1346570042</t>
  </si>
  <si>
    <t>480*0,2</t>
  </si>
  <si>
    <t>181411131</t>
  </si>
  <si>
    <t>Založení parkového trávníku výsevem pl do 1000 m2 v rovině a ve svahu do 1:5</t>
  </si>
  <si>
    <t>1818628950</t>
  </si>
  <si>
    <t>Založení trávníku na půdě předem připravené plochy do 1000 m2 výsevem včetně utažení parkového v rovině nebo na svahu do 1:5</t>
  </si>
  <si>
    <t>https://podminky.urs.cz/item/CS_URS_2026_01/181411131</t>
  </si>
  <si>
    <t>00572410</t>
  </si>
  <si>
    <t>osivo směs travní parková</t>
  </si>
  <si>
    <t>1372129095</t>
  </si>
  <si>
    <t>480</t>
  </si>
  <si>
    <t>480*0,02 'Přepočtené koeficientem množství</t>
  </si>
  <si>
    <t>185803111</t>
  </si>
  <si>
    <t>Ošetření trávníku shrabáním v rovině a svahu do 1:5</t>
  </si>
  <si>
    <t>1003537350</t>
  </si>
  <si>
    <t>Ošetření trávníku jednorázové v rovině nebo na svahu do 1:5</t>
  </si>
  <si>
    <t>https://podminky.urs.cz/item/CS_URS_2026_01/185803111</t>
  </si>
  <si>
    <t>185851121</t>
  </si>
  <si>
    <t>Dovoz vody pro zálivku rostlin za vzdálenost do 1000 m</t>
  </si>
  <si>
    <t>1815256310</t>
  </si>
  <si>
    <t>Dovoz vody pro zálivku rostlin na vzdálenost do 1000 m</t>
  </si>
  <si>
    <t>https://podminky.urs.cz/item/CS_URS_2026_01/185851121</t>
  </si>
  <si>
    <t>480*0,025</t>
  </si>
  <si>
    <t>185851129</t>
  </si>
  <si>
    <t>Příplatek k dovozu vody pro zálivku rostlin do 1000 m ZKD 1000 m</t>
  </si>
  <si>
    <t>1978805968</t>
  </si>
  <si>
    <t>Dovoz vody pro zálivku rostlin Příplatek k ceně za každých dalších i započatých 1000 m</t>
  </si>
  <si>
    <t>https://podminky.urs.cz/item/CS_URS_2026_01/185851129</t>
  </si>
  <si>
    <t>12*9</t>
  </si>
  <si>
    <t>08211321</t>
  </si>
  <si>
    <t>voda pitná pro ostatní odběratele</t>
  </si>
  <si>
    <t>1125261206</t>
  </si>
  <si>
    <t>434191423</t>
  </si>
  <si>
    <t>Osazení schodišťových stupňů kamenných pemrlovaných na desku</t>
  </si>
  <si>
    <t>-263944299</t>
  </si>
  <si>
    <t>Osazování schodišťových stupňů kamenných s vyspárováním styčných spár, s provizorním dřevěným zábradlím a dočasným zakrytím stupnic prkny na desku, stupňů pemrlovaných nebo ostatních</t>
  </si>
  <si>
    <t>https://podminky.urs.cz/item/CS_URS_2026_01/434191423</t>
  </si>
  <si>
    <t>"terénní schodiště" 7*1,6</t>
  </si>
  <si>
    <t>58388024R</t>
  </si>
  <si>
    <t>stupeň schodišťový žulový 150x350x1600mm</t>
  </si>
  <si>
    <t>-407289821</t>
  </si>
  <si>
    <t>"terénní schodiště" 7</t>
  </si>
  <si>
    <t>Komunikace pozemní</t>
  </si>
  <si>
    <t>564730001</t>
  </si>
  <si>
    <t>Podklad nebo kryt z kameniva hrubého drceného vel. 8-16 mm plochy do 100 m2 tl 100 mm</t>
  </si>
  <si>
    <t>-860960121</t>
  </si>
  <si>
    <t>Podklad nebo kryt z kameniva hrubého drceného vel. 8-16 mm s rozprostřením a zhutněním plochy jednotlivě do 100 m2, po zhutnění tl. 100 mm</t>
  </si>
  <si>
    <t>https://podminky.urs.cz/item/CS_URS_2026_01/564730001</t>
  </si>
  <si>
    <t>chodník</t>
  </si>
  <si>
    <t>0,5*(2,6+24,6+15,4+3,7+5,6+4,4+3,2+8,7)</t>
  </si>
  <si>
    <t>1,7+1,5*3,7+10,1+4+11,9+2,6*2+5,2*1,6</t>
  </si>
  <si>
    <t>564730101</t>
  </si>
  <si>
    <t>Podklad nebo kryt z kameniva hrubého drceného vel. 16-32 mm plochy do 100 m2 tl 100 mm</t>
  </si>
  <si>
    <t>431622309</t>
  </si>
  <si>
    <t>Podklad nebo kryt z kameniva hrubého drceného vel. 16-32 mm s rozprostřením a zhutněním plochy jednotlivě do 100 m2, po zhutnění tl. 100 mm</t>
  </si>
  <si>
    <t>https://podminky.urs.cz/item/CS_URS_2026_01/564730101</t>
  </si>
  <si>
    <t>564750101</t>
  </si>
  <si>
    <t>Podklad nebo kryt z kameniva hrubého drceného vel. 16-32 mm plochy do 100 m2 tl 150 mm</t>
  </si>
  <si>
    <t>-1984114431</t>
  </si>
  <si>
    <t>Podklad nebo kryt z kameniva hrubého drceného vel. 16-32 mm s rozprostřením a zhutněním plochy jednotlivě do 100 m2, po zhutnění tl. 150 mm</t>
  </si>
  <si>
    <t>https://podminky.urs.cz/item/CS_URS_2026_01/564750101</t>
  </si>
  <si>
    <t>"podkladní vrstva schodiště" 2*2,5*1,6</t>
  </si>
  <si>
    <t>567134111</t>
  </si>
  <si>
    <t>Podklad z prostého betonu C 20/25 tl 200 mm</t>
  </si>
  <si>
    <t>-1884544191</t>
  </si>
  <si>
    <t>Podklad z prostého betonu bez dilatačních spár, s rozprostřením a zhutněním C 20/25, po zhutnění tl. 200 mm</t>
  </si>
  <si>
    <t>https://podminky.urs.cz/item/CS_URS_2026_01/567134111</t>
  </si>
  <si>
    <t>"ložní vrstva schodišťových stupňů" 2,5*1,6</t>
  </si>
  <si>
    <t>596811311</t>
  </si>
  <si>
    <t>Kladení velkoformátové betonové dlažby tl do 100 mm velikosti do 0,5 m2 pl do 300 m2</t>
  </si>
  <si>
    <t>-1001731633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</si>
  <si>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</si>
  <si>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https://podminky.urs.cz/item/CS_URS_2026_01/596811311</t>
  </si>
  <si>
    <t>59246003</t>
  </si>
  <si>
    <t>dlažba plošná terasová betonová 500x500mm tl 50mm</t>
  </si>
  <si>
    <t>1094438787</t>
  </si>
  <si>
    <t>80,87</t>
  </si>
  <si>
    <t>80,87*1,05 'Přepočtené koeficientem množství</t>
  </si>
  <si>
    <t>916231213</t>
  </si>
  <si>
    <t>Osazení chodníkového obrubníku betonového stojatého s boční opěrou do lože z betonu prostého</t>
  </si>
  <si>
    <t>350393130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</si>
  <si>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</si>
  <si>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</si>
  <si>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15,4+2*3,7+5,6+4,4+3,2+9,7+2,2+0,5+9,7+2*1+7+3+8,4+2+10+7,4+2,6+24,7</t>
  </si>
  <si>
    <t>59217001</t>
  </si>
  <si>
    <t>obrubník zahradní betonový 1000x50x250mm</t>
  </si>
  <si>
    <t>-966043078</t>
  </si>
  <si>
    <t>125,2</t>
  </si>
  <si>
    <t>125,2*1,02 'Přepočtené koeficientem množství</t>
  </si>
  <si>
    <t>916991121</t>
  </si>
  <si>
    <t>Lože pod obrubníky, krajníky nebo obruby z dlažebních kostek z betonu prostého</t>
  </si>
  <si>
    <t>-1848524968</t>
  </si>
  <si>
    <t>https://podminky.urs.cz/item/CS_URS_2026_01/916991121</t>
  </si>
  <si>
    <t>125,2*0,3*0,2</t>
  </si>
  <si>
    <t>935112111</t>
  </si>
  <si>
    <t>Osazení příkopového žlabu do betonu tl 100 mm z betonových tvárnic šířky do 500 mm</t>
  </si>
  <si>
    <t>-700675555</t>
  </si>
  <si>
    <t>Osazení betonového příkopového žlabu s vyplněním a zatřením spár cementovou maltou s ložem tl. 100 mm z betonu prostého z betonových příkopových tvárnic šířky do 500 mm</t>
  </si>
  <si>
    <t>https://podminky.urs.cz/item/CS_URS_2026_01/935112111</t>
  </si>
  <si>
    <t>0,5+1,5+1</t>
  </si>
  <si>
    <t>59227723R</t>
  </si>
  <si>
    <t>žlab vibrolisovaný pro povrchové odvodnění betonový 160/60/500mm</t>
  </si>
  <si>
    <t>-1891541988</t>
  </si>
  <si>
    <t>961055111</t>
  </si>
  <si>
    <t>Bourání základů ze ŽB</t>
  </si>
  <si>
    <t>-1540661429</t>
  </si>
  <si>
    <t>Bourání základů z betonu železového</t>
  </si>
  <si>
    <t>https://podminky.urs.cz/item/CS_URS_2026_01/961055111</t>
  </si>
  <si>
    <t>0,6*0,3*(2*3+2*3,9)</t>
  </si>
  <si>
    <t>0,6*0,5*(2*5,5+2*8)</t>
  </si>
  <si>
    <t>963042819</t>
  </si>
  <si>
    <t>Bourání schodišťových stupňů betonových zhotovených na místě</t>
  </si>
  <si>
    <t>985357312</t>
  </si>
  <si>
    <t>https://podminky.urs.cz/item/CS_URS_2026_01/963042819</t>
  </si>
  <si>
    <t>20*1,05</t>
  </si>
  <si>
    <t>2134105371</t>
  </si>
  <si>
    <t>0,3*(5,5*8+11,15*3,2)</t>
  </si>
  <si>
    <t>965049112</t>
  </si>
  <si>
    <t>Příplatek k bourání betonových mazanin za bourání mazanin se svařovanou sítí tl přes 100 mm</t>
  </si>
  <si>
    <t>-1706851002</t>
  </si>
  <si>
    <t>Bourání mazanin Příplatek k cenám za bourání mazanin betonových se svařovanou sítí, tl. přes 100 mm</t>
  </si>
  <si>
    <t>https://podminky.urs.cz/item/CS_URS_2026_01/965049112</t>
  </si>
  <si>
    <t>966008211</t>
  </si>
  <si>
    <t>Bourání odvodňovacího žlabu z betonových příkopových tvárnic š do 500 mm</t>
  </si>
  <si>
    <t>-887635463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</si>
  <si>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</si>
  <si>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https://podminky.urs.cz/item/CS_URS_2026_01/966008211</t>
  </si>
  <si>
    <t>-636620150</t>
  </si>
  <si>
    <t>997221571</t>
  </si>
  <si>
    <t>Vodorovná doprava vybouraných hmot do 1 km</t>
  </si>
  <si>
    <t>-1152050669</t>
  </si>
  <si>
    <t>Vodorovná doprava vybouraných hmot bez naložení, ale se složením a s hrubým urovnáním na vzdálenost do 1 km</t>
  </si>
  <si>
    <t>https://podminky.urs.cz/item/CS_URS_2026_01/997221571</t>
  </si>
  <si>
    <t>997221579</t>
  </si>
  <si>
    <t>Příplatek ZKD 1 km u vodorovné dopravy vybouraných hmot</t>
  </si>
  <si>
    <t>-687177442</t>
  </si>
  <si>
    <t>Vodorovná doprava vybouraných hmot bez naložení, ale se složením a s hrubým urovnáním na vzdálenost Příplatek k ceně za každý další započatý 1 km přes 1 km</t>
  </si>
  <si>
    <t>https://podminky.urs.cz/item/CS_URS_2026_01/997221579</t>
  </si>
  <si>
    <t>88,904*19</t>
  </si>
  <si>
    <t>997221612</t>
  </si>
  <si>
    <t>Nakládání vybouraných hmot na dopravní prostředky pro vodorovnou dopravu</t>
  </si>
  <si>
    <t>1006045460</t>
  </si>
  <si>
    <t>Nakládání na dopravní prostředky pro vodorovnou dopravu vybouraných hmot</t>
  </si>
  <si>
    <t>https://podminky.urs.cz/item/CS_URS_2026_01/997221612</t>
  </si>
  <si>
    <t>998229112</t>
  </si>
  <si>
    <t>Přesun hmot ruční pro pozemní komunikace s krytem dlážděným na vzdálenost do 50 m</t>
  </si>
  <si>
    <t>-1101912118</t>
  </si>
  <si>
    <t>Přesun hmot ruční pro pozemní komunikace s naložením a složením na vzdálenost do 50 m, s krytem dlážděným</t>
  </si>
  <si>
    <t>https://podminky.urs.cz/item/CS_URS_2026_01/998229112</t>
  </si>
  <si>
    <t>711161221</t>
  </si>
  <si>
    <t>Izolace proti zemní vlhkosti nopovou fólií s textilií svislá, výška nopu 4,0 mm, tl do 0,6 mm</t>
  </si>
  <si>
    <t>489654149</t>
  </si>
  <si>
    <t>Izolace proti zemní vlhkosti a beztlakové vodě nopovými fóliemi na ploše svislé S vrstva ochranná, odvětrávací a drenážní s nakašírovanou filtrační textilií výška nopu 4,0 mm, tl. fólie do 0,6 mm</t>
  </si>
  <si>
    <t>https://podminky.urs.cz/item/CS_URS_2026_01/711161221</t>
  </si>
  <si>
    <t>"ochrana soklové části zateplení pod terénem" 102,5</t>
  </si>
  <si>
    <t>-1406768099</t>
  </si>
  <si>
    <t>Práce a dodávky M</t>
  </si>
  <si>
    <t>46-M</t>
  </si>
  <si>
    <t>Zemní práce při extr.mont.pracích</t>
  </si>
  <si>
    <t>460791114</t>
  </si>
  <si>
    <t>Montáž trubek ochranných plastových uložených volně do rýhy tuhých D přes 90 do 110 mm</t>
  </si>
  <si>
    <t>-193112093</t>
  </si>
  <si>
    <t>Montáž trubek ochranných uložených volně do rýhy plastových tuhých, vnitřního průměru přes 90 do 110 mm</t>
  </si>
  <si>
    <t>https://podminky.urs.cz/item/CS_URS_2026_01/460791114</t>
  </si>
  <si>
    <t>"VO" 3</t>
  </si>
  <si>
    <t>"NN" 3</t>
  </si>
  <si>
    <t>34571098</t>
  </si>
  <si>
    <t>trubka elektroinstalační dělená (chránička) D 100/110mm, HDPE</t>
  </si>
  <si>
    <t>38446047</t>
  </si>
  <si>
    <t>6*1,05 'Přepočtené koeficientem množství</t>
  </si>
  <si>
    <t>469981111</t>
  </si>
  <si>
    <t>Přesun hmot pro pomocné stavební práce při elektromontážích do 1000 m</t>
  </si>
  <si>
    <t>150070450</t>
  </si>
  <si>
    <t>Přesun hmot pro pomocné stavební práce při elektromontážích dopravní vzdálenost do 1000 m</t>
  </si>
  <si>
    <t>https://podminky.urs.cz/item/CS_URS_2026_01/469981111</t>
  </si>
  <si>
    <t>05 -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</si>
  <si>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</si>
  <si>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</si>
  <si>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</si>
  <si>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</si>
  <si>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</si>
  <si>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</si>
  <si>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</si>
  <si>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</si>
  <si>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</si>
  <si>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</si>
  <si>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</si>
  <si>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</si>
  <si>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Kč</t>
  </si>
  <si>
    <t>1024</t>
  </si>
  <si>
    <t>-1434503704</t>
  </si>
  <si>
    <t>https://podminky.urs.cz/item/CS_URS_2026_01/012164000</t>
  </si>
  <si>
    <t>012203000</t>
  </si>
  <si>
    <t>Zeměměřičské práce před výstavbou</t>
  </si>
  <si>
    <t>-1882305102</t>
  </si>
  <si>
    <t>https://podminky.urs.cz/item/CS_URS_2026_01/012203000</t>
  </si>
  <si>
    <t>012303000</t>
  </si>
  <si>
    <t>Zeměměřičské práce při provádění stavby</t>
  </si>
  <si>
    <t>-1931042814</t>
  </si>
  <si>
    <t>https://podminky.urs.cz/item/CS_URS_2026_01/012303000</t>
  </si>
  <si>
    <t>012403000</t>
  </si>
  <si>
    <t>Zeměměřičské práce po výstavbě</t>
  </si>
  <si>
    <t>940251238</t>
  </si>
  <si>
    <t>https://podminky.urs.cz/item/CS_URS_2026_01/012403000</t>
  </si>
  <si>
    <t>013254000</t>
  </si>
  <si>
    <t>Dokumentace skutečného provedení stavby</t>
  </si>
  <si>
    <t>-253100685</t>
  </si>
  <si>
    <t>https://podminky.urs.cz/item/CS_URS_2026_01/013254000</t>
  </si>
  <si>
    <t>VRN3</t>
  </si>
  <si>
    <t>Zařízení staveniště</t>
  </si>
  <si>
    <t>031002000</t>
  </si>
  <si>
    <t>Související (přípravné) práce pro zařízení staveniště</t>
  </si>
  <si>
    <t>680186693</t>
  </si>
  <si>
    <t>https://podminky.urs.cz/item/CS_URS_2026_01/031002000</t>
  </si>
  <si>
    <t>032002000</t>
  </si>
  <si>
    <t>Vybavení staveniště</t>
  </si>
  <si>
    <t>-1525887299</t>
  </si>
  <si>
    <t>https://podminky.urs.cz/item/CS_URS_2026_01/032002000</t>
  </si>
  <si>
    <t>mobilní WC</t>
  </si>
  <si>
    <t>032103000</t>
  </si>
  <si>
    <t>Náklady na stavební buňky, úpravu stávajících objektů</t>
  </si>
  <si>
    <t>1866446223</t>
  </si>
  <si>
    <t>https://podminky.urs.cz/item/CS_URS_2026_01/032103000</t>
  </si>
  <si>
    <t>032403000</t>
  </si>
  <si>
    <t>Provizorní komunikace</t>
  </si>
  <si>
    <t>2045618804</t>
  </si>
  <si>
    <t>https://podminky.urs.cz/item/CS_URS_2026_01/032403000</t>
  </si>
  <si>
    <t>032503000</t>
  </si>
  <si>
    <t>Skládky na staveništi</t>
  </si>
  <si>
    <t>1353861947</t>
  </si>
  <si>
    <t>https://podminky.urs.cz/item/CS_URS_2026_01/032503000</t>
  </si>
  <si>
    <t>033002000</t>
  </si>
  <si>
    <t>Připojení a spotřeba energií pro zařízení staveniště</t>
  </si>
  <si>
    <t>1321779329</t>
  </si>
  <si>
    <t>https://podminky.urs.cz/item/CS_URS_2026_01/033002000</t>
  </si>
  <si>
    <t>034103000</t>
  </si>
  <si>
    <t>Oplocení staveniště</t>
  </si>
  <si>
    <t>-778593013</t>
  </si>
  <si>
    <t>https://podminky.urs.cz/item/CS_URS_2026_01/034103000</t>
  </si>
  <si>
    <t>039002000</t>
  </si>
  <si>
    <t>Zrušení zařízení staveniště</t>
  </si>
  <si>
    <t>-1157564735</t>
  </si>
  <si>
    <t>https://podminky.urs.cz/item/CS_URS_2026_01/039002000</t>
  </si>
  <si>
    <t>VRN4</t>
  </si>
  <si>
    <t>Inženýrská činnost</t>
  </si>
  <si>
    <t>043154000</t>
  </si>
  <si>
    <t>Zkoušky hutnicí</t>
  </si>
  <si>
    <t>1586606416</t>
  </si>
  <si>
    <t>https://podminky.urs.cz/item/CS_URS_2026_01/043154000</t>
  </si>
  <si>
    <t>045203000</t>
  </si>
  <si>
    <t>Kompletační činnost</t>
  </si>
  <si>
    <t>520599681</t>
  </si>
  <si>
    <t>https://podminky.urs.cz/item/CS_URS_2026_01/045203000</t>
  </si>
  <si>
    <t>045303000</t>
  </si>
  <si>
    <t>Koordinační činnost</t>
  </si>
  <si>
    <t>793862023</t>
  </si>
  <si>
    <t>https://podminky.urs.cz/item/CS_URS_2026_01/045303000</t>
  </si>
  <si>
    <t>koordinace s vybraným dodavatelem saunových technologií, provozovatelem výměníkové stanice apod.</t>
  </si>
  <si>
    <t>VRN6</t>
  </si>
  <si>
    <t>Územní vlivy</t>
  </si>
  <si>
    <t>062503000</t>
  </si>
  <si>
    <t>Složitý terén staveniště</t>
  </si>
  <si>
    <t>-1724345332</t>
  </si>
  <si>
    <t>https://podminky.urs.cz/item/CS_URS_2026_01/062503000</t>
  </si>
  <si>
    <t>065002000</t>
  </si>
  <si>
    <t>Mimostaveništní doprava materiálů, výrobků a strojů</t>
  </si>
  <si>
    <t>474263859</t>
  </si>
  <si>
    <t>https://podminky.urs.cz/item/CS_URS_2026_01/065002000</t>
  </si>
  <si>
    <t>VRN7</t>
  </si>
  <si>
    <t>Provozní vlivy</t>
  </si>
  <si>
    <t>071002000</t>
  </si>
  <si>
    <t>Provoz investora, třetích osob</t>
  </si>
  <si>
    <t>-464691649</t>
  </si>
  <si>
    <t>https://podminky.urs.cz/item/CS_URS_2026_01/071002000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</si>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</sst>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2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0" fillId="0" borderId="0" xfId="0" applyAlignment="1"/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7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12" fillId="0" borderId="30" xfId="0" applyFont="1" applyBorder="1" applyAlignment="1">
      <alignment vertical="top"/>
    </xf>
    <xf numFmtId="0" fontId="12" fillId="0" borderId="29" xfId="0" applyFont="1" applyBorder="1" applyAlignment="1">
      <alignment vertical="top"/>
    </xf>
    <xf numFmtId="0" fontId="12" fillId="0" borderId="31" xfId="0" applyFont="1" applyBorder="1" applyAlignment="1">
      <alignment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85851121" TargetMode="External"/><Relationship Id="rId18" Type="http://schemas.openxmlformats.org/officeDocument/2006/relationships/hyperlink" Target="https://podminky.urs.cz/item/CS_URS_2026_01/564750101" TargetMode="External"/><Relationship Id="rId26" Type="http://schemas.openxmlformats.org/officeDocument/2006/relationships/hyperlink" Target="https://podminky.urs.cz/item/CS_URS_2026_01/965042241" TargetMode="External"/><Relationship Id="rId21" Type="http://schemas.openxmlformats.org/officeDocument/2006/relationships/hyperlink" Target="https://podminky.urs.cz/item/CS_URS_2026_01/916231213" TargetMode="External"/><Relationship Id="rId34" Type="http://schemas.openxmlformats.org/officeDocument/2006/relationships/hyperlink" Target="https://podminky.urs.cz/item/CS_URS_2026_01/711161221" TargetMode="External"/><Relationship Id="rId7" Type="http://schemas.openxmlformats.org/officeDocument/2006/relationships/hyperlink" Target="https://podminky.urs.cz/item/CS_URS_2026_01/171251201" TargetMode="External"/><Relationship Id="rId12" Type="http://schemas.openxmlformats.org/officeDocument/2006/relationships/hyperlink" Target="https://podminky.urs.cz/item/CS_URS_2026_01/185803111" TargetMode="External"/><Relationship Id="rId17" Type="http://schemas.openxmlformats.org/officeDocument/2006/relationships/hyperlink" Target="https://podminky.urs.cz/item/CS_URS_2026_01/564730101" TargetMode="External"/><Relationship Id="rId25" Type="http://schemas.openxmlformats.org/officeDocument/2006/relationships/hyperlink" Target="https://podminky.urs.cz/item/CS_URS_2026_01/963042819" TargetMode="External"/><Relationship Id="rId33" Type="http://schemas.openxmlformats.org/officeDocument/2006/relationships/hyperlink" Target="https://podminky.urs.cz/item/CS_URS_2026_01/998229112" TargetMode="External"/><Relationship Id="rId38" Type="http://schemas.openxmlformats.org/officeDocument/2006/relationships/drawing" Target="../drawings/drawing10.xml"/><Relationship Id="rId2" Type="http://schemas.openxmlformats.org/officeDocument/2006/relationships/hyperlink" Target="https://podminky.urs.cz/item/CS_URS_2026_01/162211311" TargetMode="External"/><Relationship Id="rId16" Type="http://schemas.openxmlformats.org/officeDocument/2006/relationships/hyperlink" Target="https://podminky.urs.cz/item/CS_URS_2026_01/564730001" TargetMode="External"/><Relationship Id="rId20" Type="http://schemas.openxmlformats.org/officeDocument/2006/relationships/hyperlink" Target="https://podminky.urs.cz/item/CS_URS_2026_01/596811311" TargetMode="External"/><Relationship Id="rId29" Type="http://schemas.openxmlformats.org/officeDocument/2006/relationships/hyperlink" Target="https://podminky.urs.cz/item/CS_URS_2026_01/997013871" TargetMode="External"/><Relationship Id="rId1" Type="http://schemas.openxmlformats.org/officeDocument/2006/relationships/hyperlink" Target="https://podminky.urs.cz/item/CS_URS_2026_01/122211101" TargetMode="External"/><Relationship Id="rId6" Type="http://schemas.openxmlformats.org/officeDocument/2006/relationships/hyperlink" Target="https://podminky.urs.cz/item/CS_URS_2026_01/171201231" TargetMode="External"/><Relationship Id="rId11" Type="http://schemas.openxmlformats.org/officeDocument/2006/relationships/hyperlink" Target="https://podminky.urs.cz/item/CS_URS_2026_01/181411131" TargetMode="External"/><Relationship Id="rId24" Type="http://schemas.openxmlformats.org/officeDocument/2006/relationships/hyperlink" Target="https://podminky.urs.cz/item/CS_URS_2026_01/961055111" TargetMode="External"/><Relationship Id="rId32" Type="http://schemas.openxmlformats.org/officeDocument/2006/relationships/hyperlink" Target="https://podminky.urs.cz/item/CS_URS_2026_01/997221612" TargetMode="External"/><Relationship Id="rId37" Type="http://schemas.openxmlformats.org/officeDocument/2006/relationships/hyperlink" Target="https://podminky.urs.cz/item/CS_URS_2026_01/469981111" TargetMode="External"/><Relationship Id="rId5" Type="http://schemas.openxmlformats.org/officeDocument/2006/relationships/hyperlink" Target="https://podminky.urs.cz/item/CS_URS_2026_01/167111101" TargetMode="External"/><Relationship Id="rId15" Type="http://schemas.openxmlformats.org/officeDocument/2006/relationships/hyperlink" Target="https://podminky.urs.cz/item/CS_URS_2026_01/434191423" TargetMode="External"/><Relationship Id="rId23" Type="http://schemas.openxmlformats.org/officeDocument/2006/relationships/hyperlink" Target="https://podminky.urs.cz/item/CS_URS_2026_01/935112111" TargetMode="External"/><Relationship Id="rId28" Type="http://schemas.openxmlformats.org/officeDocument/2006/relationships/hyperlink" Target="https://podminky.urs.cz/item/CS_URS_2026_01/966008211" TargetMode="External"/><Relationship Id="rId36" Type="http://schemas.openxmlformats.org/officeDocument/2006/relationships/hyperlink" Target="https://podminky.urs.cz/item/CS_URS_2026_01/460791114" TargetMode="External"/><Relationship Id="rId10" Type="http://schemas.openxmlformats.org/officeDocument/2006/relationships/hyperlink" Target="https://podminky.urs.cz/item/CS_URS_2026_01/181311103" TargetMode="External"/><Relationship Id="rId19" Type="http://schemas.openxmlformats.org/officeDocument/2006/relationships/hyperlink" Target="https://podminky.urs.cz/item/CS_URS_2026_01/567134111" TargetMode="External"/><Relationship Id="rId31" Type="http://schemas.openxmlformats.org/officeDocument/2006/relationships/hyperlink" Target="https://podminky.urs.cz/item/CS_URS_2026_01/997221579" TargetMode="External"/><Relationship Id="rId4" Type="http://schemas.openxmlformats.org/officeDocument/2006/relationships/hyperlink" Target="https://podminky.urs.cz/item/CS_URS_2026_01/162751117" TargetMode="External"/><Relationship Id="rId9" Type="http://schemas.openxmlformats.org/officeDocument/2006/relationships/hyperlink" Target="https://podminky.urs.cz/item/CS_URS_2026_01/181111131" TargetMode="External"/><Relationship Id="rId14" Type="http://schemas.openxmlformats.org/officeDocument/2006/relationships/hyperlink" Target="https://podminky.urs.cz/item/CS_URS_2026_01/185851129" TargetMode="External"/><Relationship Id="rId22" Type="http://schemas.openxmlformats.org/officeDocument/2006/relationships/hyperlink" Target="https://podminky.urs.cz/item/CS_URS_2026_01/916991121" TargetMode="External"/><Relationship Id="rId27" Type="http://schemas.openxmlformats.org/officeDocument/2006/relationships/hyperlink" Target="https://podminky.urs.cz/item/CS_URS_2026_01/965049112" TargetMode="External"/><Relationship Id="rId30" Type="http://schemas.openxmlformats.org/officeDocument/2006/relationships/hyperlink" Target="https://podminky.urs.cz/item/CS_URS_2026_01/997221571" TargetMode="External"/><Relationship Id="rId35" Type="http://schemas.openxmlformats.org/officeDocument/2006/relationships/hyperlink" Target="https://podminky.urs.cz/item/CS_URS_2026_01/998711121" TargetMode="External"/><Relationship Id="rId8" Type="http://schemas.openxmlformats.org/officeDocument/2006/relationships/hyperlink" Target="https://podminky.urs.cz/item/CS_URS_2026_01/174111101" TargetMode="External"/><Relationship Id="rId3" Type="http://schemas.openxmlformats.org/officeDocument/2006/relationships/hyperlink" Target="https://podminky.urs.cz/item/CS_URS_2026_01/162211319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32103000" TargetMode="External"/><Relationship Id="rId13" Type="http://schemas.openxmlformats.org/officeDocument/2006/relationships/hyperlink" Target="https://podminky.urs.cz/item/CS_URS_2026_01/039002000" TargetMode="External"/><Relationship Id="rId18" Type="http://schemas.openxmlformats.org/officeDocument/2006/relationships/hyperlink" Target="https://podminky.urs.cz/item/CS_URS_2026_01/065002000" TargetMode="External"/><Relationship Id="rId3" Type="http://schemas.openxmlformats.org/officeDocument/2006/relationships/hyperlink" Target="https://podminky.urs.cz/item/CS_URS_2026_01/012303000" TargetMode="External"/><Relationship Id="rId7" Type="http://schemas.openxmlformats.org/officeDocument/2006/relationships/hyperlink" Target="https://podminky.urs.cz/item/CS_URS_2026_01/032002000" TargetMode="External"/><Relationship Id="rId12" Type="http://schemas.openxmlformats.org/officeDocument/2006/relationships/hyperlink" Target="https://podminky.urs.cz/item/CS_URS_2026_01/034103000" TargetMode="External"/><Relationship Id="rId17" Type="http://schemas.openxmlformats.org/officeDocument/2006/relationships/hyperlink" Target="https://podminky.urs.cz/item/CS_URS_2026_01/062503000" TargetMode="External"/><Relationship Id="rId2" Type="http://schemas.openxmlformats.org/officeDocument/2006/relationships/hyperlink" Target="https://podminky.urs.cz/item/CS_URS_2026_01/012203000" TargetMode="External"/><Relationship Id="rId16" Type="http://schemas.openxmlformats.org/officeDocument/2006/relationships/hyperlink" Target="https://podminky.urs.cz/item/CS_URS_2026_01/045303000" TargetMode="External"/><Relationship Id="rId20" Type="http://schemas.openxmlformats.org/officeDocument/2006/relationships/drawing" Target="../drawings/drawing11.xml"/><Relationship Id="rId1" Type="http://schemas.openxmlformats.org/officeDocument/2006/relationships/hyperlink" Target="https://podminky.urs.cz/item/CS_URS_2026_01/012164000" TargetMode="External"/><Relationship Id="rId6" Type="http://schemas.openxmlformats.org/officeDocument/2006/relationships/hyperlink" Target="https://podminky.urs.cz/item/CS_URS_2026_01/031002000" TargetMode="External"/><Relationship Id="rId11" Type="http://schemas.openxmlformats.org/officeDocument/2006/relationships/hyperlink" Target="https://podminky.urs.cz/item/CS_URS_2026_01/033002000" TargetMode="External"/><Relationship Id="rId5" Type="http://schemas.openxmlformats.org/officeDocument/2006/relationships/hyperlink" Target="https://podminky.urs.cz/item/CS_URS_2026_01/013254000" TargetMode="External"/><Relationship Id="rId15" Type="http://schemas.openxmlformats.org/officeDocument/2006/relationships/hyperlink" Target="https://podminky.urs.cz/item/CS_URS_2026_01/045203000" TargetMode="External"/><Relationship Id="rId10" Type="http://schemas.openxmlformats.org/officeDocument/2006/relationships/hyperlink" Target="https://podminky.urs.cz/item/CS_URS_2026_01/032503000" TargetMode="External"/><Relationship Id="rId19" Type="http://schemas.openxmlformats.org/officeDocument/2006/relationships/hyperlink" Target="https://podminky.urs.cz/item/CS_URS_2026_01/071002000" TargetMode="External"/><Relationship Id="rId4" Type="http://schemas.openxmlformats.org/officeDocument/2006/relationships/hyperlink" Target="https://podminky.urs.cz/item/CS_URS_2026_01/012403000" TargetMode="External"/><Relationship Id="rId9" Type="http://schemas.openxmlformats.org/officeDocument/2006/relationships/hyperlink" Target="https://podminky.urs.cz/item/CS_URS_2026_01/032403000" TargetMode="External"/><Relationship Id="rId14" Type="http://schemas.openxmlformats.org/officeDocument/2006/relationships/hyperlink" Target="https://podminky.urs.cz/item/CS_URS_2026_01/043154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6_01/998766121" TargetMode="External"/><Relationship Id="rId21" Type="http://schemas.openxmlformats.org/officeDocument/2006/relationships/hyperlink" Target="https://podminky.urs.cz/item/CS_URS_2026_01/317941123" TargetMode="External"/><Relationship Id="rId42" Type="http://schemas.openxmlformats.org/officeDocument/2006/relationships/hyperlink" Target="https://podminky.urs.cz/item/CS_URS_2026_01/631311115" TargetMode="External"/><Relationship Id="rId63" Type="http://schemas.openxmlformats.org/officeDocument/2006/relationships/hyperlink" Target="https://podminky.urs.cz/item/CS_URS_2026_01/965082933" TargetMode="External"/><Relationship Id="rId84" Type="http://schemas.openxmlformats.org/officeDocument/2006/relationships/hyperlink" Target="https://podminky.urs.cz/item/CS_URS_2026_01/711141559" TargetMode="External"/><Relationship Id="rId138" Type="http://schemas.openxmlformats.org/officeDocument/2006/relationships/hyperlink" Target="https://podminky.urs.cz/item/CS_URS_2026_01/771161022" TargetMode="External"/><Relationship Id="rId159" Type="http://schemas.openxmlformats.org/officeDocument/2006/relationships/hyperlink" Target="https://podminky.urs.cz/item/CS_URS_2026_01/781471810" TargetMode="External"/><Relationship Id="rId170" Type="http://schemas.openxmlformats.org/officeDocument/2006/relationships/hyperlink" Target="https://podminky.urs.cz/item/CS_URS_2026_01/781495143" TargetMode="External"/><Relationship Id="rId107" Type="http://schemas.openxmlformats.org/officeDocument/2006/relationships/hyperlink" Target="https://podminky.urs.cz/item/CS_URS_2026_01/766660411" TargetMode="External"/><Relationship Id="rId11" Type="http://schemas.openxmlformats.org/officeDocument/2006/relationships/hyperlink" Target="https://podminky.urs.cz/item/CS_URS_2026_01/274313811" TargetMode="External"/><Relationship Id="rId32" Type="http://schemas.openxmlformats.org/officeDocument/2006/relationships/hyperlink" Target="https://podminky.urs.cz/item/CS_URS_2026_01/612131101" TargetMode="External"/><Relationship Id="rId53" Type="http://schemas.openxmlformats.org/officeDocument/2006/relationships/hyperlink" Target="https://podminky.urs.cz/item/CS_URS_2026_01/952901111" TargetMode="External"/><Relationship Id="rId74" Type="http://schemas.openxmlformats.org/officeDocument/2006/relationships/hyperlink" Target="https://podminky.urs.cz/item/CS_URS_2026_01/973031344" TargetMode="External"/><Relationship Id="rId128" Type="http://schemas.openxmlformats.org/officeDocument/2006/relationships/hyperlink" Target="https://podminky.urs.cz/item/CS_URS_2026_01/767649191" TargetMode="External"/><Relationship Id="rId149" Type="http://schemas.openxmlformats.org/officeDocument/2006/relationships/hyperlink" Target="https://podminky.urs.cz/item/CS_URS_2026_01/771591241" TargetMode="External"/><Relationship Id="rId5" Type="http://schemas.openxmlformats.org/officeDocument/2006/relationships/hyperlink" Target="https://podminky.urs.cz/item/CS_URS_2026_01/162751137" TargetMode="External"/><Relationship Id="rId95" Type="http://schemas.openxmlformats.org/officeDocument/2006/relationships/hyperlink" Target="https://podminky.urs.cz/item/CS_URS_2026_01/763172392" TargetMode="External"/><Relationship Id="rId160" Type="http://schemas.openxmlformats.org/officeDocument/2006/relationships/hyperlink" Target="https://podminky.urs.cz/item/CS_URS_2026_01/781472212" TargetMode="External"/><Relationship Id="rId181" Type="http://schemas.openxmlformats.org/officeDocument/2006/relationships/hyperlink" Target="https://podminky.urs.cz/item/CS_URS_2026_01/784171111" TargetMode="External"/><Relationship Id="rId22" Type="http://schemas.openxmlformats.org/officeDocument/2006/relationships/hyperlink" Target="https://podminky.urs.cz/item/CS_URS_2026_01/340271025" TargetMode="External"/><Relationship Id="rId43" Type="http://schemas.openxmlformats.org/officeDocument/2006/relationships/hyperlink" Target="https://podminky.urs.cz/item/CS_URS_2026_01/631311214" TargetMode="External"/><Relationship Id="rId64" Type="http://schemas.openxmlformats.org/officeDocument/2006/relationships/hyperlink" Target="https://podminky.urs.cz/item/CS_URS_2026_01/968062375" TargetMode="External"/><Relationship Id="rId118" Type="http://schemas.openxmlformats.org/officeDocument/2006/relationships/hyperlink" Target="https://podminky.urs.cz/item/CS_URS_2026_01/767114131" TargetMode="External"/><Relationship Id="rId139" Type="http://schemas.openxmlformats.org/officeDocument/2006/relationships/hyperlink" Target="https://podminky.urs.cz/item/CS_URS_2026_01/771471810" TargetMode="External"/><Relationship Id="rId85" Type="http://schemas.openxmlformats.org/officeDocument/2006/relationships/hyperlink" Target="https://podminky.urs.cz/item/CS_URS_2026_01/711142559" TargetMode="External"/><Relationship Id="rId150" Type="http://schemas.openxmlformats.org/officeDocument/2006/relationships/hyperlink" Target="https://podminky.urs.cz/item/CS_URS_2026_01/771591242" TargetMode="External"/><Relationship Id="rId171" Type="http://schemas.openxmlformats.org/officeDocument/2006/relationships/hyperlink" Target="https://podminky.urs.cz/item/CS_URS_2026_01/781495184" TargetMode="External"/><Relationship Id="rId12" Type="http://schemas.openxmlformats.org/officeDocument/2006/relationships/hyperlink" Target="https://podminky.urs.cz/item/CS_URS_2026_01/274351121" TargetMode="External"/><Relationship Id="rId33" Type="http://schemas.openxmlformats.org/officeDocument/2006/relationships/hyperlink" Target="https://podminky.urs.cz/item/CS_URS_2026_01/612131121" TargetMode="External"/><Relationship Id="rId108" Type="http://schemas.openxmlformats.org/officeDocument/2006/relationships/hyperlink" Target="https://podminky.urs.cz/item/CS_URS_2026_01/766660451" TargetMode="External"/><Relationship Id="rId129" Type="http://schemas.openxmlformats.org/officeDocument/2006/relationships/hyperlink" Target="https://podminky.urs.cz/item/CS_URS_2026_01/767649194" TargetMode="External"/><Relationship Id="rId54" Type="http://schemas.openxmlformats.org/officeDocument/2006/relationships/hyperlink" Target="https://podminky.urs.cz/item/CS_URS_2026_01/953941210" TargetMode="External"/><Relationship Id="rId75" Type="http://schemas.openxmlformats.org/officeDocument/2006/relationships/hyperlink" Target="https://podminky.urs.cz/item/CS_URS_2026_01/977232116" TargetMode="External"/><Relationship Id="rId96" Type="http://schemas.openxmlformats.org/officeDocument/2006/relationships/hyperlink" Target="https://podminky.urs.cz/item/CS_URS_2026_01/763411116" TargetMode="External"/><Relationship Id="rId140" Type="http://schemas.openxmlformats.org/officeDocument/2006/relationships/hyperlink" Target="https://podminky.urs.cz/item/CS_URS_2026_01/771474114" TargetMode="External"/><Relationship Id="rId161" Type="http://schemas.openxmlformats.org/officeDocument/2006/relationships/hyperlink" Target="https://podminky.urs.cz/item/CS_URS_2026_01/781472217" TargetMode="External"/><Relationship Id="rId182" Type="http://schemas.openxmlformats.org/officeDocument/2006/relationships/hyperlink" Target="https://podminky.urs.cz/item/CS_URS_2026_01/784181121" TargetMode="External"/><Relationship Id="rId6" Type="http://schemas.openxmlformats.org/officeDocument/2006/relationships/hyperlink" Target="https://podminky.urs.cz/item/CS_URS_2026_01/162751139" TargetMode="External"/><Relationship Id="rId23" Type="http://schemas.openxmlformats.org/officeDocument/2006/relationships/hyperlink" Target="https://podminky.urs.cz/item/CS_URS_2026_01/342272225" TargetMode="External"/><Relationship Id="rId119" Type="http://schemas.openxmlformats.org/officeDocument/2006/relationships/hyperlink" Target="https://podminky.urs.cz/item/CS_URS_2026_01/767531121" TargetMode="External"/><Relationship Id="rId44" Type="http://schemas.openxmlformats.org/officeDocument/2006/relationships/hyperlink" Target="https://podminky.urs.cz/item/CS_URS_2026_01/631319011" TargetMode="External"/><Relationship Id="rId60" Type="http://schemas.openxmlformats.org/officeDocument/2006/relationships/hyperlink" Target="https://podminky.urs.cz/item/CS_URS_2026_01/964011211" TargetMode="External"/><Relationship Id="rId65" Type="http://schemas.openxmlformats.org/officeDocument/2006/relationships/hyperlink" Target="https://podminky.urs.cz/item/CS_URS_2026_01/968062456" TargetMode="External"/><Relationship Id="rId81" Type="http://schemas.openxmlformats.org/officeDocument/2006/relationships/hyperlink" Target="https://podminky.urs.cz/item/CS_URS_2026_01/998018001" TargetMode="External"/><Relationship Id="rId86" Type="http://schemas.openxmlformats.org/officeDocument/2006/relationships/hyperlink" Target="https://podminky.urs.cz/item/CS_URS_2026_01/711713216" TargetMode="External"/><Relationship Id="rId130" Type="http://schemas.openxmlformats.org/officeDocument/2006/relationships/hyperlink" Target="https://podminky.urs.cz/item/CS_URS_2026_01/767995114" TargetMode="External"/><Relationship Id="rId135" Type="http://schemas.openxmlformats.org/officeDocument/2006/relationships/hyperlink" Target="https://podminky.urs.cz/item/CS_URS_2026_01/771151021" TargetMode="External"/><Relationship Id="rId151" Type="http://schemas.openxmlformats.org/officeDocument/2006/relationships/hyperlink" Target="https://podminky.urs.cz/item/CS_URS_2026_01/771591264" TargetMode="External"/><Relationship Id="rId156" Type="http://schemas.openxmlformats.org/officeDocument/2006/relationships/hyperlink" Target="https://podminky.urs.cz/item/CS_URS_2026_01/781111011" TargetMode="External"/><Relationship Id="rId177" Type="http://schemas.openxmlformats.org/officeDocument/2006/relationships/hyperlink" Target="https://podminky.urs.cz/item/CS_URS_2026_01/784111001" TargetMode="External"/><Relationship Id="rId172" Type="http://schemas.openxmlformats.org/officeDocument/2006/relationships/hyperlink" Target="https://podminky.urs.cz/item/CS_URS_2026_01/781495211" TargetMode="External"/><Relationship Id="rId13" Type="http://schemas.openxmlformats.org/officeDocument/2006/relationships/hyperlink" Target="https://podminky.urs.cz/item/CS_URS_2026_01/274351122" TargetMode="External"/><Relationship Id="rId18" Type="http://schemas.openxmlformats.org/officeDocument/2006/relationships/hyperlink" Target="https://podminky.urs.cz/item/CS_URS_2026_01/317142442" TargetMode="External"/><Relationship Id="rId39" Type="http://schemas.openxmlformats.org/officeDocument/2006/relationships/hyperlink" Target="https://podminky.urs.cz/item/CS_URS_2026_01/619991015" TargetMode="External"/><Relationship Id="rId109" Type="http://schemas.openxmlformats.org/officeDocument/2006/relationships/hyperlink" Target="https://podminky.urs.cz/item/CS_URS_2026_01/766660716" TargetMode="External"/><Relationship Id="rId34" Type="http://schemas.openxmlformats.org/officeDocument/2006/relationships/hyperlink" Target="https://podminky.urs.cz/item/CS_URS_2026_01/612142001" TargetMode="External"/><Relationship Id="rId50" Type="http://schemas.openxmlformats.org/officeDocument/2006/relationships/hyperlink" Target="https://podminky.urs.cz/item/CS_URS_2026_01/635111215" TargetMode="External"/><Relationship Id="rId55" Type="http://schemas.openxmlformats.org/officeDocument/2006/relationships/hyperlink" Target="https://podminky.urs.cz/item/CS_URS_2026_01/953943211" TargetMode="External"/><Relationship Id="rId76" Type="http://schemas.openxmlformats.org/officeDocument/2006/relationships/hyperlink" Target="https://podminky.urs.cz/item/CS_URS_2026_01/978013191" TargetMode="External"/><Relationship Id="rId97" Type="http://schemas.openxmlformats.org/officeDocument/2006/relationships/hyperlink" Target="https://podminky.urs.cz/item/CS_URS_2026_01/763411126" TargetMode="External"/><Relationship Id="rId104" Type="http://schemas.openxmlformats.org/officeDocument/2006/relationships/hyperlink" Target="https://podminky.urs.cz/item/CS_URS_2026_01/766660171" TargetMode="External"/><Relationship Id="rId120" Type="http://schemas.openxmlformats.org/officeDocument/2006/relationships/hyperlink" Target="https://podminky.urs.cz/item/CS_URS_2026_01/767531213" TargetMode="External"/><Relationship Id="rId125" Type="http://schemas.openxmlformats.org/officeDocument/2006/relationships/hyperlink" Target="https://podminky.urs.cz/item/CS_URS_2026_01/767640111" TargetMode="External"/><Relationship Id="rId141" Type="http://schemas.openxmlformats.org/officeDocument/2006/relationships/hyperlink" Target="https://podminky.urs.cz/item/CS_URS_2026_01/771571810" TargetMode="External"/><Relationship Id="rId146" Type="http://schemas.openxmlformats.org/officeDocument/2006/relationships/hyperlink" Target="https://podminky.urs.cz/item/CS_URS_2026_01/771591116" TargetMode="External"/><Relationship Id="rId167" Type="http://schemas.openxmlformats.org/officeDocument/2006/relationships/hyperlink" Target="https://podminky.urs.cz/item/CS_URS_2026_01/781495116" TargetMode="External"/><Relationship Id="rId7" Type="http://schemas.openxmlformats.org/officeDocument/2006/relationships/hyperlink" Target="https://podminky.urs.cz/item/CS_URS_2026_01/167111102" TargetMode="External"/><Relationship Id="rId71" Type="http://schemas.openxmlformats.org/officeDocument/2006/relationships/hyperlink" Target="https://podminky.urs.cz/item/CS_URS_2026_01/971033541" TargetMode="External"/><Relationship Id="rId92" Type="http://schemas.openxmlformats.org/officeDocument/2006/relationships/hyperlink" Target="https://podminky.urs.cz/item/CS_URS_2026_01/763131721" TargetMode="External"/><Relationship Id="rId162" Type="http://schemas.openxmlformats.org/officeDocument/2006/relationships/hyperlink" Target="https://podminky.urs.cz/item/CS_URS_2026_01/781472221" TargetMode="External"/><Relationship Id="rId183" Type="http://schemas.openxmlformats.org/officeDocument/2006/relationships/hyperlink" Target="https://podminky.urs.cz/item/CS_URS_2026_01/784211101" TargetMode="External"/><Relationship Id="rId2" Type="http://schemas.openxmlformats.org/officeDocument/2006/relationships/hyperlink" Target="https://podminky.urs.cz/item/CS_URS_2026_01/132312331" TargetMode="External"/><Relationship Id="rId29" Type="http://schemas.openxmlformats.org/officeDocument/2006/relationships/hyperlink" Target="https://podminky.urs.cz/item/CS_URS_2026_01/611131121" TargetMode="External"/><Relationship Id="rId24" Type="http://schemas.openxmlformats.org/officeDocument/2006/relationships/hyperlink" Target="https://podminky.urs.cz/item/CS_URS_2026_01/342272245" TargetMode="External"/><Relationship Id="rId40" Type="http://schemas.openxmlformats.org/officeDocument/2006/relationships/hyperlink" Target="https://podminky.urs.cz/item/CS_URS_2026_01/619991021" TargetMode="External"/><Relationship Id="rId45" Type="http://schemas.openxmlformats.org/officeDocument/2006/relationships/hyperlink" Target="https://podminky.urs.cz/item/CS_URS_2026_01/631319171" TargetMode="External"/><Relationship Id="rId66" Type="http://schemas.openxmlformats.org/officeDocument/2006/relationships/hyperlink" Target="https://podminky.urs.cz/item/CS_URS_2026_01/968072455" TargetMode="External"/><Relationship Id="rId87" Type="http://schemas.openxmlformats.org/officeDocument/2006/relationships/hyperlink" Target="https://podminky.urs.cz/item/CS_URS_2026_01/998711121" TargetMode="External"/><Relationship Id="rId110" Type="http://schemas.openxmlformats.org/officeDocument/2006/relationships/hyperlink" Target="https://podminky.urs.cz/item/CS_URS_2026_01/766660717" TargetMode="External"/><Relationship Id="rId115" Type="http://schemas.openxmlformats.org/officeDocument/2006/relationships/hyperlink" Target="https://podminky.urs.cz/item/CS_URS_2026_01/766682111" TargetMode="External"/><Relationship Id="rId131" Type="http://schemas.openxmlformats.org/officeDocument/2006/relationships/hyperlink" Target="https://podminky.urs.cz/item/CS_URS_2026_01/998767121" TargetMode="External"/><Relationship Id="rId136" Type="http://schemas.openxmlformats.org/officeDocument/2006/relationships/hyperlink" Target="https://podminky.urs.cz/item/CS_URS_2026_01/771161011" TargetMode="External"/><Relationship Id="rId157" Type="http://schemas.openxmlformats.org/officeDocument/2006/relationships/hyperlink" Target="https://podminky.urs.cz/item/CS_URS_2026_01/781121011" TargetMode="External"/><Relationship Id="rId178" Type="http://schemas.openxmlformats.org/officeDocument/2006/relationships/hyperlink" Target="https://podminky.urs.cz/item/CS_URS_2026_01/784111021" TargetMode="External"/><Relationship Id="rId61" Type="http://schemas.openxmlformats.org/officeDocument/2006/relationships/hyperlink" Target="https://podminky.urs.cz/item/CS_URS_2026_01/965042241" TargetMode="External"/><Relationship Id="rId82" Type="http://schemas.openxmlformats.org/officeDocument/2006/relationships/hyperlink" Target="https://podminky.urs.cz/item/CS_URS_2026_01/711111001" TargetMode="External"/><Relationship Id="rId152" Type="http://schemas.openxmlformats.org/officeDocument/2006/relationships/hyperlink" Target="https://podminky.urs.cz/item/CS_URS_2026_01/771591266" TargetMode="External"/><Relationship Id="rId173" Type="http://schemas.openxmlformats.org/officeDocument/2006/relationships/hyperlink" Target="https://podminky.urs.cz/item/CS_URS_2026_01/998781121" TargetMode="External"/><Relationship Id="rId19" Type="http://schemas.openxmlformats.org/officeDocument/2006/relationships/hyperlink" Target="https://podminky.urs.cz/item/CS_URS_2026_01/317234410" TargetMode="External"/><Relationship Id="rId14" Type="http://schemas.openxmlformats.org/officeDocument/2006/relationships/hyperlink" Target="https://podminky.urs.cz/item/CS_URS_2026_01/310239211" TargetMode="External"/><Relationship Id="rId30" Type="http://schemas.openxmlformats.org/officeDocument/2006/relationships/hyperlink" Target="https://podminky.urs.cz/item/CS_URS_2026_01/611142001" TargetMode="External"/><Relationship Id="rId35" Type="http://schemas.openxmlformats.org/officeDocument/2006/relationships/hyperlink" Target="https://podminky.urs.cz/item/CS_URS_2026_01/612181001" TargetMode="External"/><Relationship Id="rId56" Type="http://schemas.openxmlformats.org/officeDocument/2006/relationships/hyperlink" Target="https://podminky.urs.cz/item/CS_URS_2026_01/962031132" TargetMode="External"/><Relationship Id="rId77" Type="http://schemas.openxmlformats.org/officeDocument/2006/relationships/hyperlink" Target="https://podminky.urs.cz/item/CS_URS_2026_01/997013211" TargetMode="External"/><Relationship Id="rId100" Type="http://schemas.openxmlformats.org/officeDocument/2006/relationships/hyperlink" Target="https://podminky.urs.cz/item/CS_URS_2026_01/766417211" TargetMode="External"/><Relationship Id="rId105" Type="http://schemas.openxmlformats.org/officeDocument/2006/relationships/hyperlink" Target="https://podminky.urs.cz/item/CS_URS_2026_01/766660172" TargetMode="External"/><Relationship Id="rId126" Type="http://schemas.openxmlformats.org/officeDocument/2006/relationships/hyperlink" Target="https://podminky.urs.cz/item/CS_URS_2026_01/767640114" TargetMode="External"/><Relationship Id="rId147" Type="http://schemas.openxmlformats.org/officeDocument/2006/relationships/hyperlink" Target="https://podminky.urs.cz/item/CS_URS_2026_01/771591184" TargetMode="External"/><Relationship Id="rId168" Type="http://schemas.openxmlformats.org/officeDocument/2006/relationships/hyperlink" Target="https://podminky.urs.cz/item/CS_URS_2026_01/781495141" TargetMode="External"/><Relationship Id="rId8" Type="http://schemas.openxmlformats.org/officeDocument/2006/relationships/hyperlink" Target="https://podminky.urs.cz/item/CS_URS_2026_01/171201231" TargetMode="External"/><Relationship Id="rId51" Type="http://schemas.openxmlformats.org/officeDocument/2006/relationships/hyperlink" Target="https://podminky.urs.cz/item/CS_URS_2026_01/636311121" TargetMode="External"/><Relationship Id="rId72" Type="http://schemas.openxmlformats.org/officeDocument/2006/relationships/hyperlink" Target="https://podminky.urs.cz/item/CS_URS_2026_01/971038421" TargetMode="External"/><Relationship Id="rId93" Type="http://schemas.openxmlformats.org/officeDocument/2006/relationships/hyperlink" Target="https://podminky.urs.cz/item/CS_URS_2026_01/763131821" TargetMode="External"/><Relationship Id="rId98" Type="http://schemas.openxmlformats.org/officeDocument/2006/relationships/hyperlink" Target="https://podminky.urs.cz/item/CS_URS_2026_01/998763331" TargetMode="External"/><Relationship Id="rId121" Type="http://schemas.openxmlformats.org/officeDocument/2006/relationships/hyperlink" Target="https://podminky.urs.cz/item/CS_URS_2026_01/767531215" TargetMode="External"/><Relationship Id="rId142" Type="http://schemas.openxmlformats.org/officeDocument/2006/relationships/hyperlink" Target="https://podminky.urs.cz/item/CS_URS_2026_01/771574412" TargetMode="External"/><Relationship Id="rId163" Type="http://schemas.openxmlformats.org/officeDocument/2006/relationships/hyperlink" Target="https://podminky.urs.cz/item/CS_URS_2026_01/781491012" TargetMode="External"/><Relationship Id="rId184" Type="http://schemas.openxmlformats.org/officeDocument/2006/relationships/drawing" Target="../drawings/drawing2.xml"/><Relationship Id="rId3" Type="http://schemas.openxmlformats.org/officeDocument/2006/relationships/hyperlink" Target="https://podminky.urs.cz/item/CS_URS_2026_01/162211321" TargetMode="External"/><Relationship Id="rId25" Type="http://schemas.openxmlformats.org/officeDocument/2006/relationships/hyperlink" Target="https://podminky.urs.cz/item/CS_URS_2026_01/342291121" TargetMode="External"/><Relationship Id="rId46" Type="http://schemas.openxmlformats.org/officeDocument/2006/relationships/hyperlink" Target="https://podminky.urs.cz/item/CS_URS_2026_01/631319222" TargetMode="External"/><Relationship Id="rId67" Type="http://schemas.openxmlformats.org/officeDocument/2006/relationships/hyperlink" Target="https://podminky.urs.cz/item/CS_URS_2026_01/968072558" TargetMode="External"/><Relationship Id="rId116" Type="http://schemas.openxmlformats.org/officeDocument/2006/relationships/hyperlink" Target="https://podminky.urs.cz/item/CS_URS_2026_01/766682211" TargetMode="External"/><Relationship Id="rId137" Type="http://schemas.openxmlformats.org/officeDocument/2006/relationships/hyperlink" Target="https://podminky.urs.cz/item/CS_URS_2026_01/771161012" TargetMode="External"/><Relationship Id="rId158" Type="http://schemas.openxmlformats.org/officeDocument/2006/relationships/hyperlink" Target="https://podminky.urs.cz/item/CS_URS_2026_01/781131112" TargetMode="External"/><Relationship Id="rId20" Type="http://schemas.openxmlformats.org/officeDocument/2006/relationships/hyperlink" Target="https://podminky.urs.cz/item/CS_URS_2026_01/317941121" TargetMode="External"/><Relationship Id="rId41" Type="http://schemas.openxmlformats.org/officeDocument/2006/relationships/hyperlink" Target="https://podminky.urs.cz/item/CS_URS_2026_01/619995001" TargetMode="External"/><Relationship Id="rId62" Type="http://schemas.openxmlformats.org/officeDocument/2006/relationships/hyperlink" Target="https://podminky.urs.cz/item/CS_URS_2026_01/965081353" TargetMode="External"/><Relationship Id="rId83" Type="http://schemas.openxmlformats.org/officeDocument/2006/relationships/hyperlink" Target="https://podminky.urs.cz/item/CS_URS_2026_01/711112001" TargetMode="External"/><Relationship Id="rId88" Type="http://schemas.openxmlformats.org/officeDocument/2006/relationships/hyperlink" Target="https://podminky.urs.cz/item/CS_URS_2026_01/713121121" TargetMode="External"/><Relationship Id="rId111" Type="http://schemas.openxmlformats.org/officeDocument/2006/relationships/hyperlink" Target="https://podminky.urs.cz/item/CS_URS_2026_01/766660729" TargetMode="External"/><Relationship Id="rId132" Type="http://schemas.openxmlformats.org/officeDocument/2006/relationships/hyperlink" Target="https://podminky.urs.cz/item/CS_URS_2026_01/771111011" TargetMode="External"/><Relationship Id="rId153" Type="http://schemas.openxmlformats.org/officeDocument/2006/relationships/hyperlink" Target="https://podminky.urs.cz/item/CS_URS_2026_01/771592011" TargetMode="External"/><Relationship Id="rId174" Type="http://schemas.openxmlformats.org/officeDocument/2006/relationships/hyperlink" Target="https://podminky.urs.cz/item/CS_URS_2026_01/783101203" TargetMode="External"/><Relationship Id="rId179" Type="http://schemas.openxmlformats.org/officeDocument/2006/relationships/hyperlink" Target="https://podminky.urs.cz/item/CS_URS_2026_01/784161001" TargetMode="External"/><Relationship Id="rId15" Type="http://schemas.openxmlformats.org/officeDocument/2006/relationships/hyperlink" Target="https://podminky.urs.cz/item/CS_URS_2026_01/317142420" TargetMode="External"/><Relationship Id="rId36" Type="http://schemas.openxmlformats.org/officeDocument/2006/relationships/hyperlink" Target="https://podminky.urs.cz/item/CS_URS_2026_01/612321121" TargetMode="External"/><Relationship Id="rId57" Type="http://schemas.openxmlformats.org/officeDocument/2006/relationships/hyperlink" Target="https://podminky.urs.cz/item/CS_URS_2026_01/962031133" TargetMode="External"/><Relationship Id="rId106" Type="http://schemas.openxmlformats.org/officeDocument/2006/relationships/hyperlink" Target="https://podminky.urs.cz/item/CS_URS_2026_01/766660181" TargetMode="External"/><Relationship Id="rId127" Type="http://schemas.openxmlformats.org/officeDocument/2006/relationships/hyperlink" Target="https://podminky.urs.cz/item/CS_URS_2026_01/767646410" TargetMode="External"/><Relationship Id="rId10" Type="http://schemas.openxmlformats.org/officeDocument/2006/relationships/hyperlink" Target="https://podminky.urs.cz/item/CS_URS_2026_01/174111101" TargetMode="External"/><Relationship Id="rId31" Type="http://schemas.openxmlformats.org/officeDocument/2006/relationships/hyperlink" Target="https://podminky.urs.cz/item/CS_URS_2026_01/611181001" TargetMode="External"/><Relationship Id="rId52" Type="http://schemas.openxmlformats.org/officeDocument/2006/relationships/hyperlink" Target="https://podminky.urs.cz/item/CS_URS_2026_01/949101111" TargetMode="External"/><Relationship Id="rId73" Type="http://schemas.openxmlformats.org/officeDocument/2006/relationships/hyperlink" Target="https://podminky.urs.cz/item/CS_URS_2026_01/971038431" TargetMode="External"/><Relationship Id="rId78" Type="http://schemas.openxmlformats.org/officeDocument/2006/relationships/hyperlink" Target="https://podminky.urs.cz/item/CS_URS_2026_01/997013501" TargetMode="External"/><Relationship Id="rId94" Type="http://schemas.openxmlformats.org/officeDocument/2006/relationships/hyperlink" Target="https://podminky.urs.cz/item/CS_URS_2026_01/763172391" TargetMode="External"/><Relationship Id="rId99" Type="http://schemas.openxmlformats.org/officeDocument/2006/relationships/hyperlink" Target="https://podminky.urs.cz/item/CS_URS_2026_01/766412234" TargetMode="External"/><Relationship Id="rId101" Type="http://schemas.openxmlformats.org/officeDocument/2006/relationships/hyperlink" Target="https://podminky.urs.cz/item/CS_URS_2026_01/766622131" TargetMode="External"/><Relationship Id="rId122" Type="http://schemas.openxmlformats.org/officeDocument/2006/relationships/hyperlink" Target="https://podminky.urs.cz/item/CS_URS_2026_01/767531233" TargetMode="External"/><Relationship Id="rId143" Type="http://schemas.openxmlformats.org/officeDocument/2006/relationships/hyperlink" Target="https://podminky.urs.cz/item/CS_URS_2026_01/771574413" TargetMode="External"/><Relationship Id="rId148" Type="http://schemas.openxmlformats.org/officeDocument/2006/relationships/hyperlink" Target="https://podminky.urs.cz/item/CS_URS_2026_01/771591186" TargetMode="External"/><Relationship Id="rId164" Type="http://schemas.openxmlformats.org/officeDocument/2006/relationships/hyperlink" Target="https://podminky.urs.cz/item/CS_URS_2026_01/781491021" TargetMode="External"/><Relationship Id="rId169" Type="http://schemas.openxmlformats.org/officeDocument/2006/relationships/hyperlink" Target="https://podminky.urs.cz/item/CS_URS_2026_01/781495142" TargetMode="External"/><Relationship Id="rId4" Type="http://schemas.openxmlformats.org/officeDocument/2006/relationships/hyperlink" Target="https://podminky.urs.cz/item/CS_URS_2026_01/162211329" TargetMode="External"/><Relationship Id="rId9" Type="http://schemas.openxmlformats.org/officeDocument/2006/relationships/hyperlink" Target="https://podminky.urs.cz/item/CS_URS_2026_01/171251201" TargetMode="External"/><Relationship Id="rId180" Type="http://schemas.openxmlformats.org/officeDocument/2006/relationships/hyperlink" Target="https://podminky.urs.cz/item/CS_URS_2026_01/784171101" TargetMode="External"/><Relationship Id="rId26" Type="http://schemas.openxmlformats.org/officeDocument/2006/relationships/hyperlink" Target="https://podminky.urs.cz/item/CS_URS_2026_01/342291141" TargetMode="External"/><Relationship Id="rId47" Type="http://schemas.openxmlformats.org/officeDocument/2006/relationships/hyperlink" Target="https://podminky.urs.cz/item/CS_URS_2026_01/631362021" TargetMode="External"/><Relationship Id="rId68" Type="http://schemas.openxmlformats.org/officeDocument/2006/relationships/hyperlink" Target="https://podminky.urs.cz/item/CS_URS_2026_01/968082022" TargetMode="External"/><Relationship Id="rId89" Type="http://schemas.openxmlformats.org/officeDocument/2006/relationships/hyperlink" Target="https://podminky.urs.cz/item/CS_URS_2026_01/998713121" TargetMode="External"/><Relationship Id="rId112" Type="http://schemas.openxmlformats.org/officeDocument/2006/relationships/hyperlink" Target="https://podminky.urs.cz/item/CS_URS_2026_01/766660730" TargetMode="External"/><Relationship Id="rId133" Type="http://schemas.openxmlformats.org/officeDocument/2006/relationships/hyperlink" Target="https://podminky.urs.cz/item/CS_URS_2026_01/771121011" TargetMode="External"/><Relationship Id="rId154" Type="http://schemas.openxmlformats.org/officeDocument/2006/relationships/hyperlink" Target="https://podminky.urs.cz/item/CS_URS_2026_01/771595221" TargetMode="External"/><Relationship Id="rId175" Type="http://schemas.openxmlformats.org/officeDocument/2006/relationships/hyperlink" Target="https://podminky.urs.cz/item/CS_URS_2026_01/783101403" TargetMode="External"/><Relationship Id="rId16" Type="http://schemas.openxmlformats.org/officeDocument/2006/relationships/hyperlink" Target="https://podminky.urs.cz/item/CS_URS_2026_01/317142422" TargetMode="External"/><Relationship Id="rId37" Type="http://schemas.openxmlformats.org/officeDocument/2006/relationships/hyperlink" Target="https://podminky.urs.cz/item/CS_URS_2026_01/612321191" TargetMode="External"/><Relationship Id="rId58" Type="http://schemas.openxmlformats.org/officeDocument/2006/relationships/hyperlink" Target="https://podminky.urs.cz/item/CS_URS_2026_01/962032231" TargetMode="External"/><Relationship Id="rId79" Type="http://schemas.openxmlformats.org/officeDocument/2006/relationships/hyperlink" Target="https://podminky.urs.cz/item/CS_URS_2026_01/997013509" TargetMode="External"/><Relationship Id="rId102" Type="http://schemas.openxmlformats.org/officeDocument/2006/relationships/hyperlink" Target="https://podminky.urs.cz/item/CS_URS_2026_01/766622132" TargetMode="External"/><Relationship Id="rId123" Type="http://schemas.openxmlformats.org/officeDocument/2006/relationships/hyperlink" Target="https://podminky.urs.cz/item/CS_URS_2026_01/767627306" TargetMode="External"/><Relationship Id="rId144" Type="http://schemas.openxmlformats.org/officeDocument/2006/relationships/hyperlink" Target="https://podminky.urs.cz/item/CS_URS_2026_01/771591112" TargetMode="External"/><Relationship Id="rId90" Type="http://schemas.openxmlformats.org/officeDocument/2006/relationships/hyperlink" Target="https://podminky.urs.cz/item/CS_URS_2026_01/763131451" TargetMode="External"/><Relationship Id="rId165" Type="http://schemas.openxmlformats.org/officeDocument/2006/relationships/hyperlink" Target="https://podminky.urs.cz/item/CS_URS_2026_01/781492211" TargetMode="External"/><Relationship Id="rId27" Type="http://schemas.openxmlformats.org/officeDocument/2006/relationships/hyperlink" Target="https://podminky.urs.cz/item/CS_URS_2026_01/342291143" TargetMode="External"/><Relationship Id="rId48" Type="http://schemas.openxmlformats.org/officeDocument/2006/relationships/hyperlink" Target="https://podminky.urs.cz/item/CS_URS_2026_01/632481213" TargetMode="External"/><Relationship Id="rId69" Type="http://schemas.openxmlformats.org/officeDocument/2006/relationships/hyperlink" Target="https://podminky.urs.cz/item/CS_URS_2026_01/971033441" TargetMode="External"/><Relationship Id="rId113" Type="http://schemas.openxmlformats.org/officeDocument/2006/relationships/hyperlink" Target="https://podminky.urs.cz/item/CS_URS_2026_01/766660751" TargetMode="External"/><Relationship Id="rId134" Type="http://schemas.openxmlformats.org/officeDocument/2006/relationships/hyperlink" Target="https://podminky.urs.cz/item/CS_URS_2026_01/771121022" TargetMode="External"/><Relationship Id="rId80" Type="http://schemas.openxmlformats.org/officeDocument/2006/relationships/hyperlink" Target="https://podminky.urs.cz/item/CS_URS_2026_01/997013871" TargetMode="External"/><Relationship Id="rId155" Type="http://schemas.openxmlformats.org/officeDocument/2006/relationships/hyperlink" Target="https://podminky.urs.cz/item/CS_URS_2026_01/998771121" TargetMode="External"/><Relationship Id="rId176" Type="http://schemas.openxmlformats.org/officeDocument/2006/relationships/hyperlink" Target="https://podminky.urs.cz/item/CS_URS_2026_01/783168211" TargetMode="External"/><Relationship Id="rId17" Type="http://schemas.openxmlformats.org/officeDocument/2006/relationships/hyperlink" Target="https://podminky.urs.cz/item/CS_URS_2026_01/317142440" TargetMode="External"/><Relationship Id="rId38" Type="http://schemas.openxmlformats.org/officeDocument/2006/relationships/hyperlink" Target="https://podminky.urs.cz/item/CS_URS_2026_01/619991005" TargetMode="External"/><Relationship Id="rId59" Type="http://schemas.openxmlformats.org/officeDocument/2006/relationships/hyperlink" Target="https://podminky.urs.cz/item/CS_URS_2026_01/963015111" TargetMode="External"/><Relationship Id="rId103" Type="http://schemas.openxmlformats.org/officeDocument/2006/relationships/hyperlink" Target="https://podminky.urs.cz/item/CS_URS_2026_01/766622216" TargetMode="External"/><Relationship Id="rId124" Type="http://schemas.openxmlformats.org/officeDocument/2006/relationships/hyperlink" Target="https://podminky.urs.cz/item/CS_URS_2026_01/767627307" TargetMode="External"/><Relationship Id="rId70" Type="http://schemas.openxmlformats.org/officeDocument/2006/relationships/hyperlink" Target="https://podminky.urs.cz/item/CS_URS_2026_01/971033461" TargetMode="External"/><Relationship Id="rId91" Type="http://schemas.openxmlformats.org/officeDocument/2006/relationships/hyperlink" Target="https://podminky.urs.cz/item/CS_URS_2026_01/763131714" TargetMode="External"/><Relationship Id="rId145" Type="http://schemas.openxmlformats.org/officeDocument/2006/relationships/hyperlink" Target="https://podminky.urs.cz/item/CS_URS_2026_01/771591115" TargetMode="External"/><Relationship Id="rId166" Type="http://schemas.openxmlformats.org/officeDocument/2006/relationships/hyperlink" Target="https://podminky.urs.cz/item/CS_URS_2026_01/781495115" TargetMode="External"/><Relationship Id="rId1" Type="http://schemas.openxmlformats.org/officeDocument/2006/relationships/hyperlink" Target="https://podminky.urs.cz/item/CS_URS_2026_01/132312131" TargetMode="External"/><Relationship Id="rId28" Type="http://schemas.openxmlformats.org/officeDocument/2006/relationships/hyperlink" Target="https://podminky.urs.cz/item/CS_URS_2026_01/346244381" TargetMode="External"/><Relationship Id="rId49" Type="http://schemas.openxmlformats.org/officeDocument/2006/relationships/hyperlink" Target="https://podminky.urs.cz/item/CS_URS_2026_01/634112123" TargetMode="External"/><Relationship Id="rId114" Type="http://schemas.openxmlformats.org/officeDocument/2006/relationships/hyperlink" Target="https://podminky.urs.cz/item/CS_URS_2026_01/766660752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721219128" TargetMode="External"/><Relationship Id="rId21" Type="http://schemas.openxmlformats.org/officeDocument/2006/relationships/hyperlink" Target="https://podminky.urs.cz/item/CS_URS_2026_01/721174042" TargetMode="External"/><Relationship Id="rId42" Type="http://schemas.openxmlformats.org/officeDocument/2006/relationships/hyperlink" Target="https://podminky.urs.cz/item/CS_URS_2026_01/722224153" TargetMode="External"/><Relationship Id="rId47" Type="http://schemas.openxmlformats.org/officeDocument/2006/relationships/hyperlink" Target="https://podminky.urs.cz/item/CS_URS_2026_01/722290234" TargetMode="External"/><Relationship Id="rId63" Type="http://schemas.openxmlformats.org/officeDocument/2006/relationships/hyperlink" Target="https://podminky.urs.cz/item/CS_URS_2026_01/725819401" TargetMode="External"/><Relationship Id="rId68" Type="http://schemas.openxmlformats.org/officeDocument/2006/relationships/hyperlink" Target="https://podminky.urs.cz/item/CS_URS_2026_01/725859101" TargetMode="External"/><Relationship Id="rId84" Type="http://schemas.openxmlformats.org/officeDocument/2006/relationships/hyperlink" Target="https://podminky.urs.cz/item/CS_URS_2026_01/HZS2211" TargetMode="External"/><Relationship Id="rId16" Type="http://schemas.openxmlformats.org/officeDocument/2006/relationships/hyperlink" Target="https://podminky.urs.cz/item/CS_URS_2026_01/877310330" TargetMode="External"/><Relationship Id="rId11" Type="http://schemas.openxmlformats.org/officeDocument/2006/relationships/hyperlink" Target="https://podminky.urs.cz/item/CS_URS_2026_01/877270310" TargetMode="External"/><Relationship Id="rId32" Type="http://schemas.openxmlformats.org/officeDocument/2006/relationships/hyperlink" Target="https://podminky.urs.cz/item/CS_URS_2026_01/998721121" TargetMode="External"/><Relationship Id="rId37" Type="http://schemas.openxmlformats.org/officeDocument/2006/relationships/hyperlink" Target="https://podminky.urs.cz/item/CS_URS_2026_01/722175003" TargetMode="External"/><Relationship Id="rId53" Type="http://schemas.openxmlformats.org/officeDocument/2006/relationships/hyperlink" Target="https://podminky.urs.cz/item/CS_URS_2026_01/725219102" TargetMode="External"/><Relationship Id="rId58" Type="http://schemas.openxmlformats.org/officeDocument/2006/relationships/hyperlink" Target="https://podminky.urs.cz/item/CS_URS_2026_01/725291665" TargetMode="External"/><Relationship Id="rId74" Type="http://schemas.openxmlformats.org/officeDocument/2006/relationships/hyperlink" Target="https://podminky.urs.cz/item/CS_URS_2026_01/726191001" TargetMode="External"/><Relationship Id="rId79" Type="http://schemas.openxmlformats.org/officeDocument/2006/relationships/hyperlink" Target="https://podminky.urs.cz/item/CS_URS_2026_01/998732311" TargetMode="External"/><Relationship Id="rId5" Type="http://schemas.openxmlformats.org/officeDocument/2006/relationships/hyperlink" Target="https://podminky.urs.cz/item/CS_URS_2026_01/171251201" TargetMode="External"/><Relationship Id="rId19" Type="http://schemas.openxmlformats.org/officeDocument/2006/relationships/hyperlink" Target="https://podminky.urs.cz/item/CS_URS_2026_01/721173402" TargetMode="External"/><Relationship Id="rId14" Type="http://schemas.openxmlformats.org/officeDocument/2006/relationships/hyperlink" Target="https://podminky.urs.cz/item/CS_URS_2026_01/877310310" TargetMode="External"/><Relationship Id="rId22" Type="http://schemas.openxmlformats.org/officeDocument/2006/relationships/hyperlink" Target="https://podminky.urs.cz/item/CS_URS_2026_01/721174043" TargetMode="External"/><Relationship Id="rId27" Type="http://schemas.openxmlformats.org/officeDocument/2006/relationships/hyperlink" Target="https://podminky.urs.cz/item/CS_URS_2026_01/721226511" TargetMode="External"/><Relationship Id="rId30" Type="http://schemas.openxmlformats.org/officeDocument/2006/relationships/hyperlink" Target="https://podminky.urs.cz/item/CS_URS_2026_01/721290111" TargetMode="External"/><Relationship Id="rId35" Type="http://schemas.openxmlformats.org/officeDocument/2006/relationships/hyperlink" Target="https://podminky.urs.cz/item/CS_URS_2026_01/722174004" TargetMode="External"/><Relationship Id="rId43" Type="http://schemas.openxmlformats.org/officeDocument/2006/relationships/hyperlink" Target="https://podminky.urs.cz/item/CS_URS_2026_01/722231083" TargetMode="External"/><Relationship Id="rId48" Type="http://schemas.openxmlformats.org/officeDocument/2006/relationships/hyperlink" Target="https://podminky.urs.cz/item/CS_URS_2026_01/722290246" TargetMode="External"/><Relationship Id="rId56" Type="http://schemas.openxmlformats.org/officeDocument/2006/relationships/hyperlink" Target="https://podminky.urs.cz/item/CS_URS_2026_01/725291654" TargetMode="External"/><Relationship Id="rId64" Type="http://schemas.openxmlformats.org/officeDocument/2006/relationships/hyperlink" Target="https://podminky.urs.cz/item/CS_URS_2026_01/725819402" TargetMode="External"/><Relationship Id="rId69" Type="http://schemas.openxmlformats.org/officeDocument/2006/relationships/hyperlink" Target="https://podminky.urs.cz/item/CS_URS_2026_01/725865411" TargetMode="External"/><Relationship Id="rId77" Type="http://schemas.openxmlformats.org/officeDocument/2006/relationships/hyperlink" Target="https://podminky.urs.cz/item/CS_URS_2026_01/998726131" TargetMode="External"/><Relationship Id="rId8" Type="http://schemas.openxmlformats.org/officeDocument/2006/relationships/hyperlink" Target="https://podminky.urs.cz/item/CS_URS_2026_01/451572111" TargetMode="External"/><Relationship Id="rId51" Type="http://schemas.openxmlformats.org/officeDocument/2006/relationships/hyperlink" Target="https://podminky.urs.cz/item/CS_URS_2026_01/725119131" TargetMode="External"/><Relationship Id="rId72" Type="http://schemas.openxmlformats.org/officeDocument/2006/relationships/hyperlink" Target="https://podminky.urs.cz/item/CS_URS_2026_01/998725121" TargetMode="External"/><Relationship Id="rId80" Type="http://schemas.openxmlformats.org/officeDocument/2006/relationships/hyperlink" Target="https://podminky.urs.cz/item/CS_URS_2026_01/751792007" TargetMode="External"/><Relationship Id="rId85" Type="http://schemas.openxmlformats.org/officeDocument/2006/relationships/hyperlink" Target="https://podminky.urs.cz/item/CS_URS_2026_01/HZS2491" TargetMode="External"/><Relationship Id="rId3" Type="http://schemas.openxmlformats.org/officeDocument/2006/relationships/hyperlink" Target="https://podminky.urs.cz/item/CS_URS_2026_01/162211329" TargetMode="External"/><Relationship Id="rId12" Type="http://schemas.openxmlformats.org/officeDocument/2006/relationships/hyperlink" Target="https://podminky.urs.cz/item/CS_URS_2026_01/877270320" TargetMode="External"/><Relationship Id="rId17" Type="http://schemas.openxmlformats.org/officeDocument/2006/relationships/hyperlink" Target="https://podminky.urs.cz/item/CS_URS_2026_01/998018001" TargetMode="External"/><Relationship Id="rId25" Type="http://schemas.openxmlformats.org/officeDocument/2006/relationships/hyperlink" Target="https://podminky.urs.cz/item/CS_URS_2026_01/721211422" TargetMode="External"/><Relationship Id="rId33" Type="http://schemas.openxmlformats.org/officeDocument/2006/relationships/hyperlink" Target="https://podminky.urs.cz/item/CS_URS_2026_01/722174002" TargetMode="External"/><Relationship Id="rId38" Type="http://schemas.openxmlformats.org/officeDocument/2006/relationships/hyperlink" Target="https://podminky.urs.cz/item/CS_URS_2026_01/722175043" TargetMode="External"/><Relationship Id="rId46" Type="http://schemas.openxmlformats.org/officeDocument/2006/relationships/hyperlink" Target="https://podminky.urs.cz/item/CS_URS_2026_01/722270102" TargetMode="External"/><Relationship Id="rId59" Type="http://schemas.openxmlformats.org/officeDocument/2006/relationships/hyperlink" Target="https://podminky.urs.cz/item/CS_URS_2026_01/725291666" TargetMode="External"/><Relationship Id="rId67" Type="http://schemas.openxmlformats.org/officeDocument/2006/relationships/hyperlink" Target="https://podminky.urs.cz/item/CS_URS_2026_01/725829131" TargetMode="External"/><Relationship Id="rId20" Type="http://schemas.openxmlformats.org/officeDocument/2006/relationships/hyperlink" Target="https://podminky.urs.cz/item/CS_URS_2026_01/721173403" TargetMode="External"/><Relationship Id="rId41" Type="http://schemas.openxmlformats.org/officeDocument/2006/relationships/hyperlink" Target="https://podminky.urs.cz/item/CS_URS_2026_01/722224152" TargetMode="External"/><Relationship Id="rId54" Type="http://schemas.openxmlformats.org/officeDocument/2006/relationships/hyperlink" Target="https://podminky.urs.cz/item/CS_URS_2026_01/725291652" TargetMode="External"/><Relationship Id="rId62" Type="http://schemas.openxmlformats.org/officeDocument/2006/relationships/hyperlink" Target="https://podminky.urs.cz/item/CS_URS_2026_01/725819201" TargetMode="External"/><Relationship Id="rId70" Type="http://schemas.openxmlformats.org/officeDocument/2006/relationships/hyperlink" Target="https://podminky.urs.cz/item/CS_URS_2026_01/725869101" TargetMode="External"/><Relationship Id="rId75" Type="http://schemas.openxmlformats.org/officeDocument/2006/relationships/hyperlink" Target="https://podminky.urs.cz/item/CS_URS_2026_01/726191002" TargetMode="External"/><Relationship Id="rId83" Type="http://schemas.openxmlformats.org/officeDocument/2006/relationships/hyperlink" Target="https://podminky.urs.cz/item/CS_URS_2026_01/998767121" TargetMode="External"/><Relationship Id="rId1" Type="http://schemas.openxmlformats.org/officeDocument/2006/relationships/hyperlink" Target="https://podminky.urs.cz/item/CS_URS_2026_01/132312131" TargetMode="External"/><Relationship Id="rId6" Type="http://schemas.openxmlformats.org/officeDocument/2006/relationships/hyperlink" Target="https://podminky.urs.cz/item/CS_URS_2026_01/174111101" TargetMode="External"/><Relationship Id="rId15" Type="http://schemas.openxmlformats.org/officeDocument/2006/relationships/hyperlink" Target="https://podminky.urs.cz/item/CS_URS_2026_01/877310320" TargetMode="External"/><Relationship Id="rId23" Type="http://schemas.openxmlformats.org/officeDocument/2006/relationships/hyperlink" Target="https://podminky.urs.cz/item/CS_URS_2026_01/721174045" TargetMode="External"/><Relationship Id="rId28" Type="http://schemas.openxmlformats.org/officeDocument/2006/relationships/hyperlink" Target="https://podminky.urs.cz/item/CS_URS_2026_01/721249115" TargetMode="External"/><Relationship Id="rId36" Type="http://schemas.openxmlformats.org/officeDocument/2006/relationships/hyperlink" Target="https://podminky.urs.cz/item/CS_URS_2026_01/722175002" TargetMode="External"/><Relationship Id="rId49" Type="http://schemas.openxmlformats.org/officeDocument/2006/relationships/hyperlink" Target="https://podminky.urs.cz/item/CS_URS_2026_01/998722121" TargetMode="External"/><Relationship Id="rId57" Type="http://schemas.openxmlformats.org/officeDocument/2006/relationships/hyperlink" Target="https://podminky.urs.cz/item/CS_URS_2026_01/725291664" TargetMode="External"/><Relationship Id="rId10" Type="http://schemas.openxmlformats.org/officeDocument/2006/relationships/hyperlink" Target="https://podminky.urs.cz/item/CS_URS_2026_01/877260320" TargetMode="External"/><Relationship Id="rId31" Type="http://schemas.openxmlformats.org/officeDocument/2006/relationships/hyperlink" Target="https://podminky.urs.cz/item/CS_URS_2026_01/721290112" TargetMode="External"/><Relationship Id="rId44" Type="http://schemas.openxmlformats.org/officeDocument/2006/relationships/hyperlink" Target="https://podminky.urs.cz/item/CS_URS_2026_01/722232045" TargetMode="External"/><Relationship Id="rId52" Type="http://schemas.openxmlformats.org/officeDocument/2006/relationships/hyperlink" Target="https://podminky.urs.cz/item/CS_URS_2026_01/725129101" TargetMode="External"/><Relationship Id="rId60" Type="http://schemas.openxmlformats.org/officeDocument/2006/relationships/hyperlink" Target="https://podminky.urs.cz/item/CS_URS_2026_01/725319111" TargetMode="External"/><Relationship Id="rId65" Type="http://schemas.openxmlformats.org/officeDocument/2006/relationships/hyperlink" Target="https://podminky.urs.cz/item/CS_URS_2026_01/725829101" TargetMode="External"/><Relationship Id="rId73" Type="http://schemas.openxmlformats.org/officeDocument/2006/relationships/hyperlink" Target="https://podminky.urs.cz/item/CS_URS_2026_01/726131041" TargetMode="External"/><Relationship Id="rId78" Type="http://schemas.openxmlformats.org/officeDocument/2006/relationships/hyperlink" Target="https://podminky.urs.cz/item/CS_URS_2026_01/732421202" TargetMode="External"/><Relationship Id="rId81" Type="http://schemas.openxmlformats.org/officeDocument/2006/relationships/hyperlink" Target="https://podminky.urs.cz/item/CS_URS_2026_01/998751311" TargetMode="External"/><Relationship Id="rId86" Type="http://schemas.openxmlformats.org/officeDocument/2006/relationships/drawing" Target="../drawings/drawing3.xml"/><Relationship Id="rId4" Type="http://schemas.openxmlformats.org/officeDocument/2006/relationships/hyperlink" Target="https://podminky.urs.cz/item/CS_URS_2026_01/167111102" TargetMode="External"/><Relationship Id="rId9" Type="http://schemas.openxmlformats.org/officeDocument/2006/relationships/hyperlink" Target="https://podminky.urs.cz/item/CS_URS_2026_01/877260310" TargetMode="External"/><Relationship Id="rId13" Type="http://schemas.openxmlformats.org/officeDocument/2006/relationships/hyperlink" Target="https://podminky.urs.cz/item/CS_URS_2026_01/877270330" TargetMode="External"/><Relationship Id="rId18" Type="http://schemas.openxmlformats.org/officeDocument/2006/relationships/hyperlink" Target="https://podminky.urs.cz/item/CS_URS_2026_01/721173401" TargetMode="External"/><Relationship Id="rId39" Type="http://schemas.openxmlformats.org/officeDocument/2006/relationships/hyperlink" Target="https://podminky.urs.cz/item/CS_URS_2026_01/722181241" TargetMode="External"/><Relationship Id="rId34" Type="http://schemas.openxmlformats.org/officeDocument/2006/relationships/hyperlink" Target="https://podminky.urs.cz/item/CS_URS_2026_01/722174003" TargetMode="External"/><Relationship Id="rId50" Type="http://schemas.openxmlformats.org/officeDocument/2006/relationships/hyperlink" Target="https://podminky.urs.cz/item/CS_URS_2026_01/725119125" TargetMode="External"/><Relationship Id="rId55" Type="http://schemas.openxmlformats.org/officeDocument/2006/relationships/hyperlink" Target="https://podminky.urs.cz/item/CS_URS_2026_01/725291653" TargetMode="External"/><Relationship Id="rId76" Type="http://schemas.openxmlformats.org/officeDocument/2006/relationships/hyperlink" Target="https://podminky.urs.cz/item/CS_URS_2026_01/726191011" TargetMode="External"/><Relationship Id="rId7" Type="http://schemas.openxmlformats.org/officeDocument/2006/relationships/hyperlink" Target="https://podminky.urs.cz/item/CS_URS_2026_01/175111101" TargetMode="External"/><Relationship Id="rId71" Type="http://schemas.openxmlformats.org/officeDocument/2006/relationships/hyperlink" Target="https://podminky.urs.cz/item/CS_URS_2026_01/725869203" TargetMode="External"/><Relationship Id="rId2" Type="http://schemas.openxmlformats.org/officeDocument/2006/relationships/hyperlink" Target="https://podminky.urs.cz/item/CS_URS_2026_01/162211321" TargetMode="External"/><Relationship Id="rId29" Type="http://schemas.openxmlformats.org/officeDocument/2006/relationships/hyperlink" Target="https://podminky.urs.cz/item/CS_URS_2026_01/721279126" TargetMode="External"/><Relationship Id="rId24" Type="http://schemas.openxmlformats.org/officeDocument/2006/relationships/hyperlink" Target="https://podminky.urs.cz/item/CS_URS_2026_01/721174063" TargetMode="External"/><Relationship Id="rId40" Type="http://schemas.openxmlformats.org/officeDocument/2006/relationships/hyperlink" Target="https://podminky.urs.cz/item/CS_URS_2026_01/722190401" TargetMode="External"/><Relationship Id="rId45" Type="http://schemas.openxmlformats.org/officeDocument/2006/relationships/hyperlink" Target="https://podminky.urs.cz/item/CS_URS_2026_01/722232046" TargetMode="External"/><Relationship Id="rId66" Type="http://schemas.openxmlformats.org/officeDocument/2006/relationships/hyperlink" Target="https://podminky.urs.cz/item/CS_URS_2026_01/725829111" TargetMode="External"/><Relationship Id="rId61" Type="http://schemas.openxmlformats.org/officeDocument/2006/relationships/hyperlink" Target="https://podminky.urs.cz/item/CS_URS_2026_01/725339111" TargetMode="External"/><Relationship Id="rId82" Type="http://schemas.openxmlformats.org/officeDocument/2006/relationships/hyperlink" Target="https://podminky.urs.cz/item/CS_URS_2026_01/76799510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34291123" TargetMode="External"/><Relationship Id="rId18" Type="http://schemas.openxmlformats.org/officeDocument/2006/relationships/hyperlink" Target="https://podminky.urs.cz/item/CS_URS_2026_01/998735121" TargetMode="External"/><Relationship Id="rId26" Type="http://schemas.openxmlformats.org/officeDocument/2006/relationships/hyperlink" Target="https://podminky.urs.cz/item/CS_URS_2026_01/736111034" TargetMode="External"/><Relationship Id="rId3" Type="http://schemas.openxmlformats.org/officeDocument/2006/relationships/hyperlink" Target="https://podminky.urs.cz/item/CS_URS_2026_01/733224205" TargetMode="External"/><Relationship Id="rId21" Type="http://schemas.openxmlformats.org/officeDocument/2006/relationships/hyperlink" Target="https://podminky.urs.cz/item/CS_URS_2026_01/736110651" TargetMode="External"/><Relationship Id="rId34" Type="http://schemas.openxmlformats.org/officeDocument/2006/relationships/hyperlink" Target="https://podminky.urs.cz/item/CS_URS_2026_01/HZS2221" TargetMode="External"/><Relationship Id="rId7" Type="http://schemas.openxmlformats.org/officeDocument/2006/relationships/hyperlink" Target="https://podminky.urs.cz/item/CS_URS_2026_01/733291101" TargetMode="External"/><Relationship Id="rId12" Type="http://schemas.openxmlformats.org/officeDocument/2006/relationships/hyperlink" Target="https://podminky.urs.cz/item/CS_URS_2026_01/734242415" TargetMode="External"/><Relationship Id="rId17" Type="http://schemas.openxmlformats.org/officeDocument/2006/relationships/hyperlink" Target="https://podminky.urs.cz/item/CS_URS_2026_01/735429105" TargetMode="External"/><Relationship Id="rId25" Type="http://schemas.openxmlformats.org/officeDocument/2006/relationships/hyperlink" Target="https://podminky.urs.cz/item/CS_URS_2026_01/736111030" TargetMode="External"/><Relationship Id="rId33" Type="http://schemas.openxmlformats.org/officeDocument/2006/relationships/hyperlink" Target="https://podminky.urs.cz/item/CS_URS_2026_01/998767121" TargetMode="External"/><Relationship Id="rId2" Type="http://schemas.openxmlformats.org/officeDocument/2006/relationships/hyperlink" Target="https://podminky.urs.cz/item/CS_URS_2026_01/733223106" TargetMode="External"/><Relationship Id="rId16" Type="http://schemas.openxmlformats.org/officeDocument/2006/relationships/hyperlink" Target="https://podminky.urs.cz/item/CS_URS_2026_01/998734121" TargetMode="External"/><Relationship Id="rId20" Type="http://schemas.openxmlformats.org/officeDocument/2006/relationships/hyperlink" Target="https://podminky.urs.cz/item/CS_URS_2026_01/736110262" TargetMode="External"/><Relationship Id="rId29" Type="http://schemas.openxmlformats.org/officeDocument/2006/relationships/hyperlink" Target="https://podminky.urs.cz/item/CS_URS_2026_01/736111133" TargetMode="External"/><Relationship Id="rId1" Type="http://schemas.openxmlformats.org/officeDocument/2006/relationships/hyperlink" Target="https://podminky.urs.cz/item/CS_URS_2026_01/733223105" TargetMode="External"/><Relationship Id="rId6" Type="http://schemas.openxmlformats.org/officeDocument/2006/relationships/hyperlink" Target="https://podminky.urs.cz/item/CS_URS_2026_01/733224226" TargetMode="External"/><Relationship Id="rId11" Type="http://schemas.openxmlformats.org/officeDocument/2006/relationships/hyperlink" Target="https://podminky.urs.cz/item/CS_URS_2026_01/734211120" TargetMode="External"/><Relationship Id="rId24" Type="http://schemas.openxmlformats.org/officeDocument/2006/relationships/hyperlink" Target="https://podminky.urs.cz/item/CS_URS_2026_01/736110654" TargetMode="External"/><Relationship Id="rId32" Type="http://schemas.openxmlformats.org/officeDocument/2006/relationships/hyperlink" Target="https://podminky.urs.cz/item/CS_URS_2026_01/767995101" TargetMode="External"/><Relationship Id="rId5" Type="http://schemas.openxmlformats.org/officeDocument/2006/relationships/hyperlink" Target="https://podminky.urs.cz/item/CS_URS_2026_01/733224225" TargetMode="External"/><Relationship Id="rId15" Type="http://schemas.openxmlformats.org/officeDocument/2006/relationships/hyperlink" Target="https://podminky.urs.cz/item/CS_URS_2026_01/734292716" TargetMode="External"/><Relationship Id="rId23" Type="http://schemas.openxmlformats.org/officeDocument/2006/relationships/hyperlink" Target="https://podminky.urs.cz/item/CS_URS_2026_01/736110653" TargetMode="External"/><Relationship Id="rId28" Type="http://schemas.openxmlformats.org/officeDocument/2006/relationships/hyperlink" Target="https://podminky.urs.cz/item/CS_URS_2026_01/736111132" TargetMode="External"/><Relationship Id="rId36" Type="http://schemas.openxmlformats.org/officeDocument/2006/relationships/drawing" Target="../drawings/drawing4.xml"/><Relationship Id="rId10" Type="http://schemas.openxmlformats.org/officeDocument/2006/relationships/hyperlink" Target="https://podminky.urs.cz/item/CS_URS_2026_01/998733121" TargetMode="External"/><Relationship Id="rId19" Type="http://schemas.openxmlformats.org/officeDocument/2006/relationships/hyperlink" Target="https://podminky.urs.cz/item/CS_URS_2026_01/736110212" TargetMode="External"/><Relationship Id="rId31" Type="http://schemas.openxmlformats.org/officeDocument/2006/relationships/hyperlink" Target="https://podminky.urs.cz/item/CS_URS_2026_01/998736121" TargetMode="External"/><Relationship Id="rId4" Type="http://schemas.openxmlformats.org/officeDocument/2006/relationships/hyperlink" Target="https://podminky.urs.cz/item/CS_URS_2026_01/733224206" TargetMode="External"/><Relationship Id="rId9" Type="http://schemas.openxmlformats.org/officeDocument/2006/relationships/hyperlink" Target="https://podminky.urs.cz/item/CS_URS_2026_01/733811241" TargetMode="External"/><Relationship Id="rId14" Type="http://schemas.openxmlformats.org/officeDocument/2006/relationships/hyperlink" Target="https://podminky.urs.cz/item/CS_URS_2026_01/734291256" TargetMode="External"/><Relationship Id="rId22" Type="http://schemas.openxmlformats.org/officeDocument/2006/relationships/hyperlink" Target="https://podminky.urs.cz/item/CS_URS_2026_01/736110652" TargetMode="External"/><Relationship Id="rId27" Type="http://schemas.openxmlformats.org/officeDocument/2006/relationships/hyperlink" Target="https://podminky.urs.cz/item/CS_URS_2026_01/736111114" TargetMode="External"/><Relationship Id="rId30" Type="http://schemas.openxmlformats.org/officeDocument/2006/relationships/hyperlink" Target="https://podminky.urs.cz/item/CS_URS_2026_01/736111134" TargetMode="External"/><Relationship Id="rId35" Type="http://schemas.openxmlformats.org/officeDocument/2006/relationships/hyperlink" Target="https://podminky.urs.cz/item/CS_URS_2026_01/HZS2491" TargetMode="External"/><Relationship Id="rId8" Type="http://schemas.openxmlformats.org/officeDocument/2006/relationships/hyperlink" Target="https://podminky.urs.cz/item/CS_URS_2026_01/7333911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751344121" TargetMode="External"/><Relationship Id="rId13" Type="http://schemas.openxmlformats.org/officeDocument/2006/relationships/hyperlink" Target="https://podminky.urs.cz/item/CS_URS_2026_01/751510041" TargetMode="External"/><Relationship Id="rId18" Type="http://schemas.openxmlformats.org/officeDocument/2006/relationships/hyperlink" Target="https://podminky.urs.cz/item/CS_URS_2026_01/751612122" TargetMode="External"/><Relationship Id="rId26" Type="http://schemas.openxmlformats.org/officeDocument/2006/relationships/hyperlink" Target="https://podminky.urs.cz/item/CS_URS_2026_01/767995101" TargetMode="External"/><Relationship Id="rId3" Type="http://schemas.openxmlformats.org/officeDocument/2006/relationships/hyperlink" Target="https://podminky.urs.cz/item/CS_URS_2026_01/751122292" TargetMode="External"/><Relationship Id="rId21" Type="http://schemas.openxmlformats.org/officeDocument/2006/relationships/hyperlink" Target="https://podminky.urs.cz/item/CS_URS_2026_01/751614125" TargetMode="External"/><Relationship Id="rId7" Type="http://schemas.openxmlformats.org/officeDocument/2006/relationships/hyperlink" Target="https://podminky.urs.cz/item/CS_URS_2026_01/751322012" TargetMode="External"/><Relationship Id="rId12" Type="http://schemas.openxmlformats.org/officeDocument/2006/relationships/hyperlink" Target="https://podminky.urs.cz/item/CS_URS_2026_01/751398061" TargetMode="External"/><Relationship Id="rId17" Type="http://schemas.openxmlformats.org/officeDocument/2006/relationships/hyperlink" Target="https://podminky.urs.cz/item/CS_URS_2026_01/751514776" TargetMode="External"/><Relationship Id="rId25" Type="http://schemas.openxmlformats.org/officeDocument/2006/relationships/hyperlink" Target="https://podminky.urs.cz/item/CS_URS_2026_01/998751121" TargetMode="External"/><Relationship Id="rId2" Type="http://schemas.openxmlformats.org/officeDocument/2006/relationships/hyperlink" Target="https://podminky.urs.cz/item/CS_URS_2026_01/998713121" TargetMode="External"/><Relationship Id="rId16" Type="http://schemas.openxmlformats.org/officeDocument/2006/relationships/hyperlink" Target="https://podminky.urs.cz/item/CS_URS_2026_01/751514662" TargetMode="External"/><Relationship Id="rId20" Type="http://schemas.openxmlformats.org/officeDocument/2006/relationships/hyperlink" Target="https://podminky.urs.cz/item/CS_URS_2026_01/751614121" TargetMode="External"/><Relationship Id="rId1" Type="http://schemas.openxmlformats.org/officeDocument/2006/relationships/hyperlink" Target="https://podminky.urs.cz/item/CS_URS_2026_01/713411141" TargetMode="External"/><Relationship Id="rId6" Type="http://schemas.openxmlformats.org/officeDocument/2006/relationships/hyperlink" Target="https://podminky.urs.cz/item/CS_URS_2026_01/751322011" TargetMode="External"/><Relationship Id="rId11" Type="http://schemas.openxmlformats.org/officeDocument/2006/relationships/hyperlink" Target="https://podminky.urs.cz/item/CS_URS_2026_01/751398054" TargetMode="External"/><Relationship Id="rId24" Type="http://schemas.openxmlformats.org/officeDocument/2006/relationships/hyperlink" Target="https://podminky.urs.cz/item/CS_URS_2026_01/751792005" TargetMode="External"/><Relationship Id="rId5" Type="http://schemas.openxmlformats.org/officeDocument/2006/relationships/hyperlink" Target="https://podminky.urs.cz/item/CS_URS_2026_01/751311012" TargetMode="External"/><Relationship Id="rId15" Type="http://schemas.openxmlformats.org/officeDocument/2006/relationships/hyperlink" Target="https://podminky.urs.cz/item/CS_URS_2026_01/751514614" TargetMode="External"/><Relationship Id="rId23" Type="http://schemas.openxmlformats.org/officeDocument/2006/relationships/hyperlink" Target="https://podminky.urs.cz/item/CS_URS_2026_01/751721111" TargetMode="External"/><Relationship Id="rId28" Type="http://schemas.openxmlformats.org/officeDocument/2006/relationships/drawing" Target="../drawings/drawing5.xml"/><Relationship Id="rId10" Type="http://schemas.openxmlformats.org/officeDocument/2006/relationships/hyperlink" Target="https://podminky.urs.cz/item/CS_URS_2026_01/751398053" TargetMode="External"/><Relationship Id="rId19" Type="http://schemas.openxmlformats.org/officeDocument/2006/relationships/hyperlink" Target="https://podminky.urs.cz/item/CS_URS_2026_01/751614110" TargetMode="External"/><Relationship Id="rId4" Type="http://schemas.openxmlformats.org/officeDocument/2006/relationships/hyperlink" Target="https://podminky.urs.cz/item/CS_URS_2026_01/751311011" TargetMode="External"/><Relationship Id="rId9" Type="http://schemas.openxmlformats.org/officeDocument/2006/relationships/hyperlink" Target="https://podminky.urs.cz/item/CS_URS_2026_01/751398012" TargetMode="External"/><Relationship Id="rId14" Type="http://schemas.openxmlformats.org/officeDocument/2006/relationships/hyperlink" Target="https://podminky.urs.cz/item/CS_URS_2026_01/751510042" TargetMode="External"/><Relationship Id="rId22" Type="http://schemas.openxmlformats.org/officeDocument/2006/relationships/hyperlink" Target="https://podminky.urs.cz/item/CS_URS_2026_01/751711111" TargetMode="External"/><Relationship Id="rId27" Type="http://schemas.openxmlformats.org/officeDocument/2006/relationships/hyperlink" Target="https://podminky.urs.cz/item/CS_URS_2026_01/99876712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941111821" TargetMode="External"/><Relationship Id="rId21" Type="http://schemas.openxmlformats.org/officeDocument/2006/relationships/hyperlink" Target="https://podminky.urs.cz/item/CS_URS_2026_01/629991011" TargetMode="External"/><Relationship Id="rId42" Type="http://schemas.openxmlformats.org/officeDocument/2006/relationships/hyperlink" Target="https://podminky.urs.cz/item/CS_URS_2026_01/993111119" TargetMode="External"/><Relationship Id="rId47" Type="http://schemas.openxmlformats.org/officeDocument/2006/relationships/hyperlink" Target="https://podminky.urs.cz/item/CS_URS_2026_01/998018001" TargetMode="External"/><Relationship Id="rId63" Type="http://schemas.openxmlformats.org/officeDocument/2006/relationships/hyperlink" Target="https://podminky.urs.cz/item/CS_URS_2026_01/764002851" TargetMode="External"/><Relationship Id="rId68" Type="http://schemas.openxmlformats.org/officeDocument/2006/relationships/hyperlink" Target="https://podminky.urs.cz/item/CS_URS_2026_01/764528422" TargetMode="External"/><Relationship Id="rId84" Type="http://schemas.openxmlformats.org/officeDocument/2006/relationships/hyperlink" Target="https://podminky.urs.cz/item/CS_URS_2026_01/HZS2122" TargetMode="External"/><Relationship Id="rId16" Type="http://schemas.openxmlformats.org/officeDocument/2006/relationships/hyperlink" Target="https://podminky.urs.cz/item/CS_URS_2026_01/622252001" TargetMode="External"/><Relationship Id="rId11" Type="http://schemas.openxmlformats.org/officeDocument/2006/relationships/hyperlink" Target="https://podminky.urs.cz/item/CS_URS_2026_01/622221021" TargetMode="External"/><Relationship Id="rId32" Type="http://schemas.openxmlformats.org/officeDocument/2006/relationships/hyperlink" Target="https://podminky.urs.cz/item/CS_URS_2026_01/944711814" TargetMode="External"/><Relationship Id="rId37" Type="http://schemas.openxmlformats.org/officeDocument/2006/relationships/hyperlink" Target="https://podminky.urs.cz/item/CS_URS_2026_01/978035117" TargetMode="External"/><Relationship Id="rId53" Type="http://schemas.openxmlformats.org/officeDocument/2006/relationships/hyperlink" Target="https://podminky.urs.cz/item/CS_URS_2026_01/761221171" TargetMode="External"/><Relationship Id="rId58" Type="http://schemas.openxmlformats.org/officeDocument/2006/relationships/hyperlink" Target="https://podminky.urs.cz/item/CS_URS_2026_01/762495000" TargetMode="External"/><Relationship Id="rId74" Type="http://schemas.openxmlformats.org/officeDocument/2006/relationships/hyperlink" Target="https://podminky.urs.cz/item/CS_URS_2026_01/766417531" TargetMode="External"/><Relationship Id="rId79" Type="http://schemas.openxmlformats.org/officeDocument/2006/relationships/hyperlink" Target="https://podminky.urs.cz/item/CS_URS_2026_01/767893192" TargetMode="External"/><Relationship Id="rId5" Type="http://schemas.openxmlformats.org/officeDocument/2006/relationships/hyperlink" Target="https://podminky.urs.cz/item/CS_URS_2026_01/622131121" TargetMode="External"/><Relationship Id="rId19" Type="http://schemas.openxmlformats.org/officeDocument/2006/relationships/hyperlink" Target="https://podminky.urs.cz/item/CS_URS_2026_01/622511112" TargetMode="External"/><Relationship Id="rId14" Type="http://schemas.openxmlformats.org/officeDocument/2006/relationships/hyperlink" Target="https://podminky.urs.cz/item/CS_URS_2026_01/622251101" TargetMode="External"/><Relationship Id="rId22" Type="http://schemas.openxmlformats.org/officeDocument/2006/relationships/hyperlink" Target="https://podminky.urs.cz/item/CS_URS_2026_01/629995101" TargetMode="External"/><Relationship Id="rId27" Type="http://schemas.openxmlformats.org/officeDocument/2006/relationships/hyperlink" Target="https://podminky.urs.cz/item/CS_URS_2026_01/944511111" TargetMode="External"/><Relationship Id="rId30" Type="http://schemas.openxmlformats.org/officeDocument/2006/relationships/hyperlink" Target="https://podminky.urs.cz/item/CS_URS_2026_01/944711114" TargetMode="External"/><Relationship Id="rId35" Type="http://schemas.openxmlformats.org/officeDocument/2006/relationships/hyperlink" Target="https://podminky.urs.cz/item/CS_URS_2026_01/973031325" TargetMode="External"/><Relationship Id="rId43" Type="http://schemas.openxmlformats.org/officeDocument/2006/relationships/hyperlink" Target="https://podminky.urs.cz/item/CS_URS_2026_01/997013211" TargetMode="External"/><Relationship Id="rId48" Type="http://schemas.openxmlformats.org/officeDocument/2006/relationships/hyperlink" Target="https://podminky.urs.cz/item/CS_URS_2026_01/712361705" TargetMode="External"/><Relationship Id="rId56" Type="http://schemas.openxmlformats.org/officeDocument/2006/relationships/hyperlink" Target="https://podminky.urs.cz/item/CS_URS_2026_01/762395000" TargetMode="External"/><Relationship Id="rId64" Type="http://schemas.openxmlformats.org/officeDocument/2006/relationships/hyperlink" Target="https://podminky.urs.cz/item/CS_URS_2026_01/764226444" TargetMode="External"/><Relationship Id="rId69" Type="http://schemas.openxmlformats.org/officeDocument/2006/relationships/hyperlink" Target="https://podminky.urs.cz/item/CS_URS_2026_01/998764121" TargetMode="External"/><Relationship Id="rId77" Type="http://schemas.openxmlformats.org/officeDocument/2006/relationships/hyperlink" Target="https://podminky.urs.cz/item/CS_URS_2026_01/767834111" TargetMode="External"/><Relationship Id="rId8" Type="http://schemas.openxmlformats.org/officeDocument/2006/relationships/hyperlink" Target="https://podminky.urs.cz/item/CS_URS_2026_01/622151031" TargetMode="External"/><Relationship Id="rId51" Type="http://schemas.openxmlformats.org/officeDocument/2006/relationships/hyperlink" Target="https://podminky.urs.cz/item/CS_URS_2026_01/712861705" TargetMode="External"/><Relationship Id="rId72" Type="http://schemas.openxmlformats.org/officeDocument/2006/relationships/hyperlink" Target="https://podminky.urs.cz/item/CS_URS_2026_01/766417511" TargetMode="External"/><Relationship Id="rId80" Type="http://schemas.openxmlformats.org/officeDocument/2006/relationships/hyperlink" Target="https://podminky.urs.cz/item/CS_URS_2026_01/998767121" TargetMode="External"/><Relationship Id="rId85" Type="http://schemas.openxmlformats.org/officeDocument/2006/relationships/drawing" Target="../drawings/drawing8.xml"/><Relationship Id="rId3" Type="http://schemas.openxmlformats.org/officeDocument/2006/relationships/hyperlink" Target="https://podminky.urs.cz/item/CS_URS_2026_01/619996145" TargetMode="External"/><Relationship Id="rId12" Type="http://schemas.openxmlformats.org/officeDocument/2006/relationships/hyperlink" Target="https://podminky.urs.cz/item/CS_URS_2026_01/622221041" TargetMode="External"/><Relationship Id="rId17" Type="http://schemas.openxmlformats.org/officeDocument/2006/relationships/hyperlink" Target="https://podminky.urs.cz/item/CS_URS_2026_01/622252002" TargetMode="External"/><Relationship Id="rId25" Type="http://schemas.openxmlformats.org/officeDocument/2006/relationships/hyperlink" Target="https://podminky.urs.cz/item/CS_URS_2026_01/941111312" TargetMode="External"/><Relationship Id="rId33" Type="http://schemas.openxmlformats.org/officeDocument/2006/relationships/hyperlink" Target="https://podminky.urs.cz/item/CS_URS_2026_01/962032241" TargetMode="External"/><Relationship Id="rId38" Type="http://schemas.openxmlformats.org/officeDocument/2006/relationships/hyperlink" Target="https://podminky.urs.cz/item/CS_URS_2026_01/978036191" TargetMode="External"/><Relationship Id="rId46" Type="http://schemas.openxmlformats.org/officeDocument/2006/relationships/hyperlink" Target="https://podminky.urs.cz/item/CS_URS_2026_01/997013871" TargetMode="External"/><Relationship Id="rId59" Type="http://schemas.openxmlformats.org/officeDocument/2006/relationships/hyperlink" Target="https://podminky.urs.cz/item/CS_URS_2026_01/762823112" TargetMode="External"/><Relationship Id="rId67" Type="http://schemas.openxmlformats.org/officeDocument/2006/relationships/hyperlink" Target="https://podminky.urs.cz/item/CS_URS_2026_01/764521464" TargetMode="External"/><Relationship Id="rId20" Type="http://schemas.openxmlformats.org/officeDocument/2006/relationships/hyperlink" Target="https://podminky.urs.cz/item/CS_URS_2026_01/622541022" TargetMode="External"/><Relationship Id="rId41" Type="http://schemas.openxmlformats.org/officeDocument/2006/relationships/hyperlink" Target="https://podminky.urs.cz/item/CS_URS_2026_01/993111111" TargetMode="External"/><Relationship Id="rId54" Type="http://schemas.openxmlformats.org/officeDocument/2006/relationships/hyperlink" Target="https://podminky.urs.cz/item/CS_URS_2026_01/998761121" TargetMode="External"/><Relationship Id="rId62" Type="http://schemas.openxmlformats.org/officeDocument/2006/relationships/hyperlink" Target="https://podminky.urs.cz/item/CS_URS_2026_01/998762121" TargetMode="External"/><Relationship Id="rId70" Type="http://schemas.openxmlformats.org/officeDocument/2006/relationships/hyperlink" Target="https://podminky.urs.cz/item/CS_URS_2026_01/766414243" TargetMode="External"/><Relationship Id="rId75" Type="http://schemas.openxmlformats.org/officeDocument/2006/relationships/hyperlink" Target="https://podminky.urs.cz/item/CS_URS_2026_01/998766121" TargetMode="External"/><Relationship Id="rId83" Type="http://schemas.openxmlformats.org/officeDocument/2006/relationships/hyperlink" Target="https://podminky.urs.cz/item/CS_URS_2026_01/783268111" TargetMode="External"/><Relationship Id="rId1" Type="http://schemas.openxmlformats.org/officeDocument/2006/relationships/hyperlink" Target="https://podminky.urs.cz/item/CS_URS_2026_01/413232221" TargetMode="External"/><Relationship Id="rId6" Type="http://schemas.openxmlformats.org/officeDocument/2006/relationships/hyperlink" Target="https://podminky.urs.cz/item/CS_URS_2026_01/622142001" TargetMode="External"/><Relationship Id="rId15" Type="http://schemas.openxmlformats.org/officeDocument/2006/relationships/hyperlink" Target="https://podminky.urs.cz/item/CS_URS_2026_01/622251105" TargetMode="External"/><Relationship Id="rId23" Type="http://schemas.openxmlformats.org/officeDocument/2006/relationships/hyperlink" Target="https://podminky.urs.cz/item/CS_URS_2026_01/941111121" TargetMode="External"/><Relationship Id="rId28" Type="http://schemas.openxmlformats.org/officeDocument/2006/relationships/hyperlink" Target="https://podminky.urs.cz/item/CS_URS_2026_01/944511211" TargetMode="External"/><Relationship Id="rId36" Type="http://schemas.openxmlformats.org/officeDocument/2006/relationships/hyperlink" Target="https://podminky.urs.cz/item/CS_URS_2026_01/977151125" TargetMode="External"/><Relationship Id="rId49" Type="http://schemas.openxmlformats.org/officeDocument/2006/relationships/hyperlink" Target="https://podminky.urs.cz/item/CS_URS_2026_01/712363201" TargetMode="External"/><Relationship Id="rId57" Type="http://schemas.openxmlformats.org/officeDocument/2006/relationships/hyperlink" Target="https://podminky.urs.cz/item/CS_URS_2026_01/762429001" TargetMode="External"/><Relationship Id="rId10" Type="http://schemas.openxmlformats.org/officeDocument/2006/relationships/hyperlink" Target="https://podminky.urs.cz/item/CS_URS_2026_01/622212001" TargetMode="External"/><Relationship Id="rId31" Type="http://schemas.openxmlformats.org/officeDocument/2006/relationships/hyperlink" Target="https://podminky.urs.cz/item/CS_URS_2026_01/944711214" TargetMode="External"/><Relationship Id="rId44" Type="http://schemas.openxmlformats.org/officeDocument/2006/relationships/hyperlink" Target="https://podminky.urs.cz/item/CS_URS_2026_01/997013501" TargetMode="External"/><Relationship Id="rId52" Type="http://schemas.openxmlformats.org/officeDocument/2006/relationships/hyperlink" Target="https://podminky.urs.cz/item/CS_URS_2026_01/998712121" TargetMode="External"/><Relationship Id="rId60" Type="http://schemas.openxmlformats.org/officeDocument/2006/relationships/hyperlink" Target="https://podminky.urs.cz/item/CS_URS_2026_01/762841310" TargetMode="External"/><Relationship Id="rId65" Type="http://schemas.openxmlformats.org/officeDocument/2006/relationships/hyperlink" Target="https://podminky.urs.cz/item/CS_URS_2026_01/764226465" TargetMode="External"/><Relationship Id="rId73" Type="http://schemas.openxmlformats.org/officeDocument/2006/relationships/hyperlink" Target="https://podminky.urs.cz/item/CS_URS_2026_01/766417513" TargetMode="External"/><Relationship Id="rId78" Type="http://schemas.openxmlformats.org/officeDocument/2006/relationships/hyperlink" Target="https://podminky.urs.cz/item/CS_URS_2026_01/767893116" TargetMode="External"/><Relationship Id="rId81" Type="http://schemas.openxmlformats.org/officeDocument/2006/relationships/hyperlink" Target="https://podminky.urs.cz/item/CS_URS_2026_01/783201201" TargetMode="External"/><Relationship Id="rId4" Type="http://schemas.openxmlformats.org/officeDocument/2006/relationships/hyperlink" Target="https://podminky.urs.cz/item/CS_URS_2026_01/619996147" TargetMode="External"/><Relationship Id="rId9" Type="http://schemas.openxmlformats.org/officeDocument/2006/relationships/hyperlink" Target="https://podminky.urs.cz/item/CS_URS_2026_01/622211031" TargetMode="External"/><Relationship Id="rId13" Type="http://schemas.openxmlformats.org/officeDocument/2006/relationships/hyperlink" Target="https://podminky.urs.cz/item/CS_URS_2026_01/622222001" TargetMode="External"/><Relationship Id="rId18" Type="http://schemas.openxmlformats.org/officeDocument/2006/relationships/hyperlink" Target="https://podminky.urs.cz/item/CS_URS_2026_01/622325102" TargetMode="External"/><Relationship Id="rId39" Type="http://schemas.openxmlformats.org/officeDocument/2006/relationships/hyperlink" Target="https://podminky.urs.cz/item/CS_URS_2026_01/978037191" TargetMode="External"/><Relationship Id="rId34" Type="http://schemas.openxmlformats.org/officeDocument/2006/relationships/hyperlink" Target="https://podminky.urs.cz/item/CS_URS_2026_01/962032681" TargetMode="External"/><Relationship Id="rId50" Type="http://schemas.openxmlformats.org/officeDocument/2006/relationships/hyperlink" Target="https://podminky.urs.cz/item/CS_URS_2026_01/712363205" TargetMode="External"/><Relationship Id="rId55" Type="http://schemas.openxmlformats.org/officeDocument/2006/relationships/hyperlink" Target="https://podminky.urs.cz/item/CS_URS_2026_01/762083122" TargetMode="External"/><Relationship Id="rId76" Type="http://schemas.openxmlformats.org/officeDocument/2006/relationships/hyperlink" Target="https://podminky.urs.cz/item/CS_URS_2026_01/767832122" TargetMode="External"/><Relationship Id="rId7" Type="http://schemas.openxmlformats.org/officeDocument/2006/relationships/hyperlink" Target="https://podminky.urs.cz/item/CS_URS_2026_01/622151021" TargetMode="External"/><Relationship Id="rId71" Type="http://schemas.openxmlformats.org/officeDocument/2006/relationships/hyperlink" Target="https://podminky.urs.cz/item/CS_URS_2026_01/766417433" TargetMode="External"/><Relationship Id="rId2" Type="http://schemas.openxmlformats.org/officeDocument/2006/relationships/hyperlink" Target="https://podminky.urs.cz/item/CS_URS_2026_01/413941123" TargetMode="External"/><Relationship Id="rId29" Type="http://schemas.openxmlformats.org/officeDocument/2006/relationships/hyperlink" Target="https://podminky.urs.cz/item/CS_URS_2026_01/944511811" TargetMode="External"/><Relationship Id="rId24" Type="http://schemas.openxmlformats.org/officeDocument/2006/relationships/hyperlink" Target="https://podminky.urs.cz/item/CS_URS_2026_01/941111221" TargetMode="External"/><Relationship Id="rId40" Type="http://schemas.openxmlformats.org/officeDocument/2006/relationships/hyperlink" Target="https://podminky.urs.cz/item/CS_URS_2026_01/978059241" TargetMode="External"/><Relationship Id="rId45" Type="http://schemas.openxmlformats.org/officeDocument/2006/relationships/hyperlink" Target="https://podminky.urs.cz/item/CS_URS_2026_01/997013509" TargetMode="External"/><Relationship Id="rId66" Type="http://schemas.openxmlformats.org/officeDocument/2006/relationships/hyperlink" Target="https://podminky.urs.cz/item/CS_URS_2026_01/764521403" TargetMode="External"/><Relationship Id="rId61" Type="http://schemas.openxmlformats.org/officeDocument/2006/relationships/hyperlink" Target="https://podminky.urs.cz/item/CS_URS_2026_01/762895000" TargetMode="External"/><Relationship Id="rId82" Type="http://schemas.openxmlformats.org/officeDocument/2006/relationships/hyperlink" Target="https://podminky.urs.cz/item/CS_URS_2026_01/78320140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7"/>
  <sheetViews>
    <sheetView showGridLines="0" topLeftCell="A24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51" t="s">
        <v>14</v>
      </c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R5" s="20"/>
      <c r="BE5" s="24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52" t="s">
        <v>17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R6" s="20"/>
      <c r="BE6" s="24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4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49"/>
      <c r="BS8" s="17" t="s">
        <v>6</v>
      </c>
    </row>
    <row r="9" spans="1:74" ht="14.45" customHeight="1">
      <c r="B9" s="20"/>
      <c r="AR9" s="20"/>
      <c r="BE9" s="249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49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49"/>
      <c r="BS11" s="17" t="s">
        <v>6</v>
      </c>
    </row>
    <row r="12" spans="1:74" ht="6.95" customHeight="1">
      <c r="B12" s="20"/>
      <c r="AR12" s="20"/>
      <c r="BE12" s="249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49"/>
      <c r="BS13" s="17" t="s">
        <v>6</v>
      </c>
    </row>
    <row r="14" spans="1:74">
      <c r="B14" s="20"/>
      <c r="E14" s="253" t="s">
        <v>30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7" t="s">
        <v>28</v>
      </c>
      <c r="AN14" s="29" t="s">
        <v>30</v>
      </c>
      <c r="AR14" s="20"/>
      <c r="BE14" s="249"/>
      <c r="BS14" s="17" t="s">
        <v>6</v>
      </c>
    </row>
    <row r="15" spans="1:74" ht="6.95" customHeight="1">
      <c r="B15" s="20"/>
      <c r="AR15" s="20"/>
      <c r="BE15" s="249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49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49"/>
      <c r="BS17" s="17" t="s">
        <v>33</v>
      </c>
    </row>
    <row r="18" spans="2:71" ht="6.95" customHeight="1">
      <c r="B18" s="20"/>
      <c r="AR18" s="20"/>
      <c r="BE18" s="249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49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49"/>
      <c r="BS20" s="17" t="s">
        <v>33</v>
      </c>
    </row>
    <row r="21" spans="2:71" ht="6.95" customHeight="1">
      <c r="B21" s="20"/>
      <c r="AR21" s="20"/>
      <c r="BE21" s="249"/>
    </row>
    <row r="22" spans="2:71" ht="12" customHeight="1">
      <c r="B22" s="20"/>
      <c r="D22" s="27" t="s">
        <v>36</v>
      </c>
      <c r="AR22" s="20"/>
      <c r="BE22" s="249"/>
    </row>
    <row r="23" spans="2:71" ht="47.25" customHeight="1">
      <c r="B23" s="20"/>
      <c r="E23" s="255" t="s">
        <v>37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R23" s="20"/>
      <c r="BE23" s="249"/>
    </row>
    <row r="24" spans="2:71" ht="6.95" customHeight="1">
      <c r="B24" s="20"/>
      <c r="AR24" s="20"/>
      <c r="BE24" s="24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9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6">
        <f>ROUND(AG54,2)</f>
        <v>0</v>
      </c>
      <c r="AL26" s="257"/>
      <c r="AM26" s="257"/>
      <c r="AN26" s="257"/>
      <c r="AO26" s="257"/>
      <c r="AR26" s="32"/>
      <c r="BE26" s="249"/>
    </row>
    <row r="27" spans="2:71" s="1" customFormat="1" ht="6.95" customHeight="1">
      <c r="B27" s="32"/>
      <c r="AR27" s="32"/>
      <c r="BE27" s="249"/>
    </row>
    <row r="28" spans="2:71" s="1" customFormat="1">
      <c r="B28" s="32"/>
      <c r="L28" s="258" t="s">
        <v>39</v>
      </c>
      <c r="M28" s="258"/>
      <c r="N28" s="258"/>
      <c r="O28" s="258"/>
      <c r="P28" s="258"/>
      <c r="W28" s="258" t="s">
        <v>40</v>
      </c>
      <c r="X28" s="258"/>
      <c r="Y28" s="258"/>
      <c r="Z28" s="258"/>
      <c r="AA28" s="258"/>
      <c r="AB28" s="258"/>
      <c r="AC28" s="258"/>
      <c r="AD28" s="258"/>
      <c r="AE28" s="258"/>
      <c r="AK28" s="258" t="s">
        <v>41</v>
      </c>
      <c r="AL28" s="258"/>
      <c r="AM28" s="258"/>
      <c r="AN28" s="258"/>
      <c r="AO28" s="258"/>
      <c r="AR28" s="32"/>
      <c r="BE28" s="249"/>
    </row>
    <row r="29" spans="2:71" s="2" customFormat="1" ht="14.45" customHeight="1">
      <c r="B29" s="36"/>
      <c r="D29" s="27" t="s">
        <v>42</v>
      </c>
      <c r="F29" s="27" t="s">
        <v>43</v>
      </c>
      <c r="L29" s="261">
        <v>0.21</v>
      </c>
      <c r="M29" s="260"/>
      <c r="N29" s="260"/>
      <c r="O29" s="260"/>
      <c r="P29" s="260"/>
      <c r="W29" s="259">
        <f>ROUND(AZ54, 2)</f>
        <v>0</v>
      </c>
      <c r="X29" s="260"/>
      <c r="Y29" s="260"/>
      <c r="Z29" s="260"/>
      <c r="AA29" s="260"/>
      <c r="AB29" s="260"/>
      <c r="AC29" s="260"/>
      <c r="AD29" s="260"/>
      <c r="AE29" s="260"/>
      <c r="AK29" s="259">
        <f>ROUND(AV54, 2)</f>
        <v>0</v>
      </c>
      <c r="AL29" s="260"/>
      <c r="AM29" s="260"/>
      <c r="AN29" s="260"/>
      <c r="AO29" s="260"/>
      <c r="AR29" s="36"/>
      <c r="BE29" s="250"/>
    </row>
    <row r="30" spans="2:71" s="2" customFormat="1" ht="14.45" customHeight="1">
      <c r="B30" s="36"/>
      <c r="F30" s="27" t="s">
        <v>44</v>
      </c>
      <c r="L30" s="261">
        <v>0.12</v>
      </c>
      <c r="M30" s="260"/>
      <c r="N30" s="260"/>
      <c r="O30" s="260"/>
      <c r="P30" s="260"/>
      <c r="W30" s="259">
        <f>ROUND(BA54, 2)</f>
        <v>0</v>
      </c>
      <c r="X30" s="260"/>
      <c r="Y30" s="260"/>
      <c r="Z30" s="260"/>
      <c r="AA30" s="260"/>
      <c r="AB30" s="260"/>
      <c r="AC30" s="260"/>
      <c r="AD30" s="260"/>
      <c r="AE30" s="260"/>
      <c r="AK30" s="259">
        <f>ROUND(AW54, 2)</f>
        <v>0</v>
      </c>
      <c r="AL30" s="260"/>
      <c r="AM30" s="260"/>
      <c r="AN30" s="260"/>
      <c r="AO30" s="260"/>
      <c r="AR30" s="36"/>
      <c r="BE30" s="250"/>
    </row>
    <row r="31" spans="2:71" s="2" customFormat="1" ht="14.45" hidden="1" customHeight="1">
      <c r="B31" s="36"/>
      <c r="F31" s="27" t="s">
        <v>45</v>
      </c>
      <c r="L31" s="261">
        <v>0.21</v>
      </c>
      <c r="M31" s="260"/>
      <c r="N31" s="260"/>
      <c r="O31" s="260"/>
      <c r="P31" s="260"/>
      <c r="W31" s="259">
        <f>ROUND(BB54, 2)</f>
        <v>0</v>
      </c>
      <c r="X31" s="260"/>
      <c r="Y31" s="260"/>
      <c r="Z31" s="260"/>
      <c r="AA31" s="260"/>
      <c r="AB31" s="260"/>
      <c r="AC31" s="260"/>
      <c r="AD31" s="260"/>
      <c r="AE31" s="260"/>
      <c r="AK31" s="259">
        <v>0</v>
      </c>
      <c r="AL31" s="260"/>
      <c r="AM31" s="260"/>
      <c r="AN31" s="260"/>
      <c r="AO31" s="260"/>
      <c r="AR31" s="36"/>
      <c r="BE31" s="250"/>
    </row>
    <row r="32" spans="2:71" s="2" customFormat="1" ht="14.45" hidden="1" customHeight="1">
      <c r="B32" s="36"/>
      <c r="F32" s="27" t="s">
        <v>46</v>
      </c>
      <c r="L32" s="261">
        <v>0.12</v>
      </c>
      <c r="M32" s="260"/>
      <c r="N32" s="260"/>
      <c r="O32" s="260"/>
      <c r="P32" s="260"/>
      <c r="W32" s="259">
        <f>ROUND(BC54, 2)</f>
        <v>0</v>
      </c>
      <c r="X32" s="260"/>
      <c r="Y32" s="260"/>
      <c r="Z32" s="260"/>
      <c r="AA32" s="260"/>
      <c r="AB32" s="260"/>
      <c r="AC32" s="260"/>
      <c r="AD32" s="260"/>
      <c r="AE32" s="260"/>
      <c r="AK32" s="259">
        <v>0</v>
      </c>
      <c r="AL32" s="260"/>
      <c r="AM32" s="260"/>
      <c r="AN32" s="260"/>
      <c r="AO32" s="260"/>
      <c r="AR32" s="36"/>
      <c r="BE32" s="250"/>
    </row>
    <row r="33" spans="2:44" s="2" customFormat="1" ht="14.45" hidden="1" customHeight="1">
      <c r="B33" s="36"/>
      <c r="F33" s="27" t="s">
        <v>47</v>
      </c>
      <c r="L33" s="261">
        <v>0</v>
      </c>
      <c r="M33" s="260"/>
      <c r="N33" s="260"/>
      <c r="O33" s="260"/>
      <c r="P33" s="260"/>
      <c r="W33" s="259">
        <f>ROUND(BD54, 2)</f>
        <v>0</v>
      </c>
      <c r="X33" s="260"/>
      <c r="Y33" s="260"/>
      <c r="Z33" s="260"/>
      <c r="AA33" s="260"/>
      <c r="AB33" s="260"/>
      <c r="AC33" s="260"/>
      <c r="AD33" s="260"/>
      <c r="AE33" s="260"/>
      <c r="AK33" s="259">
        <v>0</v>
      </c>
      <c r="AL33" s="260"/>
      <c r="AM33" s="260"/>
      <c r="AN33" s="260"/>
      <c r="AO33" s="260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65" t="s">
        <v>50</v>
      </c>
      <c r="Y35" s="263"/>
      <c r="Z35" s="263"/>
      <c r="AA35" s="263"/>
      <c r="AB35" s="263"/>
      <c r="AC35" s="39"/>
      <c r="AD35" s="39"/>
      <c r="AE35" s="39"/>
      <c r="AF35" s="39"/>
      <c r="AG35" s="39"/>
      <c r="AH35" s="39"/>
      <c r="AI35" s="39"/>
      <c r="AJ35" s="39"/>
      <c r="AK35" s="262">
        <f>SUM(AK26:AK33)</f>
        <v>0</v>
      </c>
      <c r="AL35" s="263"/>
      <c r="AM35" s="263"/>
      <c r="AN35" s="263"/>
      <c r="AO35" s="264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20260117</v>
      </c>
      <c r="AR44" s="45"/>
    </row>
    <row r="45" spans="2:44" s="4" customFormat="1" ht="36.950000000000003" customHeight="1">
      <c r="B45" s="46"/>
      <c r="C45" s="47" t="s">
        <v>16</v>
      </c>
      <c r="L45" s="245" t="str">
        <f>K6</f>
        <v>Stavební úpravy Městské sauny Ostrov, U Koupaliště, 363 01 Ostrov</v>
      </c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U Koupaliště, Ostrov</v>
      </c>
      <c r="AI47" s="27" t="s">
        <v>23</v>
      </c>
      <c r="AM47" s="272" t="str">
        <f>IF(AN8= "","",AN8)</f>
        <v>17. 1. 2026</v>
      </c>
      <c r="AN47" s="272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Ostrov</v>
      </c>
      <c r="AI49" s="27" t="s">
        <v>31</v>
      </c>
      <c r="AM49" s="273" t="str">
        <f>IF(E17="","",E17)</f>
        <v>Ing. arch. Břetislav Kubíček</v>
      </c>
      <c r="AN49" s="274"/>
      <c r="AO49" s="274"/>
      <c r="AP49" s="274"/>
      <c r="AR49" s="32"/>
      <c r="AS49" s="275" t="s">
        <v>52</v>
      </c>
      <c r="AT49" s="276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73" t="str">
        <f>IF(E20="","",E20)</f>
        <v>Bc. Martin Frous</v>
      </c>
      <c r="AN50" s="274"/>
      <c r="AO50" s="274"/>
      <c r="AP50" s="274"/>
      <c r="AR50" s="32"/>
      <c r="AS50" s="277"/>
      <c r="AT50" s="278"/>
      <c r="BD50" s="53"/>
    </row>
    <row r="51" spans="1:91" s="1" customFormat="1" ht="10.9" customHeight="1">
      <c r="B51" s="32"/>
      <c r="AR51" s="32"/>
      <c r="AS51" s="277"/>
      <c r="AT51" s="278"/>
      <c r="BD51" s="53"/>
    </row>
    <row r="52" spans="1:91" s="1" customFormat="1" ht="29.25" customHeight="1">
      <c r="B52" s="32"/>
      <c r="C52" s="240" t="s">
        <v>53</v>
      </c>
      <c r="D52" s="241"/>
      <c r="E52" s="241"/>
      <c r="F52" s="241"/>
      <c r="G52" s="241"/>
      <c r="H52" s="54"/>
      <c r="I52" s="244" t="s">
        <v>54</v>
      </c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70" t="s">
        <v>55</v>
      </c>
      <c r="AH52" s="241"/>
      <c r="AI52" s="241"/>
      <c r="AJ52" s="241"/>
      <c r="AK52" s="241"/>
      <c r="AL52" s="241"/>
      <c r="AM52" s="241"/>
      <c r="AN52" s="244" t="s">
        <v>56</v>
      </c>
      <c r="AO52" s="241"/>
      <c r="AP52" s="241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47">
        <f>ROUND(AG55+SUM(AG62:AG65),2)</f>
        <v>0</v>
      </c>
      <c r="AH54" s="247"/>
      <c r="AI54" s="247"/>
      <c r="AJ54" s="247"/>
      <c r="AK54" s="247"/>
      <c r="AL54" s="247"/>
      <c r="AM54" s="247"/>
      <c r="AN54" s="279">
        <f>SUM(AG54,AT54)</f>
        <v>0</v>
      </c>
      <c r="AO54" s="279"/>
      <c r="AP54" s="279"/>
      <c r="AQ54" s="64" t="s">
        <v>19</v>
      </c>
      <c r="AR54" s="60"/>
      <c r="AS54" s="65">
        <f>ROUND(AS55+SUM(AS62:AS65),2)</f>
        <v>0</v>
      </c>
      <c r="AT54" s="66">
        <f>ROUND(SUM(AV54:AW54),2)</f>
        <v>0</v>
      </c>
      <c r="AU54" s="67">
        <f>ROUND(AU55+SUM(AU62:AU65),5)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ROUND(AZ55+SUM(AZ62:AZ65),2)</f>
        <v>0</v>
      </c>
      <c r="BA54" s="66">
        <f>ROUND(BA55+SUM(BA62:BA65),2)</f>
        <v>0</v>
      </c>
      <c r="BB54" s="66">
        <f>ROUND(BB55+SUM(BB62:BB65),2)</f>
        <v>0</v>
      </c>
      <c r="BC54" s="66">
        <f>ROUND(BC55+SUM(BC62:BC65),2)</f>
        <v>0</v>
      </c>
      <c r="BD54" s="68">
        <f>ROUND(BD55+SUM(BD62:BD65),2)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B55" s="71"/>
      <c r="C55" s="72"/>
      <c r="D55" s="242" t="s">
        <v>76</v>
      </c>
      <c r="E55" s="242"/>
      <c r="F55" s="242"/>
      <c r="G55" s="242"/>
      <c r="H55" s="242"/>
      <c r="I55" s="73"/>
      <c r="J55" s="242" t="s">
        <v>77</v>
      </c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71">
        <f>ROUND(SUM(AG56:AG61),2)</f>
        <v>0</v>
      </c>
      <c r="AH55" s="269"/>
      <c r="AI55" s="269"/>
      <c r="AJ55" s="269"/>
      <c r="AK55" s="269"/>
      <c r="AL55" s="269"/>
      <c r="AM55" s="269"/>
      <c r="AN55" s="268">
        <f>SUM(AG55,AT55)</f>
        <v>0</v>
      </c>
      <c r="AO55" s="269"/>
      <c r="AP55" s="269"/>
      <c r="AQ55" s="74" t="s">
        <v>78</v>
      </c>
      <c r="AR55" s="71"/>
      <c r="AS55" s="75">
        <f>ROUND(SUM(AS56:AS61),2)</f>
        <v>0</v>
      </c>
      <c r="AT55" s="76">
        <f>ROUND(SUM(AV55:AW55),2)</f>
        <v>0</v>
      </c>
      <c r="AU55" s="77">
        <f>ROUND(SUM(AU56:AU61),5)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ROUND(SUM(AZ56:AZ61),2)</f>
        <v>0</v>
      </c>
      <c r="BA55" s="76">
        <f>ROUND(SUM(BA56:BA61),2)</f>
        <v>0</v>
      </c>
      <c r="BB55" s="76">
        <f>ROUND(SUM(BB56:BB61),2)</f>
        <v>0</v>
      </c>
      <c r="BC55" s="76">
        <f>ROUND(SUM(BC56:BC61),2)</f>
        <v>0</v>
      </c>
      <c r="BD55" s="78">
        <f>ROUND(SUM(BD56:BD61),2)</f>
        <v>0</v>
      </c>
      <c r="BS55" s="79" t="s">
        <v>71</v>
      </c>
      <c r="BT55" s="79" t="s">
        <v>79</v>
      </c>
      <c r="BU55" s="79" t="s">
        <v>73</v>
      </c>
      <c r="BV55" s="79" t="s">
        <v>74</v>
      </c>
      <c r="BW55" s="79" t="s">
        <v>80</v>
      </c>
      <c r="BX55" s="79" t="s">
        <v>5</v>
      </c>
      <c r="CL55" s="79" t="s">
        <v>19</v>
      </c>
      <c r="CM55" s="79" t="s">
        <v>81</v>
      </c>
    </row>
    <row r="56" spans="1:91" s="3" customFormat="1" ht="16.5" customHeight="1">
      <c r="A56" s="80" t="s">
        <v>82</v>
      </c>
      <c r="B56" s="45"/>
      <c r="C56" s="9"/>
      <c r="D56" s="9"/>
      <c r="E56" s="243" t="s">
        <v>83</v>
      </c>
      <c r="F56" s="243"/>
      <c r="G56" s="243"/>
      <c r="H56" s="243"/>
      <c r="I56" s="243"/>
      <c r="J56" s="9"/>
      <c r="K56" s="243" t="s">
        <v>84</v>
      </c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66">
        <f>'01.01 - Stavební část'!J32</f>
        <v>0</v>
      </c>
      <c r="AH56" s="267"/>
      <c r="AI56" s="267"/>
      <c r="AJ56" s="267"/>
      <c r="AK56" s="267"/>
      <c r="AL56" s="267"/>
      <c r="AM56" s="267"/>
      <c r="AN56" s="266">
        <f>SUM(AG56,AT56)</f>
        <v>0</v>
      </c>
      <c r="AO56" s="267"/>
      <c r="AP56" s="267"/>
      <c r="AQ56" s="81" t="s">
        <v>85</v>
      </c>
      <c r="AR56" s="45"/>
      <c r="AS56" s="82">
        <v>0</v>
      </c>
      <c r="AT56" s="83">
        <f>ROUND(SUM(AV56:AW56),2)</f>
        <v>0</v>
      </c>
      <c r="AU56" s="84">
        <f>'01.01 - Stavební část'!P103</f>
        <v>0</v>
      </c>
      <c r="AV56" s="83">
        <f>'01.01 - Stavební část'!J35</f>
        <v>0</v>
      </c>
      <c r="AW56" s="83">
        <f>'01.01 - Stavební část'!J36</f>
        <v>0</v>
      </c>
      <c r="AX56" s="83">
        <f>'01.01 - Stavební část'!J37</f>
        <v>0</v>
      </c>
      <c r="AY56" s="83">
        <f>'01.01 - Stavební část'!J38</f>
        <v>0</v>
      </c>
      <c r="AZ56" s="83">
        <f>'01.01 - Stavební část'!F35</f>
        <v>0</v>
      </c>
      <c r="BA56" s="83">
        <f>'01.01 - Stavební část'!F36</f>
        <v>0</v>
      </c>
      <c r="BB56" s="83">
        <f>'01.01 - Stavební část'!F37</f>
        <v>0</v>
      </c>
      <c r="BC56" s="83">
        <f>'01.01 - Stavební část'!F38</f>
        <v>0</v>
      </c>
      <c r="BD56" s="85">
        <f>'01.01 - Stavební část'!F39</f>
        <v>0</v>
      </c>
      <c r="BT56" s="25" t="s">
        <v>81</v>
      </c>
      <c r="BV56" s="25" t="s">
        <v>74</v>
      </c>
      <c r="BW56" s="25" t="s">
        <v>86</v>
      </c>
      <c r="BX56" s="25" t="s">
        <v>80</v>
      </c>
      <c r="CL56" s="25" t="s">
        <v>19</v>
      </c>
    </row>
    <row r="57" spans="1:91" s="3" customFormat="1" ht="16.5" customHeight="1">
      <c r="A57" s="80" t="s">
        <v>82</v>
      </c>
      <c r="B57" s="45"/>
      <c r="C57" s="9"/>
      <c r="D57" s="9"/>
      <c r="E57" s="243" t="s">
        <v>87</v>
      </c>
      <c r="F57" s="243"/>
      <c r="G57" s="243"/>
      <c r="H57" s="243"/>
      <c r="I57" s="243"/>
      <c r="J57" s="9"/>
      <c r="K57" s="243" t="s">
        <v>88</v>
      </c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66">
        <f>'01.02 - Zdravotně technic...'!J32</f>
        <v>0</v>
      </c>
      <c r="AH57" s="267"/>
      <c r="AI57" s="267"/>
      <c r="AJ57" s="267"/>
      <c r="AK57" s="267"/>
      <c r="AL57" s="267"/>
      <c r="AM57" s="267"/>
      <c r="AN57" s="266">
        <f>SUM(AG57,AT57)</f>
        <v>0</v>
      </c>
      <c r="AO57" s="267"/>
      <c r="AP57" s="267"/>
      <c r="AQ57" s="81" t="s">
        <v>85</v>
      </c>
      <c r="AR57" s="45"/>
      <c r="AS57" s="82">
        <v>0</v>
      </c>
      <c r="AT57" s="83">
        <f>ROUND(SUM(AV57:AW57),2)</f>
        <v>0</v>
      </c>
      <c r="AU57" s="84">
        <f>'01.02 - Zdravotně technic...'!P99</f>
        <v>0</v>
      </c>
      <c r="AV57" s="83">
        <f>'01.02 - Zdravotně technic...'!J35</f>
        <v>0</v>
      </c>
      <c r="AW57" s="83">
        <f>'01.02 - Zdravotně technic...'!J36</f>
        <v>0</v>
      </c>
      <c r="AX57" s="83">
        <f>'01.02 - Zdravotně technic...'!J37</f>
        <v>0</v>
      </c>
      <c r="AY57" s="83">
        <f>'01.02 - Zdravotně technic...'!J38</f>
        <v>0</v>
      </c>
      <c r="AZ57" s="83">
        <f>'01.02 - Zdravotně technic...'!F35</f>
        <v>0</v>
      </c>
      <c r="BA57" s="83">
        <f>'01.02 - Zdravotně technic...'!F36</f>
        <v>0</v>
      </c>
      <c r="BB57" s="83">
        <f>'01.02 - Zdravotně technic...'!F37</f>
        <v>0</v>
      </c>
      <c r="BC57" s="83">
        <f>'01.02 - Zdravotně technic...'!F38</f>
        <v>0</v>
      </c>
      <c r="BD57" s="85">
        <f>'01.02 - Zdravotně technic...'!F39</f>
        <v>0</v>
      </c>
      <c r="BT57" s="25" t="s">
        <v>81</v>
      </c>
      <c r="BV57" s="25" t="s">
        <v>74</v>
      </c>
      <c r="BW57" s="25" t="s">
        <v>89</v>
      </c>
      <c r="BX57" s="25" t="s">
        <v>80</v>
      </c>
      <c r="CL57" s="25" t="s">
        <v>19</v>
      </c>
    </row>
    <row r="58" spans="1:91" s="3" customFormat="1" ht="16.5" customHeight="1">
      <c r="A58" s="80" t="s">
        <v>82</v>
      </c>
      <c r="B58" s="45"/>
      <c r="C58" s="9"/>
      <c r="D58" s="9"/>
      <c r="E58" s="243" t="s">
        <v>90</v>
      </c>
      <c r="F58" s="243"/>
      <c r="G58" s="243"/>
      <c r="H58" s="243"/>
      <c r="I58" s="243"/>
      <c r="J58" s="9"/>
      <c r="K58" s="243" t="s">
        <v>91</v>
      </c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66">
        <f>'01.03 - Vytápění'!J32</f>
        <v>0</v>
      </c>
      <c r="AH58" s="267"/>
      <c r="AI58" s="267"/>
      <c r="AJ58" s="267"/>
      <c r="AK58" s="267"/>
      <c r="AL58" s="267"/>
      <c r="AM58" s="267"/>
      <c r="AN58" s="266">
        <f>SUM(AG58,AT58)</f>
        <v>0</v>
      </c>
      <c r="AO58" s="267"/>
      <c r="AP58" s="267"/>
      <c r="AQ58" s="81" t="s">
        <v>85</v>
      </c>
      <c r="AR58" s="45"/>
      <c r="AS58" s="82">
        <v>0</v>
      </c>
      <c r="AT58" s="83">
        <f>ROUND(SUM(AV58:AW58),2)</f>
        <v>0</v>
      </c>
      <c r="AU58" s="84">
        <f>'01.03 - Vytápění'!P92</f>
        <v>0</v>
      </c>
      <c r="AV58" s="83">
        <f>'01.03 - Vytápění'!J35</f>
        <v>0</v>
      </c>
      <c r="AW58" s="83">
        <f>'01.03 - Vytápění'!J36</f>
        <v>0</v>
      </c>
      <c r="AX58" s="83">
        <f>'01.03 - Vytápění'!J37</f>
        <v>0</v>
      </c>
      <c r="AY58" s="83">
        <f>'01.03 - Vytápění'!J38</f>
        <v>0</v>
      </c>
      <c r="AZ58" s="83">
        <f>'01.03 - Vytápění'!F35</f>
        <v>0</v>
      </c>
      <c r="BA58" s="83">
        <f>'01.03 - Vytápění'!F36</f>
        <v>0</v>
      </c>
      <c r="BB58" s="83">
        <f>'01.03 - Vytápění'!F37</f>
        <v>0</v>
      </c>
      <c r="BC58" s="83">
        <f>'01.03 - Vytápění'!F38</f>
        <v>0</v>
      </c>
      <c r="BD58" s="85">
        <f>'01.03 - Vytápění'!F39</f>
        <v>0</v>
      </c>
      <c r="BT58" s="25" t="s">
        <v>81</v>
      </c>
      <c r="BV58" s="25" t="s">
        <v>74</v>
      </c>
      <c r="BW58" s="25" t="s">
        <v>92</v>
      </c>
      <c r="BX58" s="25" t="s">
        <v>80</v>
      </c>
      <c r="CL58" s="25" t="s">
        <v>19</v>
      </c>
    </row>
    <row r="59" spans="1:91" s="3" customFormat="1" ht="16.5" customHeight="1">
      <c r="A59" s="80" t="s">
        <v>82</v>
      </c>
      <c r="B59" s="45"/>
      <c r="C59" s="9"/>
      <c r="D59" s="9"/>
      <c r="E59" s="243" t="s">
        <v>93</v>
      </c>
      <c r="F59" s="243"/>
      <c r="G59" s="243"/>
      <c r="H59" s="243"/>
      <c r="I59" s="243"/>
      <c r="J59" s="9"/>
      <c r="K59" s="243" t="s">
        <v>94</v>
      </c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66">
        <f>'01.04 - Vzduchotechnika'!J32</f>
        <v>0</v>
      </c>
      <c r="AH59" s="267"/>
      <c r="AI59" s="267"/>
      <c r="AJ59" s="267"/>
      <c r="AK59" s="267"/>
      <c r="AL59" s="267"/>
      <c r="AM59" s="267"/>
      <c r="AN59" s="266">
        <f>SUM(AG59,AT59)</f>
        <v>0</v>
      </c>
      <c r="AO59" s="267"/>
      <c r="AP59" s="267"/>
      <c r="AQ59" s="81" t="s">
        <v>85</v>
      </c>
      <c r="AR59" s="45"/>
      <c r="AS59" s="82">
        <v>0</v>
      </c>
      <c r="AT59" s="83">
        <f>ROUND(SUM(AV59:AW59),2)</f>
        <v>0</v>
      </c>
      <c r="AU59" s="84">
        <f>'01.04 - Vzduchotechnika'!P89</f>
        <v>0</v>
      </c>
      <c r="AV59" s="83">
        <f>'01.04 - Vzduchotechnika'!J35</f>
        <v>0</v>
      </c>
      <c r="AW59" s="83">
        <f>'01.04 - Vzduchotechnika'!J36</f>
        <v>0</v>
      </c>
      <c r="AX59" s="83">
        <f>'01.04 - Vzduchotechnika'!J37</f>
        <v>0</v>
      </c>
      <c r="AY59" s="83">
        <f>'01.04 - Vzduchotechnika'!J38</f>
        <v>0</v>
      </c>
      <c r="AZ59" s="83">
        <f>'01.04 - Vzduchotechnika'!F35</f>
        <v>0</v>
      </c>
      <c r="BA59" s="83">
        <f>'01.04 - Vzduchotechnika'!F36</f>
        <v>0</v>
      </c>
      <c r="BB59" s="83">
        <f>'01.04 - Vzduchotechnika'!F37</f>
        <v>0</v>
      </c>
      <c r="BC59" s="83">
        <f>'01.04 - Vzduchotechnika'!F38</f>
        <v>0</v>
      </c>
      <c r="BD59" s="85">
        <f>'01.04 - Vzduchotechnika'!F39</f>
        <v>0</v>
      </c>
      <c r="BT59" s="25" t="s">
        <v>81</v>
      </c>
      <c r="BV59" s="25" t="s">
        <v>74</v>
      </c>
      <c r="BW59" s="25" t="s">
        <v>95</v>
      </c>
      <c r="BX59" s="25" t="s">
        <v>80</v>
      </c>
      <c r="CL59" s="25" t="s">
        <v>19</v>
      </c>
    </row>
    <row r="60" spans="1:91" s="3" customFormat="1" ht="16.5" customHeight="1">
      <c r="A60" s="80" t="s">
        <v>82</v>
      </c>
      <c r="B60" s="45"/>
      <c r="C60" s="9"/>
      <c r="D60" s="9"/>
      <c r="E60" s="243" t="s">
        <v>96</v>
      </c>
      <c r="F60" s="243"/>
      <c r="G60" s="243"/>
      <c r="H60" s="243"/>
      <c r="I60" s="243"/>
      <c r="J60" s="9"/>
      <c r="K60" s="243" t="s">
        <v>97</v>
      </c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66">
        <f>'01.05 - Silnoproudá elekt...'!J32</f>
        <v>0</v>
      </c>
      <c r="AH60" s="267"/>
      <c r="AI60" s="267"/>
      <c r="AJ60" s="267"/>
      <c r="AK60" s="267"/>
      <c r="AL60" s="267"/>
      <c r="AM60" s="267"/>
      <c r="AN60" s="266">
        <f>SUM(AG60,AT60)</f>
        <v>0</v>
      </c>
      <c r="AO60" s="267"/>
      <c r="AP60" s="267"/>
      <c r="AQ60" s="81" t="s">
        <v>85</v>
      </c>
      <c r="AR60" s="45"/>
      <c r="AS60" s="82">
        <v>0</v>
      </c>
      <c r="AT60" s="83">
        <f>ROUND(SUM(AV60:AW60),2)</f>
        <v>0</v>
      </c>
      <c r="AU60" s="84">
        <f>'01.05 - Silnoproudá elekt...'!P93</f>
        <v>0</v>
      </c>
      <c r="AV60" s="83">
        <f>'01.05 - Silnoproudá elekt...'!J35</f>
        <v>0</v>
      </c>
      <c r="AW60" s="83">
        <f>'01.05 - Silnoproudá elekt...'!J36</f>
        <v>0</v>
      </c>
      <c r="AX60" s="83">
        <f>'01.05 - Silnoproudá elekt...'!J37</f>
        <v>0</v>
      </c>
      <c r="AY60" s="83">
        <f>'01.05 - Silnoproudá elekt...'!J38</f>
        <v>0</v>
      </c>
      <c r="AZ60" s="83">
        <f>'01.05 - Silnoproudá elekt...'!F35</f>
        <v>0</v>
      </c>
      <c r="BA60" s="83">
        <f>'01.05 - Silnoproudá elekt...'!F36</f>
        <v>0</v>
      </c>
      <c r="BB60" s="83">
        <f>'01.05 - Silnoproudá elekt...'!F37</f>
        <v>0</v>
      </c>
      <c r="BC60" s="83">
        <f>'01.05 - Silnoproudá elekt...'!F38</f>
        <v>0</v>
      </c>
      <c r="BD60" s="85">
        <f>'01.05 - Silnoproudá elekt...'!F39</f>
        <v>0</v>
      </c>
      <c r="BT60" s="25" t="s">
        <v>81</v>
      </c>
      <c r="BV60" s="25" t="s">
        <v>74</v>
      </c>
      <c r="BW60" s="25" t="s">
        <v>98</v>
      </c>
      <c r="BX60" s="25" t="s">
        <v>80</v>
      </c>
      <c r="CL60" s="25" t="s">
        <v>19</v>
      </c>
    </row>
    <row r="61" spans="1:91" s="3" customFormat="1" ht="16.5" customHeight="1">
      <c r="A61" s="80" t="s">
        <v>82</v>
      </c>
      <c r="B61" s="45"/>
      <c r="C61" s="9"/>
      <c r="D61" s="9"/>
      <c r="E61" s="243" t="s">
        <v>99</v>
      </c>
      <c r="F61" s="243"/>
      <c r="G61" s="243"/>
      <c r="H61" s="243"/>
      <c r="I61" s="243"/>
      <c r="J61" s="9"/>
      <c r="K61" s="243" t="s">
        <v>100</v>
      </c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66">
        <f>'01.06 - Slaboproudé elekt...'!J32</f>
        <v>0</v>
      </c>
      <c r="AH61" s="267"/>
      <c r="AI61" s="267"/>
      <c r="AJ61" s="267"/>
      <c r="AK61" s="267"/>
      <c r="AL61" s="267"/>
      <c r="AM61" s="267"/>
      <c r="AN61" s="266">
        <f>SUM(AG61,AT61)</f>
        <v>0</v>
      </c>
      <c r="AO61" s="267"/>
      <c r="AP61" s="267"/>
      <c r="AQ61" s="81" t="s">
        <v>85</v>
      </c>
      <c r="AR61" s="45"/>
      <c r="AS61" s="82">
        <v>0</v>
      </c>
      <c r="AT61" s="83">
        <f>ROUND(SUM(AV61:AW61),2)</f>
        <v>0</v>
      </c>
      <c r="AU61" s="84">
        <f>'01.06 - Slaboproudé elekt...'!P103</f>
        <v>0</v>
      </c>
      <c r="AV61" s="83">
        <f>'01.06 - Slaboproudé elekt...'!J35</f>
        <v>0</v>
      </c>
      <c r="AW61" s="83">
        <f>'01.06 - Slaboproudé elekt...'!J36</f>
        <v>0</v>
      </c>
      <c r="AX61" s="83">
        <f>'01.06 - Slaboproudé elekt...'!J37</f>
        <v>0</v>
      </c>
      <c r="AY61" s="83">
        <f>'01.06 - Slaboproudé elekt...'!J38</f>
        <v>0</v>
      </c>
      <c r="AZ61" s="83">
        <f>'01.06 - Slaboproudé elekt...'!F35</f>
        <v>0</v>
      </c>
      <c r="BA61" s="83">
        <f>'01.06 - Slaboproudé elekt...'!F36</f>
        <v>0</v>
      </c>
      <c r="BB61" s="83">
        <f>'01.06 - Slaboproudé elekt...'!F37</f>
        <v>0</v>
      </c>
      <c r="BC61" s="83">
        <f>'01.06 - Slaboproudé elekt...'!F38</f>
        <v>0</v>
      </c>
      <c r="BD61" s="85">
        <f>'01.06 - Slaboproudé elekt...'!F39</f>
        <v>0</v>
      </c>
      <c r="BT61" s="25" t="s">
        <v>81</v>
      </c>
      <c r="BV61" s="25" t="s">
        <v>74</v>
      </c>
      <c r="BW61" s="25" t="s">
        <v>101</v>
      </c>
      <c r="BX61" s="25" t="s">
        <v>80</v>
      </c>
      <c r="CL61" s="25" t="s">
        <v>19</v>
      </c>
    </row>
    <row r="62" spans="1:91" s="6" customFormat="1" ht="16.5" customHeight="1">
      <c r="A62" s="80" t="s">
        <v>82</v>
      </c>
      <c r="B62" s="71"/>
      <c r="C62" s="72"/>
      <c r="D62" s="242" t="s">
        <v>102</v>
      </c>
      <c r="E62" s="242"/>
      <c r="F62" s="242"/>
      <c r="G62" s="242"/>
      <c r="H62" s="242"/>
      <c r="I62" s="73"/>
      <c r="J62" s="242" t="s">
        <v>103</v>
      </c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68">
        <f>'02 - Zateplení fasády'!J30</f>
        <v>0</v>
      </c>
      <c r="AH62" s="269"/>
      <c r="AI62" s="269"/>
      <c r="AJ62" s="269"/>
      <c r="AK62" s="269"/>
      <c r="AL62" s="269"/>
      <c r="AM62" s="269"/>
      <c r="AN62" s="268">
        <f>SUM(AG62,AT62)</f>
        <v>0</v>
      </c>
      <c r="AO62" s="269"/>
      <c r="AP62" s="269"/>
      <c r="AQ62" s="74" t="s">
        <v>78</v>
      </c>
      <c r="AR62" s="71"/>
      <c r="AS62" s="75">
        <v>0</v>
      </c>
      <c r="AT62" s="76">
        <f>ROUND(SUM(AV62:AW62),2)</f>
        <v>0</v>
      </c>
      <c r="AU62" s="77">
        <f>'02 - Zateplení fasády'!P94</f>
        <v>0</v>
      </c>
      <c r="AV62" s="76">
        <f>'02 - Zateplení fasády'!J33</f>
        <v>0</v>
      </c>
      <c r="AW62" s="76">
        <f>'02 - Zateplení fasády'!J34</f>
        <v>0</v>
      </c>
      <c r="AX62" s="76">
        <f>'02 - Zateplení fasády'!J35</f>
        <v>0</v>
      </c>
      <c r="AY62" s="76">
        <f>'02 - Zateplení fasády'!J36</f>
        <v>0</v>
      </c>
      <c r="AZ62" s="76">
        <f>'02 - Zateplení fasády'!F33</f>
        <v>0</v>
      </c>
      <c r="BA62" s="76">
        <f>'02 - Zateplení fasády'!F34</f>
        <v>0</v>
      </c>
      <c r="BB62" s="76">
        <f>'02 - Zateplení fasády'!F35</f>
        <v>0</v>
      </c>
      <c r="BC62" s="76">
        <f>'02 - Zateplení fasády'!F36</f>
        <v>0</v>
      </c>
      <c r="BD62" s="78">
        <f>'02 - Zateplení fasády'!F37</f>
        <v>0</v>
      </c>
      <c r="BT62" s="79" t="s">
        <v>79</v>
      </c>
      <c r="BV62" s="79" t="s">
        <v>74</v>
      </c>
      <c r="BW62" s="79" t="s">
        <v>104</v>
      </c>
      <c r="BX62" s="79" t="s">
        <v>5</v>
      </c>
      <c r="CL62" s="79" t="s">
        <v>19</v>
      </c>
      <c r="CM62" s="79" t="s">
        <v>81</v>
      </c>
    </row>
    <row r="63" spans="1:91" s="6" customFormat="1" ht="16.5" customHeight="1">
      <c r="A63" s="80" t="s">
        <v>82</v>
      </c>
      <c r="B63" s="71"/>
      <c r="C63" s="72"/>
      <c r="D63" s="242" t="s">
        <v>105</v>
      </c>
      <c r="E63" s="242"/>
      <c r="F63" s="242"/>
      <c r="G63" s="242"/>
      <c r="H63" s="242"/>
      <c r="I63" s="73"/>
      <c r="J63" s="242" t="s">
        <v>106</v>
      </c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68">
        <f>'03 - Saunové technologie'!J30</f>
        <v>0</v>
      </c>
      <c r="AH63" s="269"/>
      <c r="AI63" s="269"/>
      <c r="AJ63" s="269"/>
      <c r="AK63" s="269"/>
      <c r="AL63" s="269"/>
      <c r="AM63" s="269"/>
      <c r="AN63" s="268">
        <f>SUM(AG63,AT63)</f>
        <v>0</v>
      </c>
      <c r="AO63" s="269"/>
      <c r="AP63" s="269"/>
      <c r="AQ63" s="74" t="s">
        <v>78</v>
      </c>
      <c r="AR63" s="71"/>
      <c r="AS63" s="75">
        <v>0</v>
      </c>
      <c r="AT63" s="76">
        <f>ROUND(SUM(AV63:AW63),2)</f>
        <v>0</v>
      </c>
      <c r="AU63" s="77">
        <f>'03 - Saunové technologie'!P86</f>
        <v>0</v>
      </c>
      <c r="AV63" s="76">
        <f>'03 - Saunové technologie'!J33</f>
        <v>0</v>
      </c>
      <c r="AW63" s="76">
        <f>'03 - Saunové technologie'!J34</f>
        <v>0</v>
      </c>
      <c r="AX63" s="76">
        <f>'03 - Saunové technologie'!J35</f>
        <v>0</v>
      </c>
      <c r="AY63" s="76">
        <f>'03 - Saunové technologie'!J36</f>
        <v>0</v>
      </c>
      <c r="AZ63" s="76">
        <f>'03 - Saunové technologie'!F33</f>
        <v>0</v>
      </c>
      <c r="BA63" s="76">
        <f>'03 - Saunové technologie'!F34</f>
        <v>0</v>
      </c>
      <c r="BB63" s="76">
        <f>'03 - Saunové technologie'!F35</f>
        <v>0</v>
      </c>
      <c r="BC63" s="76">
        <f>'03 - Saunové technologie'!F36</f>
        <v>0</v>
      </c>
      <c r="BD63" s="78">
        <f>'03 - Saunové technologie'!F37</f>
        <v>0</v>
      </c>
      <c r="BT63" s="79" t="s">
        <v>79</v>
      </c>
      <c r="BV63" s="79" t="s">
        <v>74</v>
      </c>
      <c r="BW63" s="79" t="s">
        <v>107</v>
      </c>
      <c r="BX63" s="79" t="s">
        <v>5</v>
      </c>
      <c r="CL63" s="79" t="s">
        <v>19</v>
      </c>
      <c r="CM63" s="79" t="s">
        <v>81</v>
      </c>
    </row>
    <row r="64" spans="1:91" s="6" customFormat="1" ht="16.5" customHeight="1">
      <c r="A64" s="80" t="s">
        <v>82</v>
      </c>
      <c r="B64" s="71"/>
      <c r="C64" s="72"/>
      <c r="D64" s="242" t="s">
        <v>108</v>
      </c>
      <c r="E64" s="242"/>
      <c r="F64" s="242"/>
      <c r="G64" s="242"/>
      <c r="H64" s="242"/>
      <c r="I64" s="73"/>
      <c r="J64" s="242" t="s">
        <v>109</v>
      </c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68">
        <f>'04 - Venkovní úpravy'!J30</f>
        <v>0</v>
      </c>
      <c r="AH64" s="269"/>
      <c r="AI64" s="269"/>
      <c r="AJ64" s="269"/>
      <c r="AK64" s="269"/>
      <c r="AL64" s="269"/>
      <c r="AM64" s="269"/>
      <c r="AN64" s="268">
        <f>SUM(AG64,AT64)</f>
        <v>0</v>
      </c>
      <c r="AO64" s="269"/>
      <c r="AP64" s="269"/>
      <c r="AQ64" s="74" t="s">
        <v>78</v>
      </c>
      <c r="AR64" s="71"/>
      <c r="AS64" s="75">
        <v>0</v>
      </c>
      <c r="AT64" s="76">
        <f>ROUND(SUM(AV64:AW64),2)</f>
        <v>0</v>
      </c>
      <c r="AU64" s="77">
        <f>'04 - Venkovní úpravy'!P90</f>
        <v>0</v>
      </c>
      <c r="AV64" s="76">
        <f>'04 - Venkovní úpravy'!J33</f>
        <v>0</v>
      </c>
      <c r="AW64" s="76">
        <f>'04 - Venkovní úpravy'!J34</f>
        <v>0</v>
      </c>
      <c r="AX64" s="76">
        <f>'04 - Venkovní úpravy'!J35</f>
        <v>0</v>
      </c>
      <c r="AY64" s="76">
        <f>'04 - Venkovní úpravy'!J36</f>
        <v>0</v>
      </c>
      <c r="AZ64" s="76">
        <f>'04 - Venkovní úpravy'!F33</f>
        <v>0</v>
      </c>
      <c r="BA64" s="76">
        <f>'04 - Venkovní úpravy'!F34</f>
        <v>0</v>
      </c>
      <c r="BB64" s="76">
        <f>'04 - Venkovní úpravy'!F35</f>
        <v>0</v>
      </c>
      <c r="BC64" s="76">
        <f>'04 - Venkovní úpravy'!F36</f>
        <v>0</v>
      </c>
      <c r="BD64" s="78">
        <f>'04 - Venkovní úpravy'!F37</f>
        <v>0</v>
      </c>
      <c r="BT64" s="79" t="s">
        <v>79</v>
      </c>
      <c r="BV64" s="79" t="s">
        <v>74</v>
      </c>
      <c r="BW64" s="79" t="s">
        <v>110</v>
      </c>
      <c r="BX64" s="79" t="s">
        <v>5</v>
      </c>
      <c r="CL64" s="79" t="s">
        <v>19</v>
      </c>
      <c r="CM64" s="79" t="s">
        <v>81</v>
      </c>
    </row>
    <row r="65" spans="1:91" s="6" customFormat="1" ht="16.5" customHeight="1">
      <c r="A65" s="80" t="s">
        <v>82</v>
      </c>
      <c r="B65" s="71"/>
      <c r="C65" s="72"/>
      <c r="D65" s="242" t="s">
        <v>111</v>
      </c>
      <c r="E65" s="242"/>
      <c r="F65" s="242"/>
      <c r="G65" s="242"/>
      <c r="H65" s="242"/>
      <c r="I65" s="73"/>
      <c r="J65" s="242" t="s">
        <v>112</v>
      </c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68">
        <f>'05 - Vedlejší a ostatní n...'!J30</f>
        <v>0</v>
      </c>
      <c r="AH65" s="269"/>
      <c r="AI65" s="269"/>
      <c r="AJ65" s="269"/>
      <c r="AK65" s="269"/>
      <c r="AL65" s="269"/>
      <c r="AM65" s="269"/>
      <c r="AN65" s="268">
        <f>SUM(AG65,AT65)</f>
        <v>0</v>
      </c>
      <c r="AO65" s="269"/>
      <c r="AP65" s="269"/>
      <c r="AQ65" s="74" t="s">
        <v>78</v>
      </c>
      <c r="AR65" s="71"/>
      <c r="AS65" s="86">
        <v>0</v>
      </c>
      <c r="AT65" s="87">
        <f>ROUND(SUM(AV65:AW65),2)</f>
        <v>0</v>
      </c>
      <c r="AU65" s="88">
        <f>'05 - Vedlejší a ostatní n...'!P85</f>
        <v>0</v>
      </c>
      <c r="AV65" s="87">
        <f>'05 - Vedlejší a ostatní n...'!J33</f>
        <v>0</v>
      </c>
      <c r="AW65" s="87">
        <f>'05 - Vedlejší a ostatní n...'!J34</f>
        <v>0</v>
      </c>
      <c r="AX65" s="87">
        <f>'05 - Vedlejší a ostatní n...'!J35</f>
        <v>0</v>
      </c>
      <c r="AY65" s="87">
        <f>'05 - Vedlejší a ostatní n...'!J36</f>
        <v>0</v>
      </c>
      <c r="AZ65" s="87">
        <f>'05 - Vedlejší a ostatní n...'!F33</f>
        <v>0</v>
      </c>
      <c r="BA65" s="87">
        <f>'05 - Vedlejší a ostatní n...'!F34</f>
        <v>0</v>
      </c>
      <c r="BB65" s="87">
        <f>'05 - Vedlejší a ostatní n...'!F35</f>
        <v>0</v>
      </c>
      <c r="BC65" s="87">
        <f>'05 - Vedlejší a ostatní n...'!F36</f>
        <v>0</v>
      </c>
      <c r="BD65" s="89">
        <f>'05 - Vedlejší a ostatní n...'!F37</f>
        <v>0</v>
      </c>
      <c r="BT65" s="79" t="s">
        <v>79</v>
      </c>
      <c r="BV65" s="79" t="s">
        <v>74</v>
      </c>
      <c r="BW65" s="79" t="s">
        <v>113</v>
      </c>
      <c r="BX65" s="79" t="s">
        <v>5</v>
      </c>
      <c r="CL65" s="79" t="s">
        <v>19</v>
      </c>
      <c r="CM65" s="79" t="s">
        <v>81</v>
      </c>
    </row>
    <row r="66" spans="1:91" s="1" customFormat="1" ht="30" customHeight="1">
      <c r="B66" s="32"/>
      <c r="AR66" s="32"/>
    </row>
    <row r="67" spans="1:91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32"/>
    </row>
  </sheetData>
  <sheetProtection algorithmName="SHA-512" hashValue="XNRyUd+I5EuTvJLx8f+Mz5tdHITaGHtDwpjx5qxLOMMPJJppDaLA8YorCMz4Xm6ulOVr5f7hExuLxP+ovN3A+A==" saltValue="2PzeWzCVqahfpz6Dakb0fImsrpw9rNDKr5NfuxNZRsSH4hE/K6Hrw+Dz7hBRJhpXNx3liTVLtf1TnE8wTmHLlg==" spinCount="100000" sheet="1" objects="1" scenarios="1" formatColumns="0" formatRows="0"/>
  <mergeCells count="82">
    <mergeCell ref="AN65:AP65"/>
    <mergeCell ref="AG65:AM65"/>
    <mergeCell ref="AN54:AP54"/>
    <mergeCell ref="AG64:AM64"/>
    <mergeCell ref="AG55:AM55"/>
    <mergeCell ref="AM47:AN47"/>
    <mergeCell ref="AM49:AP49"/>
    <mergeCell ref="AM50:AP50"/>
    <mergeCell ref="AN60:AP60"/>
    <mergeCell ref="AN64:AP64"/>
    <mergeCell ref="AN56:AP56"/>
    <mergeCell ref="AN63:AP63"/>
    <mergeCell ref="AN62:AP62"/>
    <mergeCell ref="AN61:AP61"/>
    <mergeCell ref="AN57:AP57"/>
    <mergeCell ref="AN55:AP55"/>
    <mergeCell ref="AN59:AP59"/>
    <mergeCell ref="AN52:AP52"/>
    <mergeCell ref="AN58:AP58"/>
    <mergeCell ref="AK35:AO35"/>
    <mergeCell ref="X35:AB35"/>
    <mergeCell ref="AR2:BE2"/>
    <mergeCell ref="AG57:AM57"/>
    <mergeCell ref="AG63:AM63"/>
    <mergeCell ref="AG62:AM62"/>
    <mergeCell ref="AG61:AM61"/>
    <mergeCell ref="AG60:AM60"/>
    <mergeCell ref="AG59:AM59"/>
    <mergeCell ref="AG52:AM52"/>
    <mergeCell ref="AG56:AM56"/>
    <mergeCell ref="AG58:AM58"/>
    <mergeCell ref="AS49:AT51"/>
    <mergeCell ref="L32:P32"/>
    <mergeCell ref="W32:AE32"/>
    <mergeCell ref="AK32:AO32"/>
    <mergeCell ref="L33:P33"/>
    <mergeCell ref="AK33:AO33"/>
    <mergeCell ref="W33:AE33"/>
    <mergeCell ref="W30:AE30"/>
    <mergeCell ref="AK30:AO30"/>
    <mergeCell ref="L30:P30"/>
    <mergeCell ref="AK31:AO31"/>
    <mergeCell ref="W31:AE31"/>
    <mergeCell ref="L31:P31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K58:AF58"/>
    <mergeCell ref="K60:AF60"/>
    <mergeCell ref="K56:AF56"/>
    <mergeCell ref="K61:AF61"/>
    <mergeCell ref="K59:AF59"/>
    <mergeCell ref="K57:AF57"/>
    <mergeCell ref="C52:G52"/>
    <mergeCell ref="D64:H64"/>
    <mergeCell ref="D63:H63"/>
    <mergeCell ref="D55:H55"/>
    <mergeCell ref="D62:H62"/>
    <mergeCell ref="E59:I59"/>
    <mergeCell ref="E57:I57"/>
    <mergeCell ref="E56:I56"/>
    <mergeCell ref="E61:I61"/>
    <mergeCell ref="E58:I58"/>
    <mergeCell ref="E60:I60"/>
    <mergeCell ref="I52:AF52"/>
    <mergeCell ref="J64:AF64"/>
    <mergeCell ref="J62:AF62"/>
    <mergeCell ref="J63:AF63"/>
    <mergeCell ref="J55:AF55"/>
  </mergeCells>
  <hyperlinks>
    <hyperlink ref="A56" location="'01.01 - Stavební část'!C2" display="/" xr:uid="{00000000-0004-0000-0000-000000000000}"/>
    <hyperlink ref="A57" location="'01.02 - Zdravotně technic...'!C2" display="/" xr:uid="{00000000-0004-0000-0000-000001000000}"/>
    <hyperlink ref="A58" location="'01.03 - Vytápění'!C2" display="/" xr:uid="{00000000-0004-0000-0000-000002000000}"/>
    <hyperlink ref="A59" location="'01.04 - Vzduchotechnika'!C2" display="/" xr:uid="{00000000-0004-0000-0000-000003000000}"/>
    <hyperlink ref="A60" location="'01.05 - Silnoproudá elekt...'!C2" display="/" xr:uid="{00000000-0004-0000-0000-000004000000}"/>
    <hyperlink ref="A61" location="'01.06 - Slaboproudé elekt...'!C2" display="/" xr:uid="{00000000-0004-0000-0000-000005000000}"/>
    <hyperlink ref="A62" location="'02 - Zateplení fasády'!C2" display="/" xr:uid="{00000000-0004-0000-0000-000006000000}"/>
    <hyperlink ref="A63" location="'03 - Saunové technologie'!C2" display="/" xr:uid="{00000000-0004-0000-0000-000007000000}"/>
    <hyperlink ref="A64" location="'04 - Venkovní úpravy'!C2" display="/" xr:uid="{00000000-0004-0000-0000-000008000000}"/>
    <hyperlink ref="A65" location="'05 - Vedlejší a ostatní n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9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16.5" customHeight="1">
      <c r="B9" s="32"/>
      <c r="E9" s="245" t="s">
        <v>4456</v>
      </c>
      <c r="F9" s="282"/>
      <c r="G9" s="282"/>
      <c r="H9" s="28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17. 1. 2026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83" t="str">
        <f>'Rekapitulace stavby'!E14</f>
        <v>Vyplň údaj</v>
      </c>
      <c r="F18" s="251"/>
      <c r="G18" s="251"/>
      <c r="H18" s="25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1"/>
      <c r="E27" s="255" t="s">
        <v>19</v>
      </c>
      <c r="F27" s="255"/>
      <c r="G27" s="255"/>
      <c r="H27" s="255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38</v>
      </c>
      <c r="J30" s="63">
        <f>ROUND(J90,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3">
        <f>ROUND((SUM(BE90:BE289)),  2)</f>
        <v>0</v>
      </c>
      <c r="I33" s="93">
        <v>0.21</v>
      </c>
      <c r="J33" s="83">
        <f>ROUND(((SUM(BE90:BE289))*I33),  2)</f>
        <v>0</v>
      </c>
      <c r="L33" s="32"/>
    </row>
    <row r="34" spans="2:12" s="1" customFormat="1" ht="14.45" customHeight="1">
      <c r="B34" s="32"/>
      <c r="E34" s="27" t="s">
        <v>44</v>
      </c>
      <c r="F34" s="83">
        <f>ROUND((SUM(BF90:BF289)),  2)</f>
        <v>0</v>
      </c>
      <c r="I34" s="93">
        <v>0.12</v>
      </c>
      <c r="J34" s="83">
        <f>ROUND(((SUM(BF90:BF289))*I34),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3">
        <f>ROUND((SUM(BG90:BG289)),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3">
        <f>ROUND((SUM(BH90:BH289)),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ROUND((SUM(BI90:BI289)),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48</v>
      </c>
      <c r="E39" s="54"/>
      <c r="F39" s="54"/>
      <c r="G39" s="96" t="s">
        <v>49</v>
      </c>
      <c r="H39" s="97" t="s">
        <v>50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280" t="str">
        <f>E7</f>
        <v>Stavební úpravy Městské sauny Ostrov, U Koupaliště, 363 01 Ostrov</v>
      </c>
      <c r="F48" s="281"/>
      <c r="G48" s="281"/>
      <c r="H48" s="281"/>
      <c r="L48" s="32"/>
    </row>
    <row r="49" spans="2:47" s="1" customFormat="1" ht="12" customHeight="1">
      <c r="B49" s="32"/>
      <c r="C49" s="27" t="s">
        <v>115</v>
      </c>
      <c r="L49" s="32"/>
    </row>
    <row r="50" spans="2:47" s="1" customFormat="1" ht="16.5" customHeight="1">
      <c r="B50" s="32"/>
      <c r="E50" s="245" t="str">
        <f>E9</f>
        <v>04 - Venkovní úpravy</v>
      </c>
      <c r="F50" s="282"/>
      <c r="G50" s="282"/>
      <c r="H50" s="282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 Koupaliště, Ostrov</v>
      </c>
      <c r="I52" s="27" t="s">
        <v>23</v>
      </c>
      <c r="J52" s="49" t="str">
        <f>IF(J12="","",J12)</f>
        <v>17. 1. 2026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Město Ostrov</v>
      </c>
      <c r="I54" s="27" t="s">
        <v>31</v>
      </c>
      <c r="J54" s="30" t="str">
        <f>E21</f>
        <v>Ing. arch. Břetislav Kubíček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70</v>
      </c>
      <c r="J59" s="63">
        <f>J90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123</v>
      </c>
      <c r="E60" s="105"/>
      <c r="F60" s="105"/>
      <c r="G60" s="105"/>
      <c r="H60" s="105"/>
      <c r="I60" s="105"/>
      <c r="J60" s="106">
        <f>J91</f>
        <v>0</v>
      </c>
      <c r="L60" s="103"/>
    </row>
    <row r="61" spans="2:47" s="9" customFormat="1" ht="19.899999999999999" customHeight="1">
      <c r="B61" s="107"/>
      <c r="D61" s="108" t="s">
        <v>124</v>
      </c>
      <c r="E61" s="109"/>
      <c r="F61" s="109"/>
      <c r="G61" s="109"/>
      <c r="H61" s="109"/>
      <c r="I61" s="109"/>
      <c r="J61" s="110">
        <f>J92</f>
        <v>0</v>
      </c>
      <c r="L61" s="107"/>
    </row>
    <row r="62" spans="2:47" s="9" customFormat="1" ht="19.899999999999999" customHeight="1">
      <c r="B62" s="107"/>
      <c r="D62" s="108" t="s">
        <v>1878</v>
      </c>
      <c r="E62" s="109"/>
      <c r="F62" s="109"/>
      <c r="G62" s="109"/>
      <c r="H62" s="109"/>
      <c r="I62" s="109"/>
      <c r="J62" s="110">
        <f>J159</f>
        <v>0</v>
      </c>
      <c r="L62" s="107"/>
    </row>
    <row r="63" spans="2:47" s="9" customFormat="1" ht="19.899999999999999" customHeight="1">
      <c r="B63" s="107"/>
      <c r="D63" s="108" t="s">
        <v>4457</v>
      </c>
      <c r="E63" s="109"/>
      <c r="F63" s="109"/>
      <c r="G63" s="109"/>
      <c r="H63" s="109"/>
      <c r="I63" s="109"/>
      <c r="J63" s="110">
        <f>J168</f>
        <v>0</v>
      </c>
      <c r="L63" s="107"/>
    </row>
    <row r="64" spans="2:47" s="9" customFormat="1" ht="19.899999999999999" customHeight="1">
      <c r="B64" s="107"/>
      <c r="D64" s="108" t="s">
        <v>128</v>
      </c>
      <c r="E64" s="109"/>
      <c r="F64" s="109"/>
      <c r="G64" s="109"/>
      <c r="H64" s="109"/>
      <c r="I64" s="109"/>
      <c r="J64" s="110">
        <f>J204</f>
        <v>0</v>
      </c>
      <c r="L64" s="107"/>
    </row>
    <row r="65" spans="2:12" s="9" customFormat="1" ht="19.899999999999999" customHeight="1">
      <c r="B65" s="107"/>
      <c r="D65" s="108" t="s">
        <v>129</v>
      </c>
      <c r="E65" s="109"/>
      <c r="F65" s="109"/>
      <c r="G65" s="109"/>
      <c r="H65" s="109"/>
      <c r="I65" s="109"/>
      <c r="J65" s="110">
        <f>J248</f>
        <v>0</v>
      </c>
      <c r="L65" s="107"/>
    </row>
    <row r="66" spans="2:12" s="9" customFormat="1" ht="19.899999999999999" customHeight="1">
      <c r="B66" s="107"/>
      <c r="D66" s="108" t="s">
        <v>130</v>
      </c>
      <c r="E66" s="109"/>
      <c r="F66" s="109"/>
      <c r="G66" s="109"/>
      <c r="H66" s="109"/>
      <c r="I66" s="109"/>
      <c r="J66" s="110">
        <f>J262</f>
        <v>0</v>
      </c>
      <c r="L66" s="107"/>
    </row>
    <row r="67" spans="2:12" s="8" customFormat="1" ht="24.95" customHeight="1">
      <c r="B67" s="103"/>
      <c r="D67" s="104" t="s">
        <v>131</v>
      </c>
      <c r="E67" s="105"/>
      <c r="F67" s="105"/>
      <c r="G67" s="105"/>
      <c r="H67" s="105"/>
      <c r="I67" s="105"/>
      <c r="J67" s="106">
        <f>J266</f>
        <v>0</v>
      </c>
      <c r="L67" s="103"/>
    </row>
    <row r="68" spans="2:12" s="9" customFormat="1" ht="19.899999999999999" customHeight="1">
      <c r="B68" s="107"/>
      <c r="D68" s="108" t="s">
        <v>132</v>
      </c>
      <c r="E68" s="109"/>
      <c r="F68" s="109"/>
      <c r="G68" s="109"/>
      <c r="H68" s="109"/>
      <c r="I68" s="109"/>
      <c r="J68" s="110">
        <f>J267</f>
        <v>0</v>
      </c>
      <c r="L68" s="107"/>
    </row>
    <row r="69" spans="2:12" s="8" customFormat="1" ht="24.95" customHeight="1">
      <c r="B69" s="103"/>
      <c r="D69" s="104" t="s">
        <v>4458</v>
      </c>
      <c r="E69" s="105"/>
      <c r="F69" s="105"/>
      <c r="G69" s="105"/>
      <c r="H69" s="105"/>
      <c r="I69" s="105"/>
      <c r="J69" s="106">
        <f>J275</f>
        <v>0</v>
      </c>
      <c r="L69" s="103"/>
    </row>
    <row r="70" spans="2:12" s="9" customFormat="1" ht="19.899999999999999" customHeight="1">
      <c r="B70" s="107"/>
      <c r="D70" s="108" t="s">
        <v>4459</v>
      </c>
      <c r="E70" s="109"/>
      <c r="F70" s="109"/>
      <c r="G70" s="109"/>
      <c r="H70" s="109"/>
      <c r="I70" s="109"/>
      <c r="J70" s="110">
        <f>J276</f>
        <v>0</v>
      </c>
      <c r="L70" s="107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141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26.25" customHeight="1">
      <c r="B80" s="32"/>
      <c r="E80" s="280" t="str">
        <f>E7</f>
        <v>Stavební úpravy Městské sauny Ostrov, U Koupaliště, 363 01 Ostrov</v>
      </c>
      <c r="F80" s="281"/>
      <c r="G80" s="281"/>
      <c r="H80" s="281"/>
      <c r="L80" s="32"/>
    </row>
    <row r="81" spans="2:65" s="1" customFormat="1" ht="12" customHeight="1">
      <c r="B81" s="32"/>
      <c r="C81" s="27" t="s">
        <v>115</v>
      </c>
      <c r="L81" s="32"/>
    </row>
    <row r="82" spans="2:65" s="1" customFormat="1" ht="16.5" customHeight="1">
      <c r="B82" s="32"/>
      <c r="E82" s="245" t="str">
        <f>E9</f>
        <v>04 - Venkovní úpravy</v>
      </c>
      <c r="F82" s="282"/>
      <c r="G82" s="282"/>
      <c r="H82" s="282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F12</f>
        <v>U Koupaliště, Ostrov</v>
      </c>
      <c r="I84" s="27" t="s">
        <v>23</v>
      </c>
      <c r="J84" s="49" t="str">
        <f>IF(J12="","",J12)</f>
        <v>17. 1. 2026</v>
      </c>
      <c r="L84" s="32"/>
    </row>
    <row r="85" spans="2:65" s="1" customFormat="1" ht="6.95" customHeight="1">
      <c r="B85" s="32"/>
      <c r="L85" s="32"/>
    </row>
    <row r="86" spans="2:65" s="1" customFormat="1" ht="25.7" customHeight="1">
      <c r="B86" s="32"/>
      <c r="C86" s="27" t="s">
        <v>25</v>
      </c>
      <c r="F86" s="25" t="str">
        <f>E15</f>
        <v>Město Ostrov</v>
      </c>
      <c r="I86" s="27" t="s">
        <v>31</v>
      </c>
      <c r="J86" s="30" t="str">
        <f>E21</f>
        <v>Ing. arch. Břetislav Kubíček</v>
      </c>
      <c r="L86" s="32"/>
    </row>
    <row r="87" spans="2:65" s="1" customFormat="1" ht="15.2" customHeight="1">
      <c r="B87" s="32"/>
      <c r="C87" s="27" t="s">
        <v>29</v>
      </c>
      <c r="F87" s="25" t="str">
        <f>IF(E18="","",E18)</f>
        <v>Vyplň údaj</v>
      </c>
      <c r="I87" s="27" t="s">
        <v>34</v>
      </c>
      <c r="J87" s="30" t="str">
        <f>E24</f>
        <v>Bc. Martin Frous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11"/>
      <c r="C89" s="112" t="s">
        <v>142</v>
      </c>
      <c r="D89" s="113" t="s">
        <v>57</v>
      </c>
      <c r="E89" s="113" t="s">
        <v>53</v>
      </c>
      <c r="F89" s="113" t="s">
        <v>54</v>
      </c>
      <c r="G89" s="113" t="s">
        <v>143</v>
      </c>
      <c r="H89" s="113" t="s">
        <v>144</v>
      </c>
      <c r="I89" s="113" t="s">
        <v>145</v>
      </c>
      <c r="J89" s="113" t="s">
        <v>121</v>
      </c>
      <c r="K89" s="114" t="s">
        <v>146</v>
      </c>
      <c r="L89" s="111"/>
      <c r="M89" s="56" t="s">
        <v>19</v>
      </c>
      <c r="N89" s="57" t="s">
        <v>42</v>
      </c>
      <c r="O89" s="57" t="s">
        <v>147</v>
      </c>
      <c r="P89" s="57" t="s">
        <v>148</v>
      </c>
      <c r="Q89" s="57" t="s">
        <v>149</v>
      </c>
      <c r="R89" s="57" t="s">
        <v>150</v>
      </c>
      <c r="S89" s="57" t="s">
        <v>151</v>
      </c>
      <c r="T89" s="58" t="s">
        <v>152</v>
      </c>
    </row>
    <row r="90" spans="2:65" s="1" customFormat="1" ht="22.9" customHeight="1">
      <c r="B90" s="32"/>
      <c r="C90" s="61" t="s">
        <v>153</v>
      </c>
      <c r="J90" s="115">
        <f>BK90</f>
        <v>0</v>
      </c>
      <c r="L90" s="32"/>
      <c r="M90" s="59"/>
      <c r="N90" s="50"/>
      <c r="O90" s="50"/>
      <c r="P90" s="116">
        <f>P91+P266+P275</f>
        <v>0</v>
      </c>
      <c r="Q90" s="50"/>
      <c r="R90" s="116">
        <f>R91+R266+R275</f>
        <v>113.53948808</v>
      </c>
      <c r="S90" s="50"/>
      <c r="T90" s="117">
        <f>T91+T266+T275</f>
        <v>88.903616000000014</v>
      </c>
      <c r="AT90" s="17" t="s">
        <v>71</v>
      </c>
      <c r="AU90" s="17" t="s">
        <v>122</v>
      </c>
      <c r="BK90" s="118">
        <f>BK91+BK266+BK275</f>
        <v>0</v>
      </c>
    </row>
    <row r="91" spans="2:65" s="11" customFormat="1" ht="25.9" customHeight="1">
      <c r="B91" s="119"/>
      <c r="D91" s="120" t="s">
        <v>71</v>
      </c>
      <c r="E91" s="121" t="s">
        <v>154</v>
      </c>
      <c r="F91" s="121" t="s">
        <v>155</v>
      </c>
      <c r="I91" s="122"/>
      <c r="J91" s="123">
        <f>BK91</f>
        <v>0</v>
      </c>
      <c r="L91" s="119"/>
      <c r="M91" s="124"/>
      <c r="P91" s="125">
        <f>P92+P159+P168+P204+P248+P262</f>
        <v>0</v>
      </c>
      <c r="R91" s="125">
        <f>R92+R159+R168+R204+R248+R262</f>
        <v>113.45872408</v>
      </c>
      <c r="T91" s="126">
        <f>T92+T159+T168+T204+T248+T262</f>
        <v>88.903616000000014</v>
      </c>
      <c r="AR91" s="120" t="s">
        <v>79</v>
      </c>
      <c r="AT91" s="127" t="s">
        <v>71</v>
      </c>
      <c r="AU91" s="127" t="s">
        <v>72</v>
      </c>
      <c r="AY91" s="120" t="s">
        <v>156</v>
      </c>
      <c r="BK91" s="128">
        <f>BK92+BK159+BK168+BK204+BK248+BK262</f>
        <v>0</v>
      </c>
    </row>
    <row r="92" spans="2:65" s="11" customFormat="1" ht="22.9" customHeight="1">
      <c r="B92" s="119"/>
      <c r="D92" s="120" t="s">
        <v>71</v>
      </c>
      <c r="E92" s="129" t="s">
        <v>79</v>
      </c>
      <c r="F92" s="129" t="s">
        <v>157</v>
      </c>
      <c r="I92" s="122"/>
      <c r="J92" s="130">
        <f>BK92</f>
        <v>0</v>
      </c>
      <c r="L92" s="119"/>
      <c r="M92" s="124"/>
      <c r="P92" s="125">
        <f>SUM(P93:P158)</f>
        <v>0</v>
      </c>
      <c r="R92" s="125">
        <f>SUM(R93:R158)</f>
        <v>20.169599999999999</v>
      </c>
      <c r="T92" s="126">
        <f>SUM(T93:T158)</f>
        <v>0</v>
      </c>
      <c r="AR92" s="120" t="s">
        <v>79</v>
      </c>
      <c r="AT92" s="127" t="s">
        <v>71</v>
      </c>
      <c r="AU92" s="127" t="s">
        <v>79</v>
      </c>
      <c r="AY92" s="120" t="s">
        <v>156</v>
      </c>
      <c r="BK92" s="128">
        <f>SUM(BK93:BK158)</f>
        <v>0</v>
      </c>
    </row>
    <row r="93" spans="2:65" s="1" customFormat="1" ht="24.2" customHeight="1">
      <c r="B93" s="32"/>
      <c r="C93" s="131" t="s">
        <v>79</v>
      </c>
      <c r="D93" s="131" t="s">
        <v>158</v>
      </c>
      <c r="E93" s="132" t="s">
        <v>4460</v>
      </c>
      <c r="F93" s="133" t="s">
        <v>4461</v>
      </c>
      <c r="G93" s="134" t="s">
        <v>161</v>
      </c>
      <c r="H93" s="135">
        <v>104.5</v>
      </c>
      <c r="I93" s="136"/>
      <c r="J93" s="137">
        <f>ROUND(I93*H93,2)</f>
        <v>0</v>
      </c>
      <c r="K93" s="133" t="s">
        <v>162</v>
      </c>
      <c r="L93" s="32"/>
      <c r="M93" s="138" t="s">
        <v>19</v>
      </c>
      <c r="N93" s="139" t="s">
        <v>43</v>
      </c>
      <c r="P93" s="140">
        <f>O93*H93</f>
        <v>0</v>
      </c>
      <c r="Q93" s="140">
        <v>0</v>
      </c>
      <c r="R93" s="140">
        <f>Q93*H93</f>
        <v>0</v>
      </c>
      <c r="S93" s="140">
        <v>0</v>
      </c>
      <c r="T93" s="141">
        <f>S93*H93</f>
        <v>0</v>
      </c>
      <c r="AR93" s="142" t="s">
        <v>163</v>
      </c>
      <c r="AT93" s="142" t="s">
        <v>158</v>
      </c>
      <c r="AU93" s="142" t="s">
        <v>81</v>
      </c>
      <c r="AY93" s="17" t="s">
        <v>156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17" t="s">
        <v>79</v>
      </c>
      <c r="BK93" s="143">
        <f>ROUND(I93*H93,2)</f>
        <v>0</v>
      </c>
      <c r="BL93" s="17" t="s">
        <v>163</v>
      </c>
      <c r="BM93" s="142" t="s">
        <v>4462</v>
      </c>
    </row>
    <row r="94" spans="2:65" s="1" customFormat="1">
      <c r="B94" s="32"/>
      <c r="D94" s="144" t="s">
        <v>165</v>
      </c>
      <c r="F94" s="145" t="s">
        <v>4463</v>
      </c>
      <c r="I94" s="146"/>
      <c r="L94" s="32"/>
      <c r="M94" s="147"/>
      <c r="T94" s="53"/>
      <c r="AT94" s="17" t="s">
        <v>165</v>
      </c>
      <c r="AU94" s="17" t="s">
        <v>81</v>
      </c>
    </row>
    <row r="95" spans="2:65" s="1" customFormat="1">
      <c r="B95" s="32"/>
      <c r="D95" s="148" t="s">
        <v>167</v>
      </c>
      <c r="F95" s="149" t="s">
        <v>4464</v>
      </c>
      <c r="I95" s="146"/>
      <c r="L95" s="32"/>
      <c r="M95" s="147"/>
      <c r="T95" s="53"/>
      <c r="AT95" s="17" t="s">
        <v>167</v>
      </c>
      <c r="AU95" s="17" t="s">
        <v>81</v>
      </c>
    </row>
    <row r="96" spans="2:65" s="13" customFormat="1">
      <c r="B96" s="156"/>
      <c r="D96" s="144" t="s">
        <v>169</v>
      </c>
      <c r="E96" s="157" t="s">
        <v>19</v>
      </c>
      <c r="F96" s="158" t="s">
        <v>4465</v>
      </c>
      <c r="H96" s="159">
        <v>102.5</v>
      </c>
      <c r="I96" s="160"/>
      <c r="L96" s="156"/>
      <c r="M96" s="161"/>
      <c r="T96" s="162"/>
      <c r="AT96" s="157" t="s">
        <v>169</v>
      </c>
      <c r="AU96" s="157" t="s">
        <v>81</v>
      </c>
      <c r="AV96" s="13" t="s">
        <v>81</v>
      </c>
      <c r="AW96" s="13" t="s">
        <v>33</v>
      </c>
      <c r="AX96" s="13" t="s">
        <v>72</v>
      </c>
      <c r="AY96" s="157" t="s">
        <v>156</v>
      </c>
    </row>
    <row r="97" spans="2:65" s="13" customFormat="1">
      <c r="B97" s="156"/>
      <c r="D97" s="144" t="s">
        <v>169</v>
      </c>
      <c r="E97" s="157" t="s">
        <v>19</v>
      </c>
      <c r="F97" s="158" t="s">
        <v>4466</v>
      </c>
      <c r="H97" s="159">
        <v>2</v>
      </c>
      <c r="I97" s="160"/>
      <c r="L97" s="156"/>
      <c r="M97" s="161"/>
      <c r="T97" s="162"/>
      <c r="AT97" s="157" t="s">
        <v>169</v>
      </c>
      <c r="AU97" s="157" t="s">
        <v>81</v>
      </c>
      <c r="AV97" s="13" t="s">
        <v>81</v>
      </c>
      <c r="AW97" s="13" t="s">
        <v>33</v>
      </c>
      <c r="AX97" s="13" t="s">
        <v>72</v>
      </c>
      <c r="AY97" s="157" t="s">
        <v>156</v>
      </c>
    </row>
    <row r="98" spans="2:65" s="14" customFormat="1">
      <c r="B98" s="163"/>
      <c r="D98" s="144" t="s">
        <v>169</v>
      </c>
      <c r="E98" s="164" t="s">
        <v>19</v>
      </c>
      <c r="F98" s="165" t="s">
        <v>176</v>
      </c>
      <c r="H98" s="166">
        <v>104.5</v>
      </c>
      <c r="I98" s="167"/>
      <c r="L98" s="163"/>
      <c r="M98" s="168"/>
      <c r="T98" s="169"/>
      <c r="AT98" s="164" t="s">
        <v>169</v>
      </c>
      <c r="AU98" s="164" t="s">
        <v>81</v>
      </c>
      <c r="AV98" s="14" t="s">
        <v>163</v>
      </c>
      <c r="AW98" s="14" t="s">
        <v>33</v>
      </c>
      <c r="AX98" s="14" t="s">
        <v>79</v>
      </c>
      <c r="AY98" s="164" t="s">
        <v>156</v>
      </c>
    </row>
    <row r="99" spans="2:65" s="1" customFormat="1" ht="37.9" customHeight="1">
      <c r="B99" s="32"/>
      <c r="C99" s="131" t="s">
        <v>81</v>
      </c>
      <c r="D99" s="131" t="s">
        <v>158</v>
      </c>
      <c r="E99" s="132" t="s">
        <v>4467</v>
      </c>
      <c r="F99" s="133" t="s">
        <v>4468</v>
      </c>
      <c r="G99" s="134" t="s">
        <v>161</v>
      </c>
      <c r="H99" s="135">
        <v>104.5</v>
      </c>
      <c r="I99" s="136"/>
      <c r="J99" s="137">
        <f>ROUND(I99*H99,2)</f>
        <v>0</v>
      </c>
      <c r="K99" s="133" t="s">
        <v>162</v>
      </c>
      <c r="L99" s="32"/>
      <c r="M99" s="138" t="s">
        <v>19</v>
      </c>
      <c r="N99" s="139" t="s">
        <v>43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163</v>
      </c>
      <c r="AT99" s="142" t="s">
        <v>158</v>
      </c>
      <c r="AU99" s="142" t="s">
        <v>81</v>
      </c>
      <c r="AY99" s="17" t="s">
        <v>156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163</v>
      </c>
      <c r="BM99" s="142" t="s">
        <v>4469</v>
      </c>
    </row>
    <row r="100" spans="2:65" s="1" customFormat="1">
      <c r="B100" s="32"/>
      <c r="D100" s="144" t="s">
        <v>165</v>
      </c>
      <c r="F100" s="145" t="s">
        <v>4470</v>
      </c>
      <c r="I100" s="146"/>
      <c r="L100" s="32"/>
      <c r="M100" s="147"/>
      <c r="T100" s="53"/>
      <c r="AT100" s="17" t="s">
        <v>165</v>
      </c>
      <c r="AU100" s="17" t="s">
        <v>81</v>
      </c>
    </row>
    <row r="101" spans="2:65" s="1" customFormat="1">
      <c r="B101" s="32"/>
      <c r="D101" s="148" t="s">
        <v>167</v>
      </c>
      <c r="F101" s="149" t="s">
        <v>4471</v>
      </c>
      <c r="I101" s="146"/>
      <c r="L101" s="32"/>
      <c r="M101" s="147"/>
      <c r="T101" s="53"/>
      <c r="AT101" s="17" t="s">
        <v>167</v>
      </c>
      <c r="AU101" s="17" t="s">
        <v>81</v>
      </c>
    </row>
    <row r="102" spans="2:65" s="1" customFormat="1" ht="37.9" customHeight="1">
      <c r="B102" s="32"/>
      <c r="C102" s="131" t="s">
        <v>183</v>
      </c>
      <c r="D102" s="131" t="s">
        <v>158</v>
      </c>
      <c r="E102" s="132" t="s">
        <v>4472</v>
      </c>
      <c r="F102" s="133" t="s">
        <v>4473</v>
      </c>
      <c r="G102" s="134" t="s">
        <v>161</v>
      </c>
      <c r="H102" s="135">
        <v>209</v>
      </c>
      <c r="I102" s="136"/>
      <c r="J102" s="137">
        <f>ROUND(I102*H102,2)</f>
        <v>0</v>
      </c>
      <c r="K102" s="133" t="s">
        <v>162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163</v>
      </c>
      <c r="AT102" s="142" t="s">
        <v>158</v>
      </c>
      <c r="AU102" s="142" t="s">
        <v>81</v>
      </c>
      <c r="AY102" s="17" t="s">
        <v>156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163</v>
      </c>
      <c r="BM102" s="142" t="s">
        <v>4474</v>
      </c>
    </row>
    <row r="103" spans="2:65" s="1" customFormat="1">
      <c r="B103" s="32"/>
      <c r="D103" s="144" t="s">
        <v>165</v>
      </c>
      <c r="F103" s="145" t="s">
        <v>4475</v>
      </c>
      <c r="I103" s="146"/>
      <c r="L103" s="32"/>
      <c r="M103" s="147"/>
      <c r="T103" s="53"/>
      <c r="AT103" s="17" t="s">
        <v>165</v>
      </c>
      <c r="AU103" s="17" t="s">
        <v>81</v>
      </c>
    </row>
    <row r="104" spans="2:65" s="1" customFormat="1">
      <c r="B104" s="32"/>
      <c r="D104" s="148" t="s">
        <v>167</v>
      </c>
      <c r="F104" s="149" t="s">
        <v>4476</v>
      </c>
      <c r="I104" s="146"/>
      <c r="L104" s="32"/>
      <c r="M104" s="147"/>
      <c r="T104" s="53"/>
      <c r="AT104" s="17" t="s">
        <v>167</v>
      </c>
      <c r="AU104" s="17" t="s">
        <v>81</v>
      </c>
    </row>
    <row r="105" spans="2:65" s="13" customFormat="1">
      <c r="B105" s="156"/>
      <c r="D105" s="144" t="s">
        <v>169</v>
      </c>
      <c r="E105" s="157" t="s">
        <v>19</v>
      </c>
      <c r="F105" s="158" t="s">
        <v>4477</v>
      </c>
      <c r="H105" s="159">
        <v>209</v>
      </c>
      <c r="I105" s="160"/>
      <c r="L105" s="156"/>
      <c r="M105" s="161"/>
      <c r="T105" s="162"/>
      <c r="AT105" s="157" t="s">
        <v>169</v>
      </c>
      <c r="AU105" s="157" t="s">
        <v>81</v>
      </c>
      <c r="AV105" s="13" t="s">
        <v>81</v>
      </c>
      <c r="AW105" s="13" t="s">
        <v>33</v>
      </c>
      <c r="AX105" s="13" t="s">
        <v>72</v>
      </c>
      <c r="AY105" s="157" t="s">
        <v>156</v>
      </c>
    </row>
    <row r="106" spans="2:65" s="14" customFormat="1">
      <c r="B106" s="163"/>
      <c r="D106" s="144" t="s">
        <v>169</v>
      </c>
      <c r="E106" s="164" t="s">
        <v>19</v>
      </c>
      <c r="F106" s="165" t="s">
        <v>176</v>
      </c>
      <c r="H106" s="166">
        <v>209</v>
      </c>
      <c r="I106" s="167"/>
      <c r="L106" s="163"/>
      <c r="M106" s="168"/>
      <c r="T106" s="169"/>
      <c r="AT106" s="164" t="s">
        <v>169</v>
      </c>
      <c r="AU106" s="164" t="s">
        <v>81</v>
      </c>
      <c r="AV106" s="14" t="s">
        <v>163</v>
      </c>
      <c r="AW106" s="14" t="s">
        <v>33</v>
      </c>
      <c r="AX106" s="14" t="s">
        <v>79</v>
      </c>
      <c r="AY106" s="164" t="s">
        <v>156</v>
      </c>
    </row>
    <row r="107" spans="2:65" s="1" customFormat="1" ht="37.9" customHeight="1">
      <c r="B107" s="32"/>
      <c r="C107" s="131" t="s">
        <v>163</v>
      </c>
      <c r="D107" s="131" t="s">
        <v>158</v>
      </c>
      <c r="E107" s="132" t="s">
        <v>4478</v>
      </c>
      <c r="F107" s="133" t="s">
        <v>4479</v>
      </c>
      <c r="G107" s="134" t="s">
        <v>161</v>
      </c>
      <c r="H107" s="135">
        <v>26.260999999999999</v>
      </c>
      <c r="I107" s="136"/>
      <c r="J107" s="137">
        <f>ROUND(I107*H107,2)</f>
        <v>0</v>
      </c>
      <c r="K107" s="133" t="s">
        <v>162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163</v>
      </c>
      <c r="AT107" s="142" t="s">
        <v>158</v>
      </c>
      <c r="AU107" s="142" t="s">
        <v>81</v>
      </c>
      <c r="AY107" s="17" t="s">
        <v>156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163</v>
      </c>
      <c r="BM107" s="142" t="s">
        <v>4480</v>
      </c>
    </row>
    <row r="108" spans="2:65" s="1" customFormat="1">
      <c r="B108" s="32"/>
      <c r="D108" s="144" t="s">
        <v>165</v>
      </c>
      <c r="F108" s="145" t="s">
        <v>4481</v>
      </c>
      <c r="I108" s="146"/>
      <c r="L108" s="32"/>
      <c r="M108" s="147"/>
      <c r="T108" s="53"/>
      <c r="AT108" s="17" t="s">
        <v>165</v>
      </c>
      <c r="AU108" s="17" t="s">
        <v>81</v>
      </c>
    </row>
    <row r="109" spans="2:65" s="1" customFormat="1">
      <c r="B109" s="32"/>
      <c r="D109" s="148" t="s">
        <v>167</v>
      </c>
      <c r="F109" s="149" t="s">
        <v>4482</v>
      </c>
      <c r="I109" s="146"/>
      <c r="L109" s="32"/>
      <c r="M109" s="147"/>
      <c r="T109" s="53"/>
      <c r="AT109" s="17" t="s">
        <v>167</v>
      </c>
      <c r="AU109" s="17" t="s">
        <v>81</v>
      </c>
    </row>
    <row r="110" spans="2:65" s="13" customFormat="1">
      <c r="B110" s="156"/>
      <c r="D110" s="144" t="s">
        <v>169</v>
      </c>
      <c r="E110" s="157" t="s">
        <v>19</v>
      </c>
      <c r="F110" s="158" t="s">
        <v>4483</v>
      </c>
      <c r="H110" s="159">
        <v>26.260999999999999</v>
      </c>
      <c r="I110" s="160"/>
      <c r="L110" s="156"/>
      <c r="M110" s="161"/>
      <c r="T110" s="162"/>
      <c r="AT110" s="157" t="s">
        <v>169</v>
      </c>
      <c r="AU110" s="157" t="s">
        <v>81</v>
      </c>
      <c r="AV110" s="13" t="s">
        <v>81</v>
      </c>
      <c r="AW110" s="13" t="s">
        <v>33</v>
      </c>
      <c r="AX110" s="13" t="s">
        <v>72</v>
      </c>
      <c r="AY110" s="157" t="s">
        <v>156</v>
      </c>
    </row>
    <row r="111" spans="2:65" s="14" customFormat="1">
      <c r="B111" s="163"/>
      <c r="D111" s="144" t="s">
        <v>169</v>
      </c>
      <c r="E111" s="164" t="s">
        <v>19</v>
      </c>
      <c r="F111" s="165" t="s">
        <v>176</v>
      </c>
      <c r="H111" s="166">
        <v>26.260999999999999</v>
      </c>
      <c r="I111" s="167"/>
      <c r="L111" s="163"/>
      <c r="M111" s="168"/>
      <c r="T111" s="169"/>
      <c r="AT111" s="164" t="s">
        <v>169</v>
      </c>
      <c r="AU111" s="164" t="s">
        <v>81</v>
      </c>
      <c r="AV111" s="14" t="s">
        <v>163</v>
      </c>
      <c r="AW111" s="14" t="s">
        <v>33</v>
      </c>
      <c r="AX111" s="14" t="s">
        <v>79</v>
      </c>
      <c r="AY111" s="164" t="s">
        <v>156</v>
      </c>
    </row>
    <row r="112" spans="2:65" s="1" customFormat="1" ht="24.2" customHeight="1">
      <c r="B112" s="32"/>
      <c r="C112" s="131" t="s">
        <v>196</v>
      </c>
      <c r="D112" s="131" t="s">
        <v>158</v>
      </c>
      <c r="E112" s="132" t="s">
        <v>4484</v>
      </c>
      <c r="F112" s="133" t="s">
        <v>4485</v>
      </c>
      <c r="G112" s="134" t="s">
        <v>161</v>
      </c>
      <c r="H112" s="135">
        <v>209</v>
      </c>
      <c r="I112" s="136"/>
      <c r="J112" s="137">
        <f>ROUND(I112*H112,2)</f>
        <v>0</v>
      </c>
      <c r="K112" s="133" t="s">
        <v>162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163</v>
      </c>
      <c r="AT112" s="142" t="s">
        <v>158</v>
      </c>
      <c r="AU112" s="142" t="s">
        <v>81</v>
      </c>
      <c r="AY112" s="17" t="s">
        <v>156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163</v>
      </c>
      <c r="BM112" s="142" t="s">
        <v>4486</v>
      </c>
    </row>
    <row r="113" spans="2:65" s="1" customFormat="1">
      <c r="B113" s="32"/>
      <c r="D113" s="144" t="s">
        <v>165</v>
      </c>
      <c r="F113" s="145" t="s">
        <v>4487</v>
      </c>
      <c r="I113" s="146"/>
      <c r="L113" s="32"/>
      <c r="M113" s="147"/>
      <c r="T113" s="53"/>
      <c r="AT113" s="17" t="s">
        <v>165</v>
      </c>
      <c r="AU113" s="17" t="s">
        <v>81</v>
      </c>
    </row>
    <row r="114" spans="2:65" s="1" customFormat="1">
      <c r="B114" s="32"/>
      <c r="D114" s="148" t="s">
        <v>167</v>
      </c>
      <c r="F114" s="149" t="s">
        <v>4488</v>
      </c>
      <c r="I114" s="146"/>
      <c r="L114" s="32"/>
      <c r="M114" s="147"/>
      <c r="T114" s="53"/>
      <c r="AT114" s="17" t="s">
        <v>167</v>
      </c>
      <c r="AU114" s="17" t="s">
        <v>81</v>
      </c>
    </row>
    <row r="115" spans="2:65" s="13" customFormat="1">
      <c r="B115" s="156"/>
      <c r="D115" s="144" t="s">
        <v>169</v>
      </c>
      <c r="E115" s="157" t="s">
        <v>19</v>
      </c>
      <c r="F115" s="158" t="s">
        <v>4477</v>
      </c>
      <c r="H115" s="159">
        <v>209</v>
      </c>
      <c r="I115" s="160"/>
      <c r="L115" s="156"/>
      <c r="M115" s="161"/>
      <c r="T115" s="162"/>
      <c r="AT115" s="157" t="s">
        <v>169</v>
      </c>
      <c r="AU115" s="157" t="s">
        <v>81</v>
      </c>
      <c r="AV115" s="13" t="s">
        <v>81</v>
      </c>
      <c r="AW115" s="13" t="s">
        <v>33</v>
      </c>
      <c r="AX115" s="13" t="s">
        <v>79</v>
      </c>
      <c r="AY115" s="157" t="s">
        <v>156</v>
      </c>
    </row>
    <row r="116" spans="2:65" s="1" customFormat="1" ht="24.2" customHeight="1">
      <c r="B116" s="32"/>
      <c r="C116" s="131" t="s">
        <v>202</v>
      </c>
      <c r="D116" s="131" t="s">
        <v>158</v>
      </c>
      <c r="E116" s="132" t="s">
        <v>216</v>
      </c>
      <c r="F116" s="133" t="s">
        <v>217</v>
      </c>
      <c r="G116" s="134" t="s">
        <v>218</v>
      </c>
      <c r="H116" s="135">
        <v>47.27</v>
      </c>
      <c r="I116" s="136"/>
      <c r="J116" s="137">
        <f>ROUND(I116*H116,2)</f>
        <v>0</v>
      </c>
      <c r="K116" s="133" t="s">
        <v>162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163</v>
      </c>
      <c r="AT116" s="142" t="s">
        <v>158</v>
      </c>
      <c r="AU116" s="142" t="s">
        <v>81</v>
      </c>
      <c r="AY116" s="17" t="s">
        <v>156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163</v>
      </c>
      <c r="BM116" s="142" t="s">
        <v>4489</v>
      </c>
    </row>
    <row r="117" spans="2:65" s="1" customFormat="1">
      <c r="B117" s="32"/>
      <c r="D117" s="144" t="s">
        <v>165</v>
      </c>
      <c r="F117" s="145" t="s">
        <v>220</v>
      </c>
      <c r="I117" s="146"/>
      <c r="L117" s="32"/>
      <c r="M117" s="147"/>
      <c r="T117" s="53"/>
      <c r="AT117" s="17" t="s">
        <v>165</v>
      </c>
      <c r="AU117" s="17" t="s">
        <v>81</v>
      </c>
    </row>
    <row r="118" spans="2:65" s="1" customFormat="1">
      <c r="B118" s="32"/>
      <c r="D118" s="148" t="s">
        <v>167</v>
      </c>
      <c r="F118" s="149" t="s">
        <v>221</v>
      </c>
      <c r="I118" s="146"/>
      <c r="L118" s="32"/>
      <c r="M118" s="147"/>
      <c r="T118" s="53"/>
      <c r="AT118" s="17" t="s">
        <v>167</v>
      </c>
      <c r="AU118" s="17" t="s">
        <v>81</v>
      </c>
    </row>
    <row r="119" spans="2:65" s="13" customFormat="1">
      <c r="B119" s="156"/>
      <c r="D119" s="144" t="s">
        <v>169</v>
      </c>
      <c r="E119" s="157" t="s">
        <v>19</v>
      </c>
      <c r="F119" s="158" t="s">
        <v>4490</v>
      </c>
      <c r="H119" s="159">
        <v>47.27</v>
      </c>
      <c r="I119" s="160"/>
      <c r="L119" s="156"/>
      <c r="M119" s="161"/>
      <c r="T119" s="162"/>
      <c r="AT119" s="157" t="s">
        <v>169</v>
      </c>
      <c r="AU119" s="157" t="s">
        <v>81</v>
      </c>
      <c r="AV119" s="13" t="s">
        <v>81</v>
      </c>
      <c r="AW119" s="13" t="s">
        <v>33</v>
      </c>
      <c r="AX119" s="13" t="s">
        <v>72</v>
      </c>
      <c r="AY119" s="157" t="s">
        <v>156</v>
      </c>
    </row>
    <row r="120" spans="2:65" s="14" customFormat="1">
      <c r="B120" s="163"/>
      <c r="D120" s="144" t="s">
        <v>169</v>
      </c>
      <c r="E120" s="164" t="s">
        <v>19</v>
      </c>
      <c r="F120" s="165" t="s">
        <v>176</v>
      </c>
      <c r="H120" s="166">
        <v>47.27</v>
      </c>
      <c r="I120" s="167"/>
      <c r="L120" s="163"/>
      <c r="M120" s="168"/>
      <c r="T120" s="169"/>
      <c r="AT120" s="164" t="s">
        <v>169</v>
      </c>
      <c r="AU120" s="164" t="s">
        <v>81</v>
      </c>
      <c r="AV120" s="14" t="s">
        <v>163</v>
      </c>
      <c r="AW120" s="14" t="s">
        <v>33</v>
      </c>
      <c r="AX120" s="14" t="s">
        <v>79</v>
      </c>
      <c r="AY120" s="164" t="s">
        <v>156</v>
      </c>
    </row>
    <row r="121" spans="2:65" s="1" customFormat="1" ht="16.5" customHeight="1">
      <c r="B121" s="32"/>
      <c r="C121" s="131" t="s">
        <v>209</v>
      </c>
      <c r="D121" s="131" t="s">
        <v>158</v>
      </c>
      <c r="E121" s="132" t="s">
        <v>224</v>
      </c>
      <c r="F121" s="133" t="s">
        <v>225</v>
      </c>
      <c r="G121" s="134" t="s">
        <v>161</v>
      </c>
      <c r="H121" s="135">
        <v>104.5</v>
      </c>
      <c r="I121" s="136"/>
      <c r="J121" s="137">
        <f>ROUND(I121*H121,2)</f>
        <v>0</v>
      </c>
      <c r="K121" s="133" t="s">
        <v>162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163</v>
      </c>
      <c r="AT121" s="142" t="s">
        <v>158</v>
      </c>
      <c r="AU121" s="142" t="s">
        <v>81</v>
      </c>
      <c r="AY121" s="17" t="s">
        <v>156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163</v>
      </c>
      <c r="BM121" s="142" t="s">
        <v>4491</v>
      </c>
    </row>
    <row r="122" spans="2:65" s="1" customFormat="1">
      <c r="B122" s="32"/>
      <c r="D122" s="144" t="s">
        <v>165</v>
      </c>
      <c r="F122" s="145" t="s">
        <v>227</v>
      </c>
      <c r="I122" s="146"/>
      <c r="L122" s="32"/>
      <c r="M122" s="147"/>
      <c r="T122" s="53"/>
      <c r="AT122" s="17" t="s">
        <v>165</v>
      </c>
      <c r="AU122" s="17" t="s">
        <v>81</v>
      </c>
    </row>
    <row r="123" spans="2:65" s="1" customFormat="1">
      <c r="B123" s="32"/>
      <c r="D123" s="148" t="s">
        <v>167</v>
      </c>
      <c r="F123" s="149" t="s">
        <v>228</v>
      </c>
      <c r="I123" s="146"/>
      <c r="L123" s="32"/>
      <c r="M123" s="147"/>
      <c r="T123" s="53"/>
      <c r="AT123" s="17" t="s">
        <v>167</v>
      </c>
      <c r="AU123" s="17" t="s">
        <v>81</v>
      </c>
    </row>
    <row r="124" spans="2:65" s="1" customFormat="1" ht="24.2" customHeight="1">
      <c r="B124" s="32"/>
      <c r="C124" s="131" t="s">
        <v>215</v>
      </c>
      <c r="D124" s="131" t="s">
        <v>158</v>
      </c>
      <c r="E124" s="132" t="s">
        <v>230</v>
      </c>
      <c r="F124" s="133" t="s">
        <v>231</v>
      </c>
      <c r="G124" s="134" t="s">
        <v>161</v>
      </c>
      <c r="H124" s="135">
        <v>84.313999999999993</v>
      </c>
      <c r="I124" s="136"/>
      <c r="J124" s="137">
        <f>ROUND(I124*H124,2)</f>
        <v>0</v>
      </c>
      <c r="K124" s="133" t="s">
        <v>162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163</v>
      </c>
      <c r="AT124" s="142" t="s">
        <v>158</v>
      </c>
      <c r="AU124" s="142" t="s">
        <v>81</v>
      </c>
      <c r="AY124" s="17" t="s">
        <v>156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163</v>
      </c>
      <c r="BM124" s="142" t="s">
        <v>4492</v>
      </c>
    </row>
    <row r="125" spans="2:65" s="1" customFormat="1">
      <c r="B125" s="32"/>
      <c r="D125" s="144" t="s">
        <v>165</v>
      </c>
      <c r="F125" s="145" t="s">
        <v>233</v>
      </c>
      <c r="I125" s="146"/>
      <c r="L125" s="32"/>
      <c r="M125" s="147"/>
      <c r="T125" s="53"/>
      <c r="AT125" s="17" t="s">
        <v>165</v>
      </c>
      <c r="AU125" s="17" t="s">
        <v>81</v>
      </c>
    </row>
    <row r="126" spans="2:65" s="1" customFormat="1">
      <c r="B126" s="32"/>
      <c r="D126" s="148" t="s">
        <v>167</v>
      </c>
      <c r="F126" s="149" t="s">
        <v>234</v>
      </c>
      <c r="I126" s="146"/>
      <c r="L126" s="32"/>
      <c r="M126" s="147"/>
      <c r="T126" s="53"/>
      <c r="AT126" s="17" t="s">
        <v>167</v>
      </c>
      <c r="AU126" s="17" t="s">
        <v>81</v>
      </c>
    </row>
    <row r="127" spans="2:65" s="1" customFormat="1" ht="37.9" customHeight="1">
      <c r="B127" s="32"/>
      <c r="C127" s="131" t="s">
        <v>223</v>
      </c>
      <c r="D127" s="131" t="s">
        <v>158</v>
      </c>
      <c r="E127" s="132" t="s">
        <v>4493</v>
      </c>
      <c r="F127" s="133" t="s">
        <v>4494</v>
      </c>
      <c r="G127" s="134" t="s">
        <v>252</v>
      </c>
      <c r="H127" s="135">
        <v>350</v>
      </c>
      <c r="I127" s="136"/>
      <c r="J127" s="137">
        <f>ROUND(I127*H127,2)</f>
        <v>0</v>
      </c>
      <c r="K127" s="133" t="s">
        <v>162</v>
      </c>
      <c r="L127" s="32"/>
      <c r="M127" s="138" t="s">
        <v>19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163</v>
      </c>
      <c r="AT127" s="142" t="s">
        <v>158</v>
      </c>
      <c r="AU127" s="142" t="s">
        <v>81</v>
      </c>
      <c r="AY127" s="17" t="s">
        <v>156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163</v>
      </c>
      <c r="BM127" s="142" t="s">
        <v>4495</v>
      </c>
    </row>
    <row r="128" spans="2:65" s="1" customFormat="1">
      <c r="B128" s="32"/>
      <c r="D128" s="144" t="s">
        <v>165</v>
      </c>
      <c r="F128" s="145" t="s">
        <v>4496</v>
      </c>
      <c r="I128" s="146"/>
      <c r="L128" s="32"/>
      <c r="M128" s="147"/>
      <c r="T128" s="53"/>
      <c r="AT128" s="17" t="s">
        <v>165</v>
      </c>
      <c r="AU128" s="17" t="s">
        <v>81</v>
      </c>
    </row>
    <row r="129" spans="2:65" s="1" customFormat="1">
      <c r="B129" s="32"/>
      <c r="D129" s="148" t="s">
        <v>167</v>
      </c>
      <c r="F129" s="149" t="s">
        <v>4497</v>
      </c>
      <c r="I129" s="146"/>
      <c r="L129" s="32"/>
      <c r="M129" s="147"/>
      <c r="T129" s="53"/>
      <c r="AT129" s="17" t="s">
        <v>167</v>
      </c>
      <c r="AU129" s="17" t="s">
        <v>81</v>
      </c>
    </row>
    <row r="130" spans="2:65" s="1" customFormat="1" ht="24.2" customHeight="1">
      <c r="B130" s="32"/>
      <c r="C130" s="131" t="s">
        <v>229</v>
      </c>
      <c r="D130" s="131" t="s">
        <v>158</v>
      </c>
      <c r="E130" s="132" t="s">
        <v>4498</v>
      </c>
      <c r="F130" s="133" t="s">
        <v>4499</v>
      </c>
      <c r="G130" s="134" t="s">
        <v>252</v>
      </c>
      <c r="H130" s="135">
        <v>480</v>
      </c>
      <c r="I130" s="136"/>
      <c r="J130" s="137">
        <f>ROUND(I130*H130,2)</f>
        <v>0</v>
      </c>
      <c r="K130" s="133" t="s">
        <v>162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163</v>
      </c>
      <c r="AT130" s="142" t="s">
        <v>158</v>
      </c>
      <c r="AU130" s="142" t="s">
        <v>81</v>
      </c>
      <c r="AY130" s="17" t="s">
        <v>156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163</v>
      </c>
      <c r="BM130" s="142" t="s">
        <v>4500</v>
      </c>
    </row>
    <row r="131" spans="2:65" s="1" customFormat="1">
      <c r="B131" s="32"/>
      <c r="D131" s="144" t="s">
        <v>165</v>
      </c>
      <c r="F131" s="145" t="s">
        <v>4501</v>
      </c>
      <c r="I131" s="146"/>
      <c r="L131" s="32"/>
      <c r="M131" s="147"/>
      <c r="T131" s="53"/>
      <c r="AT131" s="17" t="s">
        <v>165</v>
      </c>
      <c r="AU131" s="17" t="s">
        <v>81</v>
      </c>
    </row>
    <row r="132" spans="2:65" s="1" customFormat="1">
      <c r="B132" s="32"/>
      <c r="D132" s="148" t="s">
        <v>167</v>
      </c>
      <c r="F132" s="149" t="s">
        <v>4502</v>
      </c>
      <c r="I132" s="146"/>
      <c r="L132" s="32"/>
      <c r="M132" s="147"/>
      <c r="T132" s="53"/>
      <c r="AT132" s="17" t="s">
        <v>167</v>
      </c>
      <c r="AU132" s="17" t="s">
        <v>81</v>
      </c>
    </row>
    <row r="133" spans="2:65" s="1" customFormat="1" ht="16.5" customHeight="1">
      <c r="B133" s="32"/>
      <c r="C133" s="170" t="s">
        <v>236</v>
      </c>
      <c r="D133" s="170" t="s">
        <v>237</v>
      </c>
      <c r="E133" s="171" t="s">
        <v>4503</v>
      </c>
      <c r="F133" s="172" t="s">
        <v>4504</v>
      </c>
      <c r="G133" s="173" t="s">
        <v>161</v>
      </c>
      <c r="H133" s="174">
        <v>96</v>
      </c>
      <c r="I133" s="175"/>
      <c r="J133" s="176">
        <f>ROUND(I133*H133,2)</f>
        <v>0</v>
      </c>
      <c r="K133" s="172" t="s">
        <v>162</v>
      </c>
      <c r="L133" s="177"/>
      <c r="M133" s="178" t="s">
        <v>19</v>
      </c>
      <c r="N133" s="179" t="s">
        <v>43</v>
      </c>
      <c r="P133" s="140">
        <f>O133*H133</f>
        <v>0</v>
      </c>
      <c r="Q133" s="140">
        <v>0.21</v>
      </c>
      <c r="R133" s="140">
        <f>Q133*H133</f>
        <v>20.16</v>
      </c>
      <c r="S133" s="140">
        <v>0</v>
      </c>
      <c r="T133" s="141">
        <f>S133*H133</f>
        <v>0</v>
      </c>
      <c r="AR133" s="142" t="s">
        <v>215</v>
      </c>
      <c r="AT133" s="142" t="s">
        <v>237</v>
      </c>
      <c r="AU133" s="142" t="s">
        <v>81</v>
      </c>
      <c r="AY133" s="17" t="s">
        <v>156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163</v>
      </c>
      <c r="BM133" s="142" t="s">
        <v>4505</v>
      </c>
    </row>
    <row r="134" spans="2:65" s="1" customFormat="1">
      <c r="B134" s="32"/>
      <c r="D134" s="144" t="s">
        <v>165</v>
      </c>
      <c r="F134" s="145" t="s">
        <v>4504</v>
      </c>
      <c r="I134" s="146"/>
      <c r="L134" s="32"/>
      <c r="M134" s="147"/>
      <c r="T134" s="53"/>
      <c r="AT134" s="17" t="s">
        <v>165</v>
      </c>
      <c r="AU134" s="17" t="s">
        <v>81</v>
      </c>
    </row>
    <row r="135" spans="2:65" s="13" customFormat="1">
      <c r="B135" s="156"/>
      <c r="D135" s="144" t="s">
        <v>169</v>
      </c>
      <c r="E135" s="157" t="s">
        <v>19</v>
      </c>
      <c r="F135" s="158" t="s">
        <v>4506</v>
      </c>
      <c r="H135" s="159">
        <v>96</v>
      </c>
      <c r="I135" s="160"/>
      <c r="L135" s="156"/>
      <c r="M135" s="161"/>
      <c r="T135" s="162"/>
      <c r="AT135" s="157" t="s">
        <v>169</v>
      </c>
      <c r="AU135" s="157" t="s">
        <v>81</v>
      </c>
      <c r="AV135" s="13" t="s">
        <v>81</v>
      </c>
      <c r="AW135" s="13" t="s">
        <v>33</v>
      </c>
      <c r="AX135" s="13" t="s">
        <v>72</v>
      </c>
      <c r="AY135" s="157" t="s">
        <v>156</v>
      </c>
    </row>
    <row r="136" spans="2:65" s="14" customFormat="1">
      <c r="B136" s="163"/>
      <c r="D136" s="144" t="s">
        <v>169</v>
      </c>
      <c r="E136" s="164" t="s">
        <v>19</v>
      </c>
      <c r="F136" s="165" t="s">
        <v>176</v>
      </c>
      <c r="H136" s="166">
        <v>96</v>
      </c>
      <c r="I136" s="167"/>
      <c r="L136" s="163"/>
      <c r="M136" s="168"/>
      <c r="T136" s="169"/>
      <c r="AT136" s="164" t="s">
        <v>169</v>
      </c>
      <c r="AU136" s="164" t="s">
        <v>81</v>
      </c>
      <c r="AV136" s="14" t="s">
        <v>163</v>
      </c>
      <c r="AW136" s="14" t="s">
        <v>33</v>
      </c>
      <c r="AX136" s="14" t="s">
        <v>79</v>
      </c>
      <c r="AY136" s="164" t="s">
        <v>156</v>
      </c>
    </row>
    <row r="137" spans="2:65" s="1" customFormat="1" ht="24.2" customHeight="1">
      <c r="B137" s="32"/>
      <c r="C137" s="131" t="s">
        <v>8</v>
      </c>
      <c r="D137" s="131" t="s">
        <v>158</v>
      </c>
      <c r="E137" s="132" t="s">
        <v>4507</v>
      </c>
      <c r="F137" s="133" t="s">
        <v>4508</v>
      </c>
      <c r="G137" s="134" t="s">
        <v>252</v>
      </c>
      <c r="H137" s="135">
        <v>480</v>
      </c>
      <c r="I137" s="136"/>
      <c r="J137" s="137">
        <f>ROUND(I137*H137,2)</f>
        <v>0</v>
      </c>
      <c r="K137" s="133" t="s">
        <v>162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163</v>
      </c>
      <c r="AT137" s="142" t="s">
        <v>158</v>
      </c>
      <c r="AU137" s="142" t="s">
        <v>81</v>
      </c>
      <c r="AY137" s="17" t="s">
        <v>156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163</v>
      </c>
      <c r="BM137" s="142" t="s">
        <v>4509</v>
      </c>
    </row>
    <row r="138" spans="2:65" s="1" customFormat="1">
      <c r="B138" s="32"/>
      <c r="D138" s="144" t="s">
        <v>165</v>
      </c>
      <c r="F138" s="145" t="s">
        <v>4510</v>
      </c>
      <c r="I138" s="146"/>
      <c r="L138" s="32"/>
      <c r="M138" s="147"/>
      <c r="T138" s="53"/>
      <c r="AT138" s="17" t="s">
        <v>165</v>
      </c>
      <c r="AU138" s="17" t="s">
        <v>81</v>
      </c>
    </row>
    <row r="139" spans="2:65" s="1" customFormat="1">
      <c r="B139" s="32"/>
      <c r="D139" s="148" t="s">
        <v>167</v>
      </c>
      <c r="F139" s="149" t="s">
        <v>4511</v>
      </c>
      <c r="I139" s="146"/>
      <c r="L139" s="32"/>
      <c r="M139" s="147"/>
      <c r="T139" s="53"/>
      <c r="AT139" s="17" t="s">
        <v>167</v>
      </c>
      <c r="AU139" s="17" t="s">
        <v>81</v>
      </c>
    </row>
    <row r="140" spans="2:65" s="1" customFormat="1" ht="16.5" customHeight="1">
      <c r="B140" s="32"/>
      <c r="C140" s="170" t="s">
        <v>249</v>
      </c>
      <c r="D140" s="170" t="s">
        <v>237</v>
      </c>
      <c r="E140" s="171" t="s">
        <v>4512</v>
      </c>
      <c r="F140" s="172" t="s">
        <v>4513</v>
      </c>
      <c r="G140" s="173" t="s">
        <v>904</v>
      </c>
      <c r="H140" s="174">
        <v>9.6</v>
      </c>
      <c r="I140" s="175"/>
      <c r="J140" s="176">
        <f>ROUND(I140*H140,2)</f>
        <v>0</v>
      </c>
      <c r="K140" s="172" t="s">
        <v>162</v>
      </c>
      <c r="L140" s="177"/>
      <c r="M140" s="178" t="s">
        <v>19</v>
      </c>
      <c r="N140" s="179" t="s">
        <v>43</v>
      </c>
      <c r="P140" s="140">
        <f>O140*H140</f>
        <v>0</v>
      </c>
      <c r="Q140" s="140">
        <v>1E-3</v>
      </c>
      <c r="R140" s="140">
        <f>Q140*H140</f>
        <v>9.5999999999999992E-3</v>
      </c>
      <c r="S140" s="140">
        <v>0</v>
      </c>
      <c r="T140" s="141">
        <f>S140*H140</f>
        <v>0</v>
      </c>
      <c r="AR140" s="142" t="s">
        <v>215</v>
      </c>
      <c r="AT140" s="142" t="s">
        <v>237</v>
      </c>
      <c r="AU140" s="142" t="s">
        <v>81</v>
      </c>
      <c r="AY140" s="17" t="s">
        <v>156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163</v>
      </c>
      <c r="BM140" s="142" t="s">
        <v>4514</v>
      </c>
    </row>
    <row r="141" spans="2:65" s="1" customFormat="1">
      <c r="B141" s="32"/>
      <c r="D141" s="144" t="s">
        <v>165</v>
      </c>
      <c r="F141" s="145" t="s">
        <v>4513</v>
      </c>
      <c r="I141" s="146"/>
      <c r="L141" s="32"/>
      <c r="M141" s="147"/>
      <c r="T141" s="53"/>
      <c r="AT141" s="17" t="s">
        <v>165</v>
      </c>
      <c r="AU141" s="17" t="s">
        <v>81</v>
      </c>
    </row>
    <row r="142" spans="2:65" s="13" customFormat="1">
      <c r="B142" s="156"/>
      <c r="D142" s="144" t="s">
        <v>169</v>
      </c>
      <c r="E142" s="157" t="s">
        <v>19</v>
      </c>
      <c r="F142" s="158" t="s">
        <v>4515</v>
      </c>
      <c r="H142" s="159">
        <v>480</v>
      </c>
      <c r="I142" s="160"/>
      <c r="L142" s="156"/>
      <c r="M142" s="161"/>
      <c r="T142" s="162"/>
      <c r="AT142" s="157" t="s">
        <v>169</v>
      </c>
      <c r="AU142" s="157" t="s">
        <v>81</v>
      </c>
      <c r="AV142" s="13" t="s">
        <v>81</v>
      </c>
      <c r="AW142" s="13" t="s">
        <v>33</v>
      </c>
      <c r="AX142" s="13" t="s">
        <v>79</v>
      </c>
      <c r="AY142" s="157" t="s">
        <v>156</v>
      </c>
    </row>
    <row r="143" spans="2:65" s="13" customFormat="1">
      <c r="B143" s="156"/>
      <c r="D143" s="144" t="s">
        <v>169</v>
      </c>
      <c r="F143" s="158" t="s">
        <v>4516</v>
      </c>
      <c r="H143" s="159">
        <v>9.6</v>
      </c>
      <c r="I143" s="160"/>
      <c r="L143" s="156"/>
      <c r="M143" s="161"/>
      <c r="T143" s="162"/>
      <c r="AT143" s="157" t="s">
        <v>169</v>
      </c>
      <c r="AU143" s="157" t="s">
        <v>81</v>
      </c>
      <c r="AV143" s="13" t="s">
        <v>81</v>
      </c>
      <c r="AW143" s="13" t="s">
        <v>4</v>
      </c>
      <c r="AX143" s="13" t="s">
        <v>79</v>
      </c>
      <c r="AY143" s="157" t="s">
        <v>156</v>
      </c>
    </row>
    <row r="144" spans="2:65" s="1" customFormat="1" ht="21.75" customHeight="1">
      <c r="B144" s="32"/>
      <c r="C144" s="131" t="s">
        <v>261</v>
      </c>
      <c r="D144" s="131" t="s">
        <v>158</v>
      </c>
      <c r="E144" s="132" t="s">
        <v>4517</v>
      </c>
      <c r="F144" s="133" t="s">
        <v>4518</v>
      </c>
      <c r="G144" s="134" t="s">
        <v>252</v>
      </c>
      <c r="H144" s="135">
        <v>480</v>
      </c>
      <c r="I144" s="136"/>
      <c r="J144" s="137">
        <f>ROUND(I144*H144,2)</f>
        <v>0</v>
      </c>
      <c r="K144" s="133" t="s">
        <v>162</v>
      </c>
      <c r="L144" s="32"/>
      <c r="M144" s="138" t="s">
        <v>19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163</v>
      </c>
      <c r="AT144" s="142" t="s">
        <v>158</v>
      </c>
      <c r="AU144" s="142" t="s">
        <v>81</v>
      </c>
      <c r="AY144" s="17" t="s">
        <v>156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163</v>
      </c>
      <c r="BM144" s="142" t="s">
        <v>4519</v>
      </c>
    </row>
    <row r="145" spans="2:65" s="1" customFormat="1">
      <c r="B145" s="32"/>
      <c r="D145" s="144" t="s">
        <v>165</v>
      </c>
      <c r="F145" s="145" t="s">
        <v>4520</v>
      </c>
      <c r="I145" s="146"/>
      <c r="L145" s="32"/>
      <c r="M145" s="147"/>
      <c r="T145" s="53"/>
      <c r="AT145" s="17" t="s">
        <v>165</v>
      </c>
      <c r="AU145" s="17" t="s">
        <v>81</v>
      </c>
    </row>
    <row r="146" spans="2:65" s="1" customFormat="1">
      <c r="B146" s="32"/>
      <c r="D146" s="148" t="s">
        <v>167</v>
      </c>
      <c r="F146" s="149" t="s">
        <v>4521</v>
      </c>
      <c r="I146" s="146"/>
      <c r="L146" s="32"/>
      <c r="M146" s="147"/>
      <c r="T146" s="53"/>
      <c r="AT146" s="17" t="s">
        <v>167</v>
      </c>
      <c r="AU146" s="17" t="s">
        <v>81</v>
      </c>
    </row>
    <row r="147" spans="2:65" s="1" customFormat="1" ht="21.75" customHeight="1">
      <c r="B147" s="32"/>
      <c r="C147" s="131" t="s">
        <v>268</v>
      </c>
      <c r="D147" s="131" t="s">
        <v>158</v>
      </c>
      <c r="E147" s="132" t="s">
        <v>4522</v>
      </c>
      <c r="F147" s="133" t="s">
        <v>4523</v>
      </c>
      <c r="G147" s="134" t="s">
        <v>161</v>
      </c>
      <c r="H147" s="135">
        <v>12</v>
      </c>
      <c r="I147" s="136"/>
      <c r="J147" s="137">
        <f>ROUND(I147*H147,2)</f>
        <v>0</v>
      </c>
      <c r="K147" s="133" t="s">
        <v>162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163</v>
      </c>
      <c r="AT147" s="142" t="s">
        <v>158</v>
      </c>
      <c r="AU147" s="142" t="s">
        <v>81</v>
      </c>
      <c r="AY147" s="17" t="s">
        <v>156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163</v>
      </c>
      <c r="BM147" s="142" t="s">
        <v>4524</v>
      </c>
    </row>
    <row r="148" spans="2:65" s="1" customFormat="1">
      <c r="B148" s="32"/>
      <c r="D148" s="144" t="s">
        <v>165</v>
      </c>
      <c r="F148" s="145" t="s">
        <v>4525</v>
      </c>
      <c r="I148" s="146"/>
      <c r="L148" s="32"/>
      <c r="M148" s="147"/>
      <c r="T148" s="53"/>
      <c r="AT148" s="17" t="s">
        <v>165</v>
      </c>
      <c r="AU148" s="17" t="s">
        <v>81</v>
      </c>
    </row>
    <row r="149" spans="2:65" s="1" customFormat="1">
      <c r="B149" s="32"/>
      <c r="D149" s="148" t="s">
        <v>167</v>
      </c>
      <c r="F149" s="149" t="s">
        <v>4526</v>
      </c>
      <c r="I149" s="146"/>
      <c r="L149" s="32"/>
      <c r="M149" s="147"/>
      <c r="T149" s="53"/>
      <c r="AT149" s="17" t="s">
        <v>167</v>
      </c>
      <c r="AU149" s="17" t="s">
        <v>81</v>
      </c>
    </row>
    <row r="150" spans="2:65" s="13" customFormat="1">
      <c r="B150" s="156"/>
      <c r="D150" s="144" t="s">
        <v>169</v>
      </c>
      <c r="E150" s="157" t="s">
        <v>19</v>
      </c>
      <c r="F150" s="158" t="s">
        <v>4527</v>
      </c>
      <c r="H150" s="159">
        <v>12</v>
      </c>
      <c r="I150" s="160"/>
      <c r="L150" s="156"/>
      <c r="M150" s="161"/>
      <c r="T150" s="162"/>
      <c r="AT150" s="157" t="s">
        <v>169</v>
      </c>
      <c r="AU150" s="157" t="s">
        <v>81</v>
      </c>
      <c r="AV150" s="13" t="s">
        <v>81</v>
      </c>
      <c r="AW150" s="13" t="s">
        <v>33</v>
      </c>
      <c r="AX150" s="13" t="s">
        <v>72</v>
      </c>
      <c r="AY150" s="157" t="s">
        <v>156</v>
      </c>
    </row>
    <row r="151" spans="2:65" s="14" customFormat="1">
      <c r="B151" s="163"/>
      <c r="D151" s="144" t="s">
        <v>169</v>
      </c>
      <c r="E151" s="164" t="s">
        <v>19</v>
      </c>
      <c r="F151" s="165" t="s">
        <v>176</v>
      </c>
      <c r="H151" s="166">
        <v>12</v>
      </c>
      <c r="I151" s="167"/>
      <c r="L151" s="163"/>
      <c r="M151" s="168"/>
      <c r="T151" s="169"/>
      <c r="AT151" s="164" t="s">
        <v>169</v>
      </c>
      <c r="AU151" s="164" t="s">
        <v>81</v>
      </c>
      <c r="AV151" s="14" t="s">
        <v>163</v>
      </c>
      <c r="AW151" s="14" t="s">
        <v>33</v>
      </c>
      <c r="AX151" s="14" t="s">
        <v>79</v>
      </c>
      <c r="AY151" s="164" t="s">
        <v>156</v>
      </c>
    </row>
    <row r="152" spans="2:65" s="1" customFormat="1" ht="24.2" customHeight="1">
      <c r="B152" s="32"/>
      <c r="C152" s="131" t="s">
        <v>281</v>
      </c>
      <c r="D152" s="131" t="s">
        <v>158</v>
      </c>
      <c r="E152" s="132" t="s">
        <v>4528</v>
      </c>
      <c r="F152" s="133" t="s">
        <v>4529</v>
      </c>
      <c r="G152" s="134" t="s">
        <v>161</v>
      </c>
      <c r="H152" s="135">
        <v>108</v>
      </c>
      <c r="I152" s="136"/>
      <c r="J152" s="137">
        <f>ROUND(I152*H152,2)</f>
        <v>0</v>
      </c>
      <c r="K152" s="133" t="s">
        <v>162</v>
      </c>
      <c r="L152" s="32"/>
      <c r="M152" s="138" t="s">
        <v>19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163</v>
      </c>
      <c r="AT152" s="142" t="s">
        <v>158</v>
      </c>
      <c r="AU152" s="142" t="s">
        <v>81</v>
      </c>
      <c r="AY152" s="17" t="s">
        <v>156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163</v>
      </c>
      <c r="BM152" s="142" t="s">
        <v>4530</v>
      </c>
    </row>
    <row r="153" spans="2:65" s="1" customFormat="1">
      <c r="B153" s="32"/>
      <c r="D153" s="144" t="s">
        <v>165</v>
      </c>
      <c r="F153" s="145" t="s">
        <v>4531</v>
      </c>
      <c r="I153" s="146"/>
      <c r="L153" s="32"/>
      <c r="M153" s="147"/>
      <c r="T153" s="53"/>
      <c r="AT153" s="17" t="s">
        <v>165</v>
      </c>
      <c r="AU153" s="17" t="s">
        <v>81</v>
      </c>
    </row>
    <row r="154" spans="2:65" s="1" customFormat="1">
      <c r="B154" s="32"/>
      <c r="D154" s="148" t="s">
        <v>167</v>
      </c>
      <c r="F154" s="149" t="s">
        <v>4532</v>
      </c>
      <c r="I154" s="146"/>
      <c r="L154" s="32"/>
      <c r="M154" s="147"/>
      <c r="T154" s="53"/>
      <c r="AT154" s="17" t="s">
        <v>167</v>
      </c>
      <c r="AU154" s="17" t="s">
        <v>81</v>
      </c>
    </row>
    <row r="155" spans="2:65" s="13" customFormat="1">
      <c r="B155" s="156"/>
      <c r="D155" s="144" t="s">
        <v>169</v>
      </c>
      <c r="E155" s="157" t="s">
        <v>19</v>
      </c>
      <c r="F155" s="158" t="s">
        <v>4533</v>
      </c>
      <c r="H155" s="159">
        <v>108</v>
      </c>
      <c r="I155" s="160"/>
      <c r="L155" s="156"/>
      <c r="M155" s="161"/>
      <c r="T155" s="162"/>
      <c r="AT155" s="157" t="s">
        <v>169</v>
      </c>
      <c r="AU155" s="157" t="s">
        <v>81</v>
      </c>
      <c r="AV155" s="13" t="s">
        <v>81</v>
      </c>
      <c r="AW155" s="13" t="s">
        <v>33</v>
      </c>
      <c r="AX155" s="13" t="s">
        <v>72</v>
      </c>
      <c r="AY155" s="157" t="s">
        <v>156</v>
      </c>
    </row>
    <row r="156" spans="2:65" s="14" customFormat="1">
      <c r="B156" s="163"/>
      <c r="D156" s="144" t="s">
        <v>169</v>
      </c>
      <c r="E156" s="164" t="s">
        <v>19</v>
      </c>
      <c r="F156" s="165" t="s">
        <v>176</v>
      </c>
      <c r="H156" s="166">
        <v>108</v>
      </c>
      <c r="I156" s="167"/>
      <c r="L156" s="163"/>
      <c r="M156" s="168"/>
      <c r="T156" s="169"/>
      <c r="AT156" s="164" t="s">
        <v>169</v>
      </c>
      <c r="AU156" s="164" t="s">
        <v>81</v>
      </c>
      <c r="AV156" s="14" t="s">
        <v>163</v>
      </c>
      <c r="AW156" s="14" t="s">
        <v>33</v>
      </c>
      <c r="AX156" s="14" t="s">
        <v>79</v>
      </c>
      <c r="AY156" s="164" t="s">
        <v>156</v>
      </c>
    </row>
    <row r="157" spans="2:65" s="1" customFormat="1" ht="16.5" customHeight="1">
      <c r="B157" s="32"/>
      <c r="C157" s="170" t="s">
        <v>288</v>
      </c>
      <c r="D157" s="170" t="s">
        <v>237</v>
      </c>
      <c r="E157" s="171" t="s">
        <v>4534</v>
      </c>
      <c r="F157" s="172" t="s">
        <v>4535</v>
      </c>
      <c r="G157" s="173" t="s">
        <v>161</v>
      </c>
      <c r="H157" s="174">
        <v>12</v>
      </c>
      <c r="I157" s="175"/>
      <c r="J157" s="176">
        <f>ROUND(I157*H157,2)</f>
        <v>0</v>
      </c>
      <c r="K157" s="172" t="s">
        <v>162</v>
      </c>
      <c r="L157" s="177"/>
      <c r="M157" s="178" t="s">
        <v>19</v>
      </c>
      <c r="N157" s="17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215</v>
      </c>
      <c r="AT157" s="142" t="s">
        <v>237</v>
      </c>
      <c r="AU157" s="142" t="s">
        <v>81</v>
      </c>
      <c r="AY157" s="17" t="s">
        <v>156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163</v>
      </c>
      <c r="BM157" s="142" t="s">
        <v>4536</v>
      </c>
    </row>
    <row r="158" spans="2:65" s="1" customFormat="1">
      <c r="B158" s="32"/>
      <c r="D158" s="144" t="s">
        <v>165</v>
      </c>
      <c r="F158" s="145" t="s">
        <v>4535</v>
      </c>
      <c r="I158" s="146"/>
      <c r="L158" s="32"/>
      <c r="M158" s="147"/>
      <c r="T158" s="53"/>
      <c r="AT158" s="17" t="s">
        <v>165</v>
      </c>
      <c r="AU158" s="17" t="s">
        <v>81</v>
      </c>
    </row>
    <row r="159" spans="2:65" s="11" customFormat="1" ht="22.9" customHeight="1">
      <c r="B159" s="119"/>
      <c r="D159" s="120" t="s">
        <v>71</v>
      </c>
      <c r="E159" s="129" t="s">
        <v>163</v>
      </c>
      <c r="F159" s="129" t="s">
        <v>1911</v>
      </c>
      <c r="I159" s="122"/>
      <c r="J159" s="130">
        <f>BK159</f>
        <v>0</v>
      </c>
      <c r="L159" s="119"/>
      <c r="M159" s="124"/>
      <c r="P159" s="125">
        <f>SUM(P160:P167)</f>
        <v>0</v>
      </c>
      <c r="R159" s="125">
        <f>SUM(R160:R167)</f>
        <v>1.17208</v>
      </c>
      <c r="T159" s="126">
        <f>SUM(T160:T167)</f>
        <v>0</v>
      </c>
      <c r="AR159" s="120" t="s">
        <v>79</v>
      </c>
      <c r="AT159" s="127" t="s">
        <v>71</v>
      </c>
      <c r="AU159" s="127" t="s">
        <v>79</v>
      </c>
      <c r="AY159" s="120" t="s">
        <v>156</v>
      </c>
      <c r="BK159" s="128">
        <f>SUM(BK160:BK167)</f>
        <v>0</v>
      </c>
    </row>
    <row r="160" spans="2:65" s="1" customFormat="1" ht="24.2" customHeight="1">
      <c r="B160" s="32"/>
      <c r="C160" s="131" t="s">
        <v>294</v>
      </c>
      <c r="D160" s="131" t="s">
        <v>158</v>
      </c>
      <c r="E160" s="132" t="s">
        <v>4537</v>
      </c>
      <c r="F160" s="133" t="s">
        <v>4538</v>
      </c>
      <c r="G160" s="134" t="s">
        <v>372</v>
      </c>
      <c r="H160" s="135">
        <v>11.2</v>
      </c>
      <c r="I160" s="136"/>
      <c r="J160" s="137">
        <f>ROUND(I160*H160,2)</f>
        <v>0</v>
      </c>
      <c r="K160" s="133" t="s">
        <v>162</v>
      </c>
      <c r="L160" s="32"/>
      <c r="M160" s="138" t="s">
        <v>19</v>
      </c>
      <c r="N160" s="139" t="s">
        <v>43</v>
      </c>
      <c r="P160" s="140">
        <f>O160*H160</f>
        <v>0</v>
      </c>
      <c r="Q160" s="140">
        <v>3.465E-2</v>
      </c>
      <c r="R160" s="140">
        <f>Q160*H160</f>
        <v>0.38807999999999998</v>
      </c>
      <c r="S160" s="140">
        <v>0</v>
      </c>
      <c r="T160" s="141">
        <f>S160*H160</f>
        <v>0</v>
      </c>
      <c r="AR160" s="142" t="s">
        <v>163</v>
      </c>
      <c r="AT160" s="142" t="s">
        <v>158</v>
      </c>
      <c r="AU160" s="142" t="s">
        <v>81</v>
      </c>
      <c r="AY160" s="17" t="s">
        <v>156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163</v>
      </c>
      <c r="BM160" s="142" t="s">
        <v>4539</v>
      </c>
    </row>
    <row r="161" spans="2:65" s="1" customFormat="1">
      <c r="B161" s="32"/>
      <c r="D161" s="144" t="s">
        <v>165</v>
      </c>
      <c r="F161" s="145" t="s">
        <v>4540</v>
      </c>
      <c r="I161" s="146"/>
      <c r="L161" s="32"/>
      <c r="M161" s="147"/>
      <c r="T161" s="53"/>
      <c r="AT161" s="17" t="s">
        <v>165</v>
      </c>
      <c r="AU161" s="17" t="s">
        <v>81</v>
      </c>
    </row>
    <row r="162" spans="2:65" s="1" customFormat="1">
      <c r="B162" s="32"/>
      <c r="D162" s="148" t="s">
        <v>167</v>
      </c>
      <c r="F162" s="149" t="s">
        <v>4541</v>
      </c>
      <c r="I162" s="146"/>
      <c r="L162" s="32"/>
      <c r="M162" s="147"/>
      <c r="T162" s="53"/>
      <c r="AT162" s="17" t="s">
        <v>167</v>
      </c>
      <c r="AU162" s="17" t="s">
        <v>81</v>
      </c>
    </row>
    <row r="163" spans="2:65" s="13" customFormat="1">
      <c r="B163" s="156"/>
      <c r="D163" s="144" t="s">
        <v>169</v>
      </c>
      <c r="E163" s="157" t="s">
        <v>19</v>
      </c>
      <c r="F163" s="158" t="s">
        <v>4542</v>
      </c>
      <c r="H163" s="159">
        <v>11.2</v>
      </c>
      <c r="I163" s="160"/>
      <c r="L163" s="156"/>
      <c r="M163" s="161"/>
      <c r="T163" s="162"/>
      <c r="AT163" s="157" t="s">
        <v>169</v>
      </c>
      <c r="AU163" s="157" t="s">
        <v>81</v>
      </c>
      <c r="AV163" s="13" t="s">
        <v>81</v>
      </c>
      <c r="AW163" s="13" t="s">
        <v>33</v>
      </c>
      <c r="AX163" s="13" t="s">
        <v>72</v>
      </c>
      <c r="AY163" s="157" t="s">
        <v>156</v>
      </c>
    </row>
    <row r="164" spans="2:65" s="14" customFormat="1">
      <c r="B164" s="163"/>
      <c r="D164" s="144" t="s">
        <v>169</v>
      </c>
      <c r="E164" s="164" t="s">
        <v>19</v>
      </c>
      <c r="F164" s="165" t="s">
        <v>176</v>
      </c>
      <c r="H164" s="166">
        <v>11.2</v>
      </c>
      <c r="I164" s="167"/>
      <c r="L164" s="163"/>
      <c r="M164" s="168"/>
      <c r="T164" s="169"/>
      <c r="AT164" s="164" t="s">
        <v>169</v>
      </c>
      <c r="AU164" s="164" t="s">
        <v>81</v>
      </c>
      <c r="AV164" s="14" t="s">
        <v>163</v>
      </c>
      <c r="AW164" s="14" t="s">
        <v>33</v>
      </c>
      <c r="AX164" s="14" t="s">
        <v>79</v>
      </c>
      <c r="AY164" s="164" t="s">
        <v>156</v>
      </c>
    </row>
    <row r="165" spans="2:65" s="1" customFormat="1" ht="16.5" customHeight="1">
      <c r="B165" s="32"/>
      <c r="C165" s="170" t="s">
        <v>300</v>
      </c>
      <c r="D165" s="170" t="s">
        <v>237</v>
      </c>
      <c r="E165" s="171" t="s">
        <v>4543</v>
      </c>
      <c r="F165" s="172" t="s">
        <v>4544</v>
      </c>
      <c r="G165" s="173" t="s">
        <v>284</v>
      </c>
      <c r="H165" s="174">
        <v>7</v>
      </c>
      <c r="I165" s="175"/>
      <c r="J165" s="176">
        <f>ROUND(I165*H165,2)</f>
        <v>0</v>
      </c>
      <c r="K165" s="172" t="s">
        <v>577</v>
      </c>
      <c r="L165" s="177"/>
      <c r="M165" s="178" t="s">
        <v>19</v>
      </c>
      <c r="N165" s="179" t="s">
        <v>43</v>
      </c>
      <c r="P165" s="140">
        <f>O165*H165</f>
        <v>0</v>
      </c>
      <c r="Q165" s="140">
        <v>0.112</v>
      </c>
      <c r="R165" s="140">
        <f>Q165*H165</f>
        <v>0.78400000000000003</v>
      </c>
      <c r="S165" s="140">
        <v>0</v>
      </c>
      <c r="T165" s="141">
        <f>S165*H165</f>
        <v>0</v>
      </c>
      <c r="AR165" s="142" t="s">
        <v>215</v>
      </c>
      <c r="AT165" s="142" t="s">
        <v>237</v>
      </c>
      <c r="AU165" s="142" t="s">
        <v>81</v>
      </c>
      <c r="AY165" s="17" t="s">
        <v>156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163</v>
      </c>
      <c r="BM165" s="142" t="s">
        <v>4545</v>
      </c>
    </row>
    <row r="166" spans="2:65" s="1" customFormat="1">
      <c r="B166" s="32"/>
      <c r="D166" s="144" t="s">
        <v>165</v>
      </c>
      <c r="F166" s="145" t="s">
        <v>4544</v>
      </c>
      <c r="I166" s="146"/>
      <c r="L166" s="32"/>
      <c r="M166" s="147"/>
      <c r="T166" s="53"/>
      <c r="AT166" s="17" t="s">
        <v>165</v>
      </c>
      <c r="AU166" s="17" t="s">
        <v>81</v>
      </c>
    </row>
    <row r="167" spans="2:65" s="13" customFormat="1">
      <c r="B167" s="156"/>
      <c r="D167" s="144" t="s">
        <v>169</v>
      </c>
      <c r="E167" s="157" t="s">
        <v>19</v>
      </c>
      <c r="F167" s="158" t="s">
        <v>4546</v>
      </c>
      <c r="H167" s="159">
        <v>7</v>
      </c>
      <c r="I167" s="160"/>
      <c r="L167" s="156"/>
      <c r="M167" s="161"/>
      <c r="T167" s="162"/>
      <c r="AT167" s="157" t="s">
        <v>169</v>
      </c>
      <c r="AU167" s="157" t="s">
        <v>81</v>
      </c>
      <c r="AV167" s="13" t="s">
        <v>81</v>
      </c>
      <c r="AW167" s="13" t="s">
        <v>33</v>
      </c>
      <c r="AX167" s="13" t="s">
        <v>79</v>
      </c>
      <c r="AY167" s="157" t="s">
        <v>156</v>
      </c>
    </row>
    <row r="168" spans="2:65" s="11" customFormat="1" ht="22.9" customHeight="1">
      <c r="B168" s="119"/>
      <c r="D168" s="120" t="s">
        <v>71</v>
      </c>
      <c r="E168" s="129" t="s">
        <v>196</v>
      </c>
      <c r="F168" s="129" t="s">
        <v>4547</v>
      </c>
      <c r="I168" s="122"/>
      <c r="J168" s="130">
        <f>BK168</f>
        <v>0</v>
      </c>
      <c r="L168" s="119"/>
      <c r="M168" s="124"/>
      <c r="P168" s="125">
        <f>SUM(P169:P203)</f>
        <v>0</v>
      </c>
      <c r="R168" s="125">
        <f>SUM(R169:R203)</f>
        <v>53.342241999999999</v>
      </c>
      <c r="T168" s="126">
        <f>SUM(T169:T203)</f>
        <v>0</v>
      </c>
      <c r="AR168" s="120" t="s">
        <v>79</v>
      </c>
      <c r="AT168" s="127" t="s">
        <v>71</v>
      </c>
      <c r="AU168" s="127" t="s">
        <v>79</v>
      </c>
      <c r="AY168" s="120" t="s">
        <v>156</v>
      </c>
      <c r="BK168" s="128">
        <f>SUM(BK169:BK203)</f>
        <v>0</v>
      </c>
    </row>
    <row r="169" spans="2:65" s="1" customFormat="1" ht="33" customHeight="1">
      <c r="B169" s="32"/>
      <c r="C169" s="131" t="s">
        <v>306</v>
      </c>
      <c r="D169" s="131" t="s">
        <v>158</v>
      </c>
      <c r="E169" s="132" t="s">
        <v>4548</v>
      </c>
      <c r="F169" s="133" t="s">
        <v>4549</v>
      </c>
      <c r="G169" s="134" t="s">
        <v>252</v>
      </c>
      <c r="H169" s="135">
        <v>80.87</v>
      </c>
      <c r="I169" s="136"/>
      <c r="J169" s="137">
        <f>ROUND(I169*H169,2)</f>
        <v>0</v>
      </c>
      <c r="K169" s="133" t="s">
        <v>162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0.19900000000000001</v>
      </c>
      <c r="R169" s="140">
        <f>Q169*H169</f>
        <v>16.093130000000002</v>
      </c>
      <c r="S169" s="140">
        <v>0</v>
      </c>
      <c r="T169" s="141">
        <f>S169*H169</f>
        <v>0</v>
      </c>
      <c r="AR169" s="142" t="s">
        <v>163</v>
      </c>
      <c r="AT169" s="142" t="s">
        <v>158</v>
      </c>
      <c r="AU169" s="142" t="s">
        <v>81</v>
      </c>
      <c r="AY169" s="17" t="s">
        <v>156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163</v>
      </c>
      <c r="BM169" s="142" t="s">
        <v>4550</v>
      </c>
    </row>
    <row r="170" spans="2:65" s="1" customFormat="1">
      <c r="B170" s="32"/>
      <c r="D170" s="144" t="s">
        <v>165</v>
      </c>
      <c r="F170" s="145" t="s">
        <v>4551</v>
      </c>
      <c r="I170" s="146"/>
      <c r="L170" s="32"/>
      <c r="M170" s="147"/>
      <c r="T170" s="53"/>
      <c r="AT170" s="17" t="s">
        <v>165</v>
      </c>
      <c r="AU170" s="17" t="s">
        <v>81</v>
      </c>
    </row>
    <row r="171" spans="2:65" s="1" customFormat="1">
      <c r="B171" s="32"/>
      <c r="D171" s="148" t="s">
        <v>167</v>
      </c>
      <c r="F171" s="149" t="s">
        <v>4552</v>
      </c>
      <c r="I171" s="146"/>
      <c r="L171" s="32"/>
      <c r="M171" s="147"/>
      <c r="T171" s="53"/>
      <c r="AT171" s="17" t="s">
        <v>167</v>
      </c>
      <c r="AU171" s="17" t="s">
        <v>81</v>
      </c>
    </row>
    <row r="172" spans="2:65" s="12" customFormat="1">
      <c r="B172" s="150"/>
      <c r="D172" s="144" t="s">
        <v>169</v>
      </c>
      <c r="E172" s="151" t="s">
        <v>19</v>
      </c>
      <c r="F172" s="152" t="s">
        <v>4553</v>
      </c>
      <c r="H172" s="151" t="s">
        <v>19</v>
      </c>
      <c r="I172" s="153"/>
      <c r="L172" s="150"/>
      <c r="M172" s="154"/>
      <c r="T172" s="155"/>
      <c r="AT172" s="151" t="s">
        <v>169</v>
      </c>
      <c r="AU172" s="151" t="s">
        <v>81</v>
      </c>
      <c r="AV172" s="12" t="s">
        <v>79</v>
      </c>
      <c r="AW172" s="12" t="s">
        <v>33</v>
      </c>
      <c r="AX172" s="12" t="s">
        <v>72</v>
      </c>
      <c r="AY172" s="151" t="s">
        <v>156</v>
      </c>
    </row>
    <row r="173" spans="2:65" s="13" customFormat="1">
      <c r="B173" s="156"/>
      <c r="D173" s="144" t="s">
        <v>169</v>
      </c>
      <c r="E173" s="157" t="s">
        <v>19</v>
      </c>
      <c r="F173" s="158" t="s">
        <v>4554</v>
      </c>
      <c r="H173" s="159">
        <v>34.1</v>
      </c>
      <c r="I173" s="160"/>
      <c r="L173" s="156"/>
      <c r="M173" s="161"/>
      <c r="T173" s="162"/>
      <c r="AT173" s="157" t="s">
        <v>169</v>
      </c>
      <c r="AU173" s="157" t="s">
        <v>81</v>
      </c>
      <c r="AV173" s="13" t="s">
        <v>81</v>
      </c>
      <c r="AW173" s="13" t="s">
        <v>33</v>
      </c>
      <c r="AX173" s="13" t="s">
        <v>72</v>
      </c>
      <c r="AY173" s="157" t="s">
        <v>156</v>
      </c>
    </row>
    <row r="174" spans="2:65" s="13" customFormat="1">
      <c r="B174" s="156"/>
      <c r="D174" s="144" t="s">
        <v>169</v>
      </c>
      <c r="E174" s="157" t="s">
        <v>19</v>
      </c>
      <c r="F174" s="158" t="s">
        <v>4555</v>
      </c>
      <c r="H174" s="159">
        <v>46.77</v>
      </c>
      <c r="I174" s="160"/>
      <c r="L174" s="156"/>
      <c r="M174" s="161"/>
      <c r="T174" s="162"/>
      <c r="AT174" s="157" t="s">
        <v>169</v>
      </c>
      <c r="AU174" s="157" t="s">
        <v>81</v>
      </c>
      <c r="AV174" s="13" t="s">
        <v>81</v>
      </c>
      <c r="AW174" s="13" t="s">
        <v>33</v>
      </c>
      <c r="AX174" s="13" t="s">
        <v>72</v>
      </c>
      <c r="AY174" s="157" t="s">
        <v>156</v>
      </c>
    </row>
    <row r="175" spans="2:65" s="14" customFormat="1">
      <c r="B175" s="163"/>
      <c r="D175" s="144" t="s">
        <v>169</v>
      </c>
      <c r="E175" s="164" t="s">
        <v>19</v>
      </c>
      <c r="F175" s="165" t="s">
        <v>176</v>
      </c>
      <c r="H175" s="166">
        <v>80.87</v>
      </c>
      <c r="I175" s="167"/>
      <c r="L175" s="163"/>
      <c r="M175" s="168"/>
      <c r="T175" s="169"/>
      <c r="AT175" s="164" t="s">
        <v>169</v>
      </c>
      <c r="AU175" s="164" t="s">
        <v>81</v>
      </c>
      <c r="AV175" s="14" t="s">
        <v>163</v>
      </c>
      <c r="AW175" s="14" t="s">
        <v>33</v>
      </c>
      <c r="AX175" s="14" t="s">
        <v>79</v>
      </c>
      <c r="AY175" s="164" t="s">
        <v>156</v>
      </c>
    </row>
    <row r="176" spans="2:65" s="1" customFormat="1" ht="33" customHeight="1">
      <c r="B176" s="32"/>
      <c r="C176" s="131" t="s">
        <v>7</v>
      </c>
      <c r="D176" s="131" t="s">
        <v>158</v>
      </c>
      <c r="E176" s="132" t="s">
        <v>4556</v>
      </c>
      <c r="F176" s="133" t="s">
        <v>4557</v>
      </c>
      <c r="G176" s="134" t="s">
        <v>252</v>
      </c>
      <c r="H176" s="135">
        <v>80.87</v>
      </c>
      <c r="I176" s="136"/>
      <c r="J176" s="137">
        <f>ROUND(I176*H176,2)</f>
        <v>0</v>
      </c>
      <c r="K176" s="133" t="s">
        <v>162</v>
      </c>
      <c r="L176" s="32"/>
      <c r="M176" s="138" t="s">
        <v>19</v>
      </c>
      <c r="N176" s="139" t="s">
        <v>43</v>
      </c>
      <c r="P176" s="140">
        <f>O176*H176</f>
        <v>0</v>
      </c>
      <c r="Q176" s="140">
        <v>0.19800000000000001</v>
      </c>
      <c r="R176" s="140">
        <f>Q176*H176</f>
        <v>16.012260000000001</v>
      </c>
      <c r="S176" s="140">
        <v>0</v>
      </c>
      <c r="T176" s="141">
        <f>S176*H176</f>
        <v>0</v>
      </c>
      <c r="AR176" s="142" t="s">
        <v>163</v>
      </c>
      <c r="AT176" s="142" t="s">
        <v>158</v>
      </c>
      <c r="AU176" s="142" t="s">
        <v>81</v>
      </c>
      <c r="AY176" s="17" t="s">
        <v>156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163</v>
      </c>
      <c r="BM176" s="142" t="s">
        <v>4558</v>
      </c>
    </row>
    <row r="177" spans="2:65" s="1" customFormat="1">
      <c r="B177" s="32"/>
      <c r="D177" s="144" t="s">
        <v>165</v>
      </c>
      <c r="F177" s="145" t="s">
        <v>4559</v>
      </c>
      <c r="I177" s="146"/>
      <c r="L177" s="32"/>
      <c r="M177" s="147"/>
      <c r="T177" s="53"/>
      <c r="AT177" s="17" t="s">
        <v>165</v>
      </c>
      <c r="AU177" s="17" t="s">
        <v>81</v>
      </c>
    </row>
    <row r="178" spans="2:65" s="1" customFormat="1">
      <c r="B178" s="32"/>
      <c r="D178" s="148" t="s">
        <v>167</v>
      </c>
      <c r="F178" s="149" t="s">
        <v>4560</v>
      </c>
      <c r="I178" s="146"/>
      <c r="L178" s="32"/>
      <c r="M178" s="147"/>
      <c r="T178" s="53"/>
      <c r="AT178" s="17" t="s">
        <v>167</v>
      </c>
      <c r="AU178" s="17" t="s">
        <v>81</v>
      </c>
    </row>
    <row r="179" spans="2:65" s="12" customFormat="1">
      <c r="B179" s="150"/>
      <c r="D179" s="144" t="s">
        <v>169</v>
      </c>
      <c r="E179" s="151" t="s">
        <v>19</v>
      </c>
      <c r="F179" s="152" t="s">
        <v>4553</v>
      </c>
      <c r="H179" s="151" t="s">
        <v>19</v>
      </c>
      <c r="I179" s="153"/>
      <c r="L179" s="150"/>
      <c r="M179" s="154"/>
      <c r="T179" s="155"/>
      <c r="AT179" s="151" t="s">
        <v>169</v>
      </c>
      <c r="AU179" s="151" t="s">
        <v>81</v>
      </c>
      <c r="AV179" s="12" t="s">
        <v>79</v>
      </c>
      <c r="AW179" s="12" t="s">
        <v>33</v>
      </c>
      <c r="AX179" s="12" t="s">
        <v>72</v>
      </c>
      <c r="AY179" s="151" t="s">
        <v>156</v>
      </c>
    </row>
    <row r="180" spans="2:65" s="13" customFormat="1">
      <c r="B180" s="156"/>
      <c r="D180" s="144" t="s">
        <v>169</v>
      </c>
      <c r="E180" s="157" t="s">
        <v>19</v>
      </c>
      <c r="F180" s="158" t="s">
        <v>4554</v>
      </c>
      <c r="H180" s="159">
        <v>34.1</v>
      </c>
      <c r="I180" s="160"/>
      <c r="L180" s="156"/>
      <c r="M180" s="161"/>
      <c r="T180" s="162"/>
      <c r="AT180" s="157" t="s">
        <v>169</v>
      </c>
      <c r="AU180" s="157" t="s">
        <v>81</v>
      </c>
      <c r="AV180" s="13" t="s">
        <v>81</v>
      </c>
      <c r="AW180" s="13" t="s">
        <v>33</v>
      </c>
      <c r="AX180" s="13" t="s">
        <v>72</v>
      </c>
      <c r="AY180" s="157" t="s">
        <v>156</v>
      </c>
    </row>
    <row r="181" spans="2:65" s="13" customFormat="1">
      <c r="B181" s="156"/>
      <c r="D181" s="144" t="s">
        <v>169</v>
      </c>
      <c r="E181" s="157" t="s">
        <v>19</v>
      </c>
      <c r="F181" s="158" t="s">
        <v>4555</v>
      </c>
      <c r="H181" s="159">
        <v>46.77</v>
      </c>
      <c r="I181" s="160"/>
      <c r="L181" s="156"/>
      <c r="M181" s="161"/>
      <c r="T181" s="162"/>
      <c r="AT181" s="157" t="s">
        <v>169</v>
      </c>
      <c r="AU181" s="157" t="s">
        <v>81</v>
      </c>
      <c r="AV181" s="13" t="s">
        <v>81</v>
      </c>
      <c r="AW181" s="13" t="s">
        <v>33</v>
      </c>
      <c r="AX181" s="13" t="s">
        <v>72</v>
      </c>
      <c r="AY181" s="157" t="s">
        <v>156</v>
      </c>
    </row>
    <row r="182" spans="2:65" s="14" customFormat="1">
      <c r="B182" s="163"/>
      <c r="D182" s="144" t="s">
        <v>169</v>
      </c>
      <c r="E182" s="164" t="s">
        <v>19</v>
      </c>
      <c r="F182" s="165" t="s">
        <v>176</v>
      </c>
      <c r="H182" s="166">
        <v>80.87</v>
      </c>
      <c r="I182" s="167"/>
      <c r="L182" s="163"/>
      <c r="M182" s="168"/>
      <c r="T182" s="169"/>
      <c r="AT182" s="164" t="s">
        <v>169</v>
      </c>
      <c r="AU182" s="164" t="s">
        <v>81</v>
      </c>
      <c r="AV182" s="14" t="s">
        <v>163</v>
      </c>
      <c r="AW182" s="14" t="s">
        <v>33</v>
      </c>
      <c r="AX182" s="14" t="s">
        <v>79</v>
      </c>
      <c r="AY182" s="164" t="s">
        <v>156</v>
      </c>
    </row>
    <row r="183" spans="2:65" s="1" customFormat="1" ht="33" customHeight="1">
      <c r="B183" s="32"/>
      <c r="C183" s="131" t="s">
        <v>321</v>
      </c>
      <c r="D183" s="131" t="s">
        <v>158</v>
      </c>
      <c r="E183" s="132" t="s">
        <v>4561</v>
      </c>
      <c r="F183" s="133" t="s">
        <v>4562</v>
      </c>
      <c r="G183" s="134" t="s">
        <v>252</v>
      </c>
      <c r="H183" s="135">
        <v>8</v>
      </c>
      <c r="I183" s="136"/>
      <c r="J183" s="137">
        <f>ROUND(I183*H183,2)</f>
        <v>0</v>
      </c>
      <c r="K183" s="133" t="s">
        <v>162</v>
      </c>
      <c r="L183" s="32"/>
      <c r="M183" s="138" t="s">
        <v>19</v>
      </c>
      <c r="N183" s="139" t="s">
        <v>43</v>
      </c>
      <c r="P183" s="140">
        <f>O183*H183</f>
        <v>0</v>
      </c>
      <c r="Q183" s="140">
        <v>0.29699999999999999</v>
      </c>
      <c r="R183" s="140">
        <f>Q183*H183</f>
        <v>2.3759999999999999</v>
      </c>
      <c r="S183" s="140">
        <v>0</v>
      </c>
      <c r="T183" s="141">
        <f>S183*H183</f>
        <v>0</v>
      </c>
      <c r="AR183" s="142" t="s">
        <v>163</v>
      </c>
      <c r="AT183" s="142" t="s">
        <v>158</v>
      </c>
      <c r="AU183" s="142" t="s">
        <v>81</v>
      </c>
      <c r="AY183" s="17" t="s">
        <v>156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163</v>
      </c>
      <c r="BM183" s="142" t="s">
        <v>4563</v>
      </c>
    </row>
    <row r="184" spans="2:65" s="1" customFormat="1">
      <c r="B184" s="32"/>
      <c r="D184" s="144" t="s">
        <v>165</v>
      </c>
      <c r="F184" s="145" t="s">
        <v>4564</v>
      </c>
      <c r="I184" s="146"/>
      <c r="L184" s="32"/>
      <c r="M184" s="147"/>
      <c r="T184" s="53"/>
      <c r="AT184" s="17" t="s">
        <v>165</v>
      </c>
      <c r="AU184" s="17" t="s">
        <v>81</v>
      </c>
    </row>
    <row r="185" spans="2:65" s="1" customFormat="1">
      <c r="B185" s="32"/>
      <c r="D185" s="148" t="s">
        <v>167</v>
      </c>
      <c r="F185" s="149" t="s">
        <v>4565</v>
      </c>
      <c r="I185" s="146"/>
      <c r="L185" s="32"/>
      <c r="M185" s="147"/>
      <c r="T185" s="53"/>
      <c r="AT185" s="17" t="s">
        <v>167</v>
      </c>
      <c r="AU185" s="17" t="s">
        <v>81</v>
      </c>
    </row>
    <row r="186" spans="2:65" s="13" customFormat="1">
      <c r="B186" s="156"/>
      <c r="D186" s="144" t="s">
        <v>169</v>
      </c>
      <c r="E186" s="157" t="s">
        <v>19</v>
      </c>
      <c r="F186" s="158" t="s">
        <v>4566</v>
      </c>
      <c r="H186" s="159">
        <v>8</v>
      </c>
      <c r="I186" s="160"/>
      <c r="L186" s="156"/>
      <c r="M186" s="161"/>
      <c r="T186" s="162"/>
      <c r="AT186" s="157" t="s">
        <v>169</v>
      </c>
      <c r="AU186" s="157" t="s">
        <v>81</v>
      </c>
      <c r="AV186" s="13" t="s">
        <v>81</v>
      </c>
      <c r="AW186" s="13" t="s">
        <v>33</v>
      </c>
      <c r="AX186" s="13" t="s">
        <v>72</v>
      </c>
      <c r="AY186" s="157" t="s">
        <v>156</v>
      </c>
    </row>
    <row r="187" spans="2:65" s="14" customFormat="1">
      <c r="B187" s="163"/>
      <c r="D187" s="144" t="s">
        <v>169</v>
      </c>
      <c r="E187" s="164" t="s">
        <v>19</v>
      </c>
      <c r="F187" s="165" t="s">
        <v>176</v>
      </c>
      <c r="H187" s="166">
        <v>8</v>
      </c>
      <c r="I187" s="167"/>
      <c r="L187" s="163"/>
      <c r="M187" s="168"/>
      <c r="T187" s="169"/>
      <c r="AT187" s="164" t="s">
        <v>169</v>
      </c>
      <c r="AU187" s="164" t="s">
        <v>81</v>
      </c>
      <c r="AV187" s="14" t="s">
        <v>163</v>
      </c>
      <c r="AW187" s="14" t="s">
        <v>33</v>
      </c>
      <c r="AX187" s="14" t="s">
        <v>79</v>
      </c>
      <c r="AY187" s="164" t="s">
        <v>156</v>
      </c>
    </row>
    <row r="188" spans="2:65" s="1" customFormat="1" ht="16.5" customHeight="1">
      <c r="B188" s="32"/>
      <c r="C188" s="131" t="s">
        <v>325</v>
      </c>
      <c r="D188" s="131" t="s">
        <v>158</v>
      </c>
      <c r="E188" s="132" t="s">
        <v>4567</v>
      </c>
      <c r="F188" s="133" t="s">
        <v>4568</v>
      </c>
      <c r="G188" s="134" t="s">
        <v>252</v>
      </c>
      <c r="H188" s="135">
        <v>4</v>
      </c>
      <c r="I188" s="136"/>
      <c r="J188" s="137">
        <f>ROUND(I188*H188,2)</f>
        <v>0</v>
      </c>
      <c r="K188" s="133" t="s">
        <v>162</v>
      </c>
      <c r="L188" s="32"/>
      <c r="M188" s="138" t="s">
        <v>19</v>
      </c>
      <c r="N188" s="139" t="s">
        <v>43</v>
      </c>
      <c r="P188" s="140">
        <f>O188*H188</f>
        <v>0</v>
      </c>
      <c r="Q188" s="140">
        <v>0.49985000000000002</v>
      </c>
      <c r="R188" s="140">
        <f>Q188*H188</f>
        <v>1.9994000000000001</v>
      </c>
      <c r="S188" s="140">
        <v>0</v>
      </c>
      <c r="T188" s="141">
        <f>S188*H188</f>
        <v>0</v>
      </c>
      <c r="AR188" s="142" t="s">
        <v>163</v>
      </c>
      <c r="AT188" s="142" t="s">
        <v>158</v>
      </c>
      <c r="AU188" s="142" t="s">
        <v>81</v>
      </c>
      <c r="AY188" s="17" t="s">
        <v>156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163</v>
      </c>
      <c r="BM188" s="142" t="s">
        <v>4569</v>
      </c>
    </row>
    <row r="189" spans="2:65" s="1" customFormat="1">
      <c r="B189" s="32"/>
      <c r="D189" s="144" t="s">
        <v>165</v>
      </c>
      <c r="F189" s="145" t="s">
        <v>4570</v>
      </c>
      <c r="I189" s="146"/>
      <c r="L189" s="32"/>
      <c r="M189" s="147"/>
      <c r="T189" s="53"/>
      <c r="AT189" s="17" t="s">
        <v>165</v>
      </c>
      <c r="AU189" s="17" t="s">
        <v>81</v>
      </c>
    </row>
    <row r="190" spans="2:65" s="1" customFormat="1">
      <c r="B190" s="32"/>
      <c r="D190" s="148" t="s">
        <v>167</v>
      </c>
      <c r="F190" s="149" t="s">
        <v>4571</v>
      </c>
      <c r="I190" s="146"/>
      <c r="L190" s="32"/>
      <c r="M190" s="147"/>
      <c r="T190" s="53"/>
      <c r="AT190" s="17" t="s">
        <v>167</v>
      </c>
      <c r="AU190" s="17" t="s">
        <v>81</v>
      </c>
    </row>
    <row r="191" spans="2:65" s="13" customFormat="1">
      <c r="B191" s="156"/>
      <c r="D191" s="144" t="s">
        <v>169</v>
      </c>
      <c r="E191" s="157" t="s">
        <v>19</v>
      </c>
      <c r="F191" s="158" t="s">
        <v>4572</v>
      </c>
      <c r="H191" s="159">
        <v>4</v>
      </c>
      <c r="I191" s="160"/>
      <c r="L191" s="156"/>
      <c r="M191" s="161"/>
      <c r="T191" s="162"/>
      <c r="AT191" s="157" t="s">
        <v>169</v>
      </c>
      <c r="AU191" s="157" t="s">
        <v>81</v>
      </c>
      <c r="AV191" s="13" t="s">
        <v>81</v>
      </c>
      <c r="AW191" s="13" t="s">
        <v>33</v>
      </c>
      <c r="AX191" s="13" t="s">
        <v>72</v>
      </c>
      <c r="AY191" s="157" t="s">
        <v>156</v>
      </c>
    </row>
    <row r="192" spans="2:65" s="14" customFormat="1">
      <c r="B192" s="163"/>
      <c r="D192" s="144" t="s">
        <v>169</v>
      </c>
      <c r="E192" s="164" t="s">
        <v>19</v>
      </c>
      <c r="F192" s="165" t="s">
        <v>176</v>
      </c>
      <c r="H192" s="166">
        <v>4</v>
      </c>
      <c r="I192" s="167"/>
      <c r="L192" s="163"/>
      <c r="M192" s="168"/>
      <c r="T192" s="169"/>
      <c r="AT192" s="164" t="s">
        <v>169</v>
      </c>
      <c r="AU192" s="164" t="s">
        <v>81</v>
      </c>
      <c r="AV192" s="14" t="s">
        <v>163</v>
      </c>
      <c r="AW192" s="14" t="s">
        <v>33</v>
      </c>
      <c r="AX192" s="14" t="s">
        <v>79</v>
      </c>
      <c r="AY192" s="164" t="s">
        <v>156</v>
      </c>
    </row>
    <row r="193" spans="2:65" s="1" customFormat="1" ht="24.2" customHeight="1">
      <c r="B193" s="32"/>
      <c r="C193" s="131" t="s">
        <v>329</v>
      </c>
      <c r="D193" s="131" t="s">
        <v>158</v>
      </c>
      <c r="E193" s="132" t="s">
        <v>4573</v>
      </c>
      <c r="F193" s="133" t="s">
        <v>4574</v>
      </c>
      <c r="G193" s="134" t="s">
        <v>252</v>
      </c>
      <c r="H193" s="135">
        <v>80.87</v>
      </c>
      <c r="I193" s="136"/>
      <c r="J193" s="137">
        <f>ROUND(I193*H193,2)</f>
        <v>0</v>
      </c>
      <c r="K193" s="133" t="s">
        <v>162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8.8800000000000004E-2</v>
      </c>
      <c r="R193" s="140">
        <f>Q193*H193</f>
        <v>7.1812560000000003</v>
      </c>
      <c r="S193" s="140">
        <v>0</v>
      </c>
      <c r="T193" s="141">
        <f>S193*H193</f>
        <v>0</v>
      </c>
      <c r="AR193" s="142" t="s">
        <v>163</v>
      </c>
      <c r="AT193" s="142" t="s">
        <v>158</v>
      </c>
      <c r="AU193" s="142" t="s">
        <v>81</v>
      </c>
      <c r="AY193" s="17" t="s">
        <v>156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163</v>
      </c>
      <c r="BM193" s="142" t="s">
        <v>4575</v>
      </c>
    </row>
    <row r="194" spans="2:65" s="1" customFormat="1">
      <c r="B194" s="32"/>
      <c r="D194" s="144" t="s">
        <v>165</v>
      </c>
      <c r="F194" s="145" t="s">
        <v>4576</v>
      </c>
      <c r="I194" s="146"/>
      <c r="L194" s="32"/>
      <c r="M194" s="147"/>
      <c r="T194" s="53"/>
      <c r="AT194" s="17" t="s">
        <v>165</v>
      </c>
      <c r="AU194" s="17" t="s">
        <v>81</v>
      </c>
    </row>
    <row r="195" spans="2:65" s="1" customFormat="1">
      <c r="B195" s="32"/>
      <c r="D195" s="148" t="s">
        <v>167</v>
      </c>
      <c r="F195" s="149" t="s">
        <v>4577</v>
      </c>
      <c r="I195" s="146"/>
      <c r="L195" s="32"/>
      <c r="M195" s="147"/>
      <c r="T195" s="53"/>
      <c r="AT195" s="17" t="s">
        <v>167</v>
      </c>
      <c r="AU195" s="17" t="s">
        <v>81</v>
      </c>
    </row>
    <row r="196" spans="2:65" s="12" customFormat="1">
      <c r="B196" s="150"/>
      <c r="D196" s="144" t="s">
        <v>169</v>
      </c>
      <c r="E196" s="151" t="s">
        <v>19</v>
      </c>
      <c r="F196" s="152" t="s">
        <v>4553</v>
      </c>
      <c r="H196" s="151" t="s">
        <v>19</v>
      </c>
      <c r="I196" s="153"/>
      <c r="L196" s="150"/>
      <c r="M196" s="154"/>
      <c r="T196" s="155"/>
      <c r="AT196" s="151" t="s">
        <v>169</v>
      </c>
      <c r="AU196" s="151" t="s">
        <v>81</v>
      </c>
      <c r="AV196" s="12" t="s">
        <v>79</v>
      </c>
      <c r="AW196" s="12" t="s">
        <v>33</v>
      </c>
      <c r="AX196" s="12" t="s">
        <v>72</v>
      </c>
      <c r="AY196" s="151" t="s">
        <v>156</v>
      </c>
    </row>
    <row r="197" spans="2:65" s="13" customFormat="1">
      <c r="B197" s="156"/>
      <c r="D197" s="144" t="s">
        <v>169</v>
      </c>
      <c r="E197" s="157" t="s">
        <v>19</v>
      </c>
      <c r="F197" s="158" t="s">
        <v>4554</v>
      </c>
      <c r="H197" s="159">
        <v>34.1</v>
      </c>
      <c r="I197" s="160"/>
      <c r="L197" s="156"/>
      <c r="M197" s="161"/>
      <c r="T197" s="162"/>
      <c r="AT197" s="157" t="s">
        <v>169</v>
      </c>
      <c r="AU197" s="157" t="s">
        <v>81</v>
      </c>
      <c r="AV197" s="13" t="s">
        <v>81</v>
      </c>
      <c r="AW197" s="13" t="s">
        <v>33</v>
      </c>
      <c r="AX197" s="13" t="s">
        <v>72</v>
      </c>
      <c r="AY197" s="157" t="s">
        <v>156</v>
      </c>
    </row>
    <row r="198" spans="2:65" s="13" customFormat="1">
      <c r="B198" s="156"/>
      <c r="D198" s="144" t="s">
        <v>169</v>
      </c>
      <c r="E198" s="157" t="s">
        <v>19</v>
      </c>
      <c r="F198" s="158" t="s">
        <v>4555</v>
      </c>
      <c r="H198" s="159">
        <v>46.77</v>
      </c>
      <c r="I198" s="160"/>
      <c r="L198" s="156"/>
      <c r="M198" s="161"/>
      <c r="T198" s="162"/>
      <c r="AT198" s="157" t="s">
        <v>169</v>
      </c>
      <c r="AU198" s="157" t="s">
        <v>81</v>
      </c>
      <c r="AV198" s="13" t="s">
        <v>81</v>
      </c>
      <c r="AW198" s="13" t="s">
        <v>33</v>
      </c>
      <c r="AX198" s="13" t="s">
        <v>72</v>
      </c>
      <c r="AY198" s="157" t="s">
        <v>156</v>
      </c>
    </row>
    <row r="199" spans="2:65" s="14" customFormat="1">
      <c r="B199" s="163"/>
      <c r="D199" s="144" t="s">
        <v>169</v>
      </c>
      <c r="E199" s="164" t="s">
        <v>19</v>
      </c>
      <c r="F199" s="165" t="s">
        <v>176</v>
      </c>
      <c r="H199" s="166">
        <v>80.87</v>
      </c>
      <c r="I199" s="167"/>
      <c r="L199" s="163"/>
      <c r="M199" s="168"/>
      <c r="T199" s="169"/>
      <c r="AT199" s="164" t="s">
        <v>169</v>
      </c>
      <c r="AU199" s="164" t="s">
        <v>81</v>
      </c>
      <c r="AV199" s="14" t="s">
        <v>163</v>
      </c>
      <c r="AW199" s="14" t="s">
        <v>33</v>
      </c>
      <c r="AX199" s="14" t="s">
        <v>79</v>
      </c>
      <c r="AY199" s="164" t="s">
        <v>156</v>
      </c>
    </row>
    <row r="200" spans="2:65" s="1" customFormat="1" ht="21.75" customHeight="1">
      <c r="B200" s="32"/>
      <c r="C200" s="170" t="s">
        <v>337</v>
      </c>
      <c r="D200" s="170" t="s">
        <v>237</v>
      </c>
      <c r="E200" s="171" t="s">
        <v>4578</v>
      </c>
      <c r="F200" s="172" t="s">
        <v>4579</v>
      </c>
      <c r="G200" s="173" t="s">
        <v>252</v>
      </c>
      <c r="H200" s="174">
        <v>84.914000000000001</v>
      </c>
      <c r="I200" s="175"/>
      <c r="J200" s="176">
        <f>ROUND(I200*H200,2)</f>
        <v>0</v>
      </c>
      <c r="K200" s="172" t="s">
        <v>162</v>
      </c>
      <c r="L200" s="177"/>
      <c r="M200" s="178" t="s">
        <v>19</v>
      </c>
      <c r="N200" s="179" t="s">
        <v>43</v>
      </c>
      <c r="P200" s="140">
        <f>O200*H200</f>
        <v>0</v>
      </c>
      <c r="Q200" s="140">
        <v>0.114</v>
      </c>
      <c r="R200" s="140">
        <f>Q200*H200</f>
        <v>9.6801960000000005</v>
      </c>
      <c r="S200" s="140">
        <v>0</v>
      </c>
      <c r="T200" s="141">
        <f>S200*H200</f>
        <v>0</v>
      </c>
      <c r="AR200" s="142" t="s">
        <v>215</v>
      </c>
      <c r="AT200" s="142" t="s">
        <v>237</v>
      </c>
      <c r="AU200" s="142" t="s">
        <v>81</v>
      </c>
      <c r="AY200" s="17" t="s">
        <v>156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163</v>
      </c>
      <c r="BM200" s="142" t="s">
        <v>4580</v>
      </c>
    </row>
    <row r="201" spans="2:65" s="1" customFormat="1">
      <c r="B201" s="32"/>
      <c r="D201" s="144" t="s">
        <v>165</v>
      </c>
      <c r="F201" s="145" t="s">
        <v>4579</v>
      </c>
      <c r="I201" s="146"/>
      <c r="L201" s="32"/>
      <c r="M201" s="147"/>
      <c r="T201" s="53"/>
      <c r="AT201" s="17" t="s">
        <v>165</v>
      </c>
      <c r="AU201" s="17" t="s">
        <v>81</v>
      </c>
    </row>
    <row r="202" spans="2:65" s="13" customFormat="1">
      <c r="B202" s="156"/>
      <c r="D202" s="144" t="s">
        <v>169</v>
      </c>
      <c r="E202" s="157" t="s">
        <v>19</v>
      </c>
      <c r="F202" s="158" t="s">
        <v>4581</v>
      </c>
      <c r="H202" s="159">
        <v>80.87</v>
      </c>
      <c r="I202" s="160"/>
      <c r="L202" s="156"/>
      <c r="M202" s="161"/>
      <c r="T202" s="162"/>
      <c r="AT202" s="157" t="s">
        <v>169</v>
      </c>
      <c r="AU202" s="157" t="s">
        <v>81</v>
      </c>
      <c r="AV202" s="13" t="s">
        <v>81</v>
      </c>
      <c r="AW202" s="13" t="s">
        <v>33</v>
      </c>
      <c r="AX202" s="13" t="s">
        <v>79</v>
      </c>
      <c r="AY202" s="157" t="s">
        <v>156</v>
      </c>
    </row>
    <row r="203" spans="2:65" s="13" customFormat="1">
      <c r="B203" s="156"/>
      <c r="D203" s="144" t="s">
        <v>169</v>
      </c>
      <c r="F203" s="158" t="s">
        <v>4582</v>
      </c>
      <c r="H203" s="159">
        <v>84.914000000000001</v>
      </c>
      <c r="I203" s="160"/>
      <c r="L203" s="156"/>
      <c r="M203" s="161"/>
      <c r="T203" s="162"/>
      <c r="AT203" s="157" t="s">
        <v>169</v>
      </c>
      <c r="AU203" s="157" t="s">
        <v>81</v>
      </c>
      <c r="AV203" s="13" t="s">
        <v>81</v>
      </c>
      <c r="AW203" s="13" t="s">
        <v>4</v>
      </c>
      <c r="AX203" s="13" t="s">
        <v>79</v>
      </c>
      <c r="AY203" s="157" t="s">
        <v>156</v>
      </c>
    </row>
    <row r="204" spans="2:65" s="11" customFormat="1" ht="22.9" customHeight="1">
      <c r="B204" s="119"/>
      <c r="D204" s="120" t="s">
        <v>71</v>
      </c>
      <c r="E204" s="129" t="s">
        <v>223</v>
      </c>
      <c r="F204" s="129" t="s">
        <v>607</v>
      </c>
      <c r="I204" s="122"/>
      <c r="J204" s="130">
        <f>BK204</f>
        <v>0</v>
      </c>
      <c r="L204" s="119"/>
      <c r="M204" s="124"/>
      <c r="P204" s="125">
        <f>SUM(P205:P247)</f>
        <v>0</v>
      </c>
      <c r="R204" s="125">
        <f>SUM(R205:R247)</f>
        <v>38.774802080000001</v>
      </c>
      <c r="T204" s="126">
        <f>SUM(T205:T247)</f>
        <v>88.903616000000014</v>
      </c>
      <c r="AR204" s="120" t="s">
        <v>79</v>
      </c>
      <c r="AT204" s="127" t="s">
        <v>71</v>
      </c>
      <c r="AU204" s="127" t="s">
        <v>79</v>
      </c>
      <c r="AY204" s="120" t="s">
        <v>156</v>
      </c>
      <c r="BK204" s="128">
        <f>SUM(BK205:BK247)</f>
        <v>0</v>
      </c>
    </row>
    <row r="205" spans="2:65" s="1" customFormat="1" ht="33" customHeight="1">
      <c r="B205" s="32"/>
      <c r="C205" s="131" t="s">
        <v>341</v>
      </c>
      <c r="D205" s="131" t="s">
        <v>158</v>
      </c>
      <c r="E205" s="132" t="s">
        <v>4583</v>
      </c>
      <c r="F205" s="133" t="s">
        <v>4584</v>
      </c>
      <c r="G205" s="134" t="s">
        <v>372</v>
      </c>
      <c r="H205" s="135">
        <v>125.2</v>
      </c>
      <c r="I205" s="136"/>
      <c r="J205" s="137">
        <f>ROUND(I205*H205,2)</f>
        <v>0</v>
      </c>
      <c r="K205" s="133" t="s">
        <v>162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0.14041999999999999</v>
      </c>
      <c r="R205" s="140">
        <f>Q205*H205</f>
        <v>17.580583999999998</v>
      </c>
      <c r="S205" s="140">
        <v>0</v>
      </c>
      <c r="T205" s="141">
        <f>S205*H205</f>
        <v>0</v>
      </c>
      <c r="AR205" s="142" t="s">
        <v>163</v>
      </c>
      <c r="AT205" s="142" t="s">
        <v>158</v>
      </c>
      <c r="AU205" s="142" t="s">
        <v>81</v>
      </c>
      <c r="AY205" s="17" t="s">
        <v>156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163</v>
      </c>
      <c r="BM205" s="142" t="s">
        <v>4585</v>
      </c>
    </row>
    <row r="206" spans="2:65" s="1" customFormat="1">
      <c r="B206" s="32"/>
      <c r="D206" s="144" t="s">
        <v>165</v>
      </c>
      <c r="F206" s="145" t="s">
        <v>4586</v>
      </c>
      <c r="I206" s="146"/>
      <c r="L206" s="32"/>
      <c r="M206" s="147"/>
      <c r="T206" s="53"/>
      <c r="AT206" s="17" t="s">
        <v>165</v>
      </c>
      <c r="AU206" s="17" t="s">
        <v>81</v>
      </c>
    </row>
    <row r="207" spans="2:65" s="1" customFormat="1">
      <c r="B207" s="32"/>
      <c r="D207" s="148" t="s">
        <v>167</v>
      </c>
      <c r="F207" s="149" t="s">
        <v>4587</v>
      </c>
      <c r="I207" s="146"/>
      <c r="L207" s="32"/>
      <c r="M207" s="147"/>
      <c r="T207" s="53"/>
      <c r="AT207" s="17" t="s">
        <v>167</v>
      </c>
      <c r="AU207" s="17" t="s">
        <v>81</v>
      </c>
    </row>
    <row r="208" spans="2:65" s="13" customFormat="1">
      <c r="B208" s="156"/>
      <c r="D208" s="144" t="s">
        <v>169</v>
      </c>
      <c r="E208" s="157" t="s">
        <v>19</v>
      </c>
      <c r="F208" s="158" t="s">
        <v>4588</v>
      </c>
      <c r="H208" s="159">
        <v>125.2</v>
      </c>
      <c r="I208" s="160"/>
      <c r="L208" s="156"/>
      <c r="M208" s="161"/>
      <c r="T208" s="162"/>
      <c r="AT208" s="157" t="s">
        <v>169</v>
      </c>
      <c r="AU208" s="157" t="s">
        <v>81</v>
      </c>
      <c r="AV208" s="13" t="s">
        <v>81</v>
      </c>
      <c r="AW208" s="13" t="s">
        <v>33</v>
      </c>
      <c r="AX208" s="13" t="s">
        <v>72</v>
      </c>
      <c r="AY208" s="157" t="s">
        <v>156</v>
      </c>
    </row>
    <row r="209" spans="2:65" s="14" customFormat="1">
      <c r="B209" s="163"/>
      <c r="D209" s="144" t="s">
        <v>169</v>
      </c>
      <c r="E209" s="164" t="s">
        <v>19</v>
      </c>
      <c r="F209" s="165" t="s">
        <v>176</v>
      </c>
      <c r="H209" s="166">
        <v>125.2</v>
      </c>
      <c r="I209" s="167"/>
      <c r="L209" s="163"/>
      <c r="M209" s="168"/>
      <c r="T209" s="169"/>
      <c r="AT209" s="164" t="s">
        <v>169</v>
      </c>
      <c r="AU209" s="164" t="s">
        <v>81</v>
      </c>
      <c r="AV209" s="14" t="s">
        <v>163</v>
      </c>
      <c r="AW209" s="14" t="s">
        <v>33</v>
      </c>
      <c r="AX209" s="14" t="s">
        <v>79</v>
      </c>
      <c r="AY209" s="164" t="s">
        <v>156</v>
      </c>
    </row>
    <row r="210" spans="2:65" s="1" customFormat="1" ht="16.5" customHeight="1">
      <c r="B210" s="32"/>
      <c r="C210" s="170" t="s">
        <v>345</v>
      </c>
      <c r="D210" s="170" t="s">
        <v>237</v>
      </c>
      <c r="E210" s="171" t="s">
        <v>4589</v>
      </c>
      <c r="F210" s="172" t="s">
        <v>4590</v>
      </c>
      <c r="G210" s="173" t="s">
        <v>372</v>
      </c>
      <c r="H210" s="174">
        <v>127.70399999999999</v>
      </c>
      <c r="I210" s="175"/>
      <c r="J210" s="176">
        <f>ROUND(I210*H210,2)</f>
        <v>0</v>
      </c>
      <c r="K210" s="172" t="s">
        <v>162</v>
      </c>
      <c r="L210" s="177"/>
      <c r="M210" s="178" t="s">
        <v>19</v>
      </c>
      <c r="N210" s="179" t="s">
        <v>43</v>
      </c>
      <c r="P210" s="140">
        <f>O210*H210</f>
        <v>0</v>
      </c>
      <c r="Q210" s="140">
        <v>2.8000000000000001E-2</v>
      </c>
      <c r="R210" s="140">
        <f>Q210*H210</f>
        <v>3.5757119999999998</v>
      </c>
      <c r="S210" s="140">
        <v>0</v>
      </c>
      <c r="T210" s="141">
        <f>S210*H210</f>
        <v>0</v>
      </c>
      <c r="AR210" s="142" t="s">
        <v>215</v>
      </c>
      <c r="AT210" s="142" t="s">
        <v>237</v>
      </c>
      <c r="AU210" s="142" t="s">
        <v>81</v>
      </c>
      <c r="AY210" s="17" t="s">
        <v>156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163</v>
      </c>
      <c r="BM210" s="142" t="s">
        <v>4591</v>
      </c>
    </row>
    <row r="211" spans="2:65" s="1" customFormat="1">
      <c r="B211" s="32"/>
      <c r="D211" s="144" t="s">
        <v>165</v>
      </c>
      <c r="F211" s="145" t="s">
        <v>4590</v>
      </c>
      <c r="I211" s="146"/>
      <c r="L211" s="32"/>
      <c r="M211" s="147"/>
      <c r="T211" s="53"/>
      <c r="AT211" s="17" t="s">
        <v>165</v>
      </c>
      <c r="AU211" s="17" t="s">
        <v>81</v>
      </c>
    </row>
    <row r="212" spans="2:65" s="13" customFormat="1">
      <c r="B212" s="156"/>
      <c r="D212" s="144" t="s">
        <v>169</v>
      </c>
      <c r="E212" s="157" t="s">
        <v>19</v>
      </c>
      <c r="F212" s="158" t="s">
        <v>4592</v>
      </c>
      <c r="H212" s="159">
        <v>125.2</v>
      </c>
      <c r="I212" s="160"/>
      <c r="L212" s="156"/>
      <c r="M212" s="161"/>
      <c r="T212" s="162"/>
      <c r="AT212" s="157" t="s">
        <v>169</v>
      </c>
      <c r="AU212" s="157" t="s">
        <v>81</v>
      </c>
      <c r="AV212" s="13" t="s">
        <v>81</v>
      </c>
      <c r="AW212" s="13" t="s">
        <v>33</v>
      </c>
      <c r="AX212" s="13" t="s">
        <v>79</v>
      </c>
      <c r="AY212" s="157" t="s">
        <v>156</v>
      </c>
    </row>
    <row r="213" spans="2:65" s="13" customFormat="1">
      <c r="B213" s="156"/>
      <c r="D213" s="144" t="s">
        <v>169</v>
      </c>
      <c r="F213" s="158" t="s">
        <v>4593</v>
      </c>
      <c r="H213" s="159">
        <v>127.70399999999999</v>
      </c>
      <c r="I213" s="160"/>
      <c r="L213" s="156"/>
      <c r="M213" s="161"/>
      <c r="T213" s="162"/>
      <c r="AT213" s="157" t="s">
        <v>169</v>
      </c>
      <c r="AU213" s="157" t="s">
        <v>81</v>
      </c>
      <c r="AV213" s="13" t="s">
        <v>81</v>
      </c>
      <c r="AW213" s="13" t="s">
        <v>4</v>
      </c>
      <c r="AX213" s="13" t="s">
        <v>79</v>
      </c>
      <c r="AY213" s="157" t="s">
        <v>156</v>
      </c>
    </row>
    <row r="214" spans="2:65" s="1" customFormat="1" ht="24.2" customHeight="1">
      <c r="B214" s="32"/>
      <c r="C214" s="131" t="s">
        <v>352</v>
      </c>
      <c r="D214" s="131" t="s">
        <v>158</v>
      </c>
      <c r="E214" s="132" t="s">
        <v>4594</v>
      </c>
      <c r="F214" s="133" t="s">
        <v>4595</v>
      </c>
      <c r="G214" s="134" t="s">
        <v>161</v>
      </c>
      <c r="H214" s="135">
        <v>7.5119999999999996</v>
      </c>
      <c r="I214" s="136"/>
      <c r="J214" s="137">
        <f>ROUND(I214*H214,2)</f>
        <v>0</v>
      </c>
      <c r="K214" s="133" t="s">
        <v>162</v>
      </c>
      <c r="L214" s="32"/>
      <c r="M214" s="138" t="s">
        <v>19</v>
      </c>
      <c r="N214" s="139" t="s">
        <v>43</v>
      </c>
      <c r="P214" s="140">
        <f>O214*H214</f>
        <v>0</v>
      </c>
      <c r="Q214" s="140">
        <v>2.2563399999999998</v>
      </c>
      <c r="R214" s="140">
        <f>Q214*H214</f>
        <v>16.949626079999998</v>
      </c>
      <c r="S214" s="140">
        <v>0</v>
      </c>
      <c r="T214" s="141">
        <f>S214*H214</f>
        <v>0</v>
      </c>
      <c r="AR214" s="142" t="s">
        <v>163</v>
      </c>
      <c r="AT214" s="142" t="s">
        <v>158</v>
      </c>
      <c r="AU214" s="142" t="s">
        <v>81</v>
      </c>
      <c r="AY214" s="17" t="s">
        <v>156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79</v>
      </c>
      <c r="BK214" s="143">
        <f>ROUND(I214*H214,2)</f>
        <v>0</v>
      </c>
      <c r="BL214" s="17" t="s">
        <v>163</v>
      </c>
      <c r="BM214" s="142" t="s">
        <v>4596</v>
      </c>
    </row>
    <row r="215" spans="2:65" s="1" customFormat="1">
      <c r="B215" s="32"/>
      <c r="D215" s="144" t="s">
        <v>165</v>
      </c>
      <c r="F215" s="145" t="s">
        <v>4595</v>
      </c>
      <c r="I215" s="146"/>
      <c r="L215" s="32"/>
      <c r="M215" s="147"/>
      <c r="T215" s="53"/>
      <c r="AT215" s="17" t="s">
        <v>165</v>
      </c>
      <c r="AU215" s="17" t="s">
        <v>81</v>
      </c>
    </row>
    <row r="216" spans="2:65" s="1" customFormat="1">
      <c r="B216" s="32"/>
      <c r="D216" s="148" t="s">
        <v>167</v>
      </c>
      <c r="F216" s="149" t="s">
        <v>4597</v>
      </c>
      <c r="I216" s="146"/>
      <c r="L216" s="32"/>
      <c r="M216" s="147"/>
      <c r="T216" s="53"/>
      <c r="AT216" s="17" t="s">
        <v>167</v>
      </c>
      <c r="AU216" s="17" t="s">
        <v>81</v>
      </c>
    </row>
    <row r="217" spans="2:65" s="13" customFormat="1">
      <c r="B217" s="156"/>
      <c r="D217" s="144" t="s">
        <v>169</v>
      </c>
      <c r="E217" s="157" t="s">
        <v>19</v>
      </c>
      <c r="F217" s="158" t="s">
        <v>4598</v>
      </c>
      <c r="H217" s="159">
        <v>7.5119999999999996</v>
      </c>
      <c r="I217" s="160"/>
      <c r="L217" s="156"/>
      <c r="M217" s="161"/>
      <c r="T217" s="162"/>
      <c r="AT217" s="157" t="s">
        <v>169</v>
      </c>
      <c r="AU217" s="157" t="s">
        <v>81</v>
      </c>
      <c r="AV217" s="13" t="s">
        <v>81</v>
      </c>
      <c r="AW217" s="13" t="s">
        <v>33</v>
      </c>
      <c r="AX217" s="13" t="s">
        <v>72</v>
      </c>
      <c r="AY217" s="157" t="s">
        <v>156</v>
      </c>
    </row>
    <row r="218" spans="2:65" s="14" customFormat="1">
      <c r="B218" s="163"/>
      <c r="D218" s="144" t="s">
        <v>169</v>
      </c>
      <c r="E218" s="164" t="s">
        <v>19</v>
      </c>
      <c r="F218" s="165" t="s">
        <v>176</v>
      </c>
      <c r="H218" s="166">
        <v>7.5119999999999996</v>
      </c>
      <c r="I218" s="167"/>
      <c r="L218" s="163"/>
      <c r="M218" s="168"/>
      <c r="T218" s="169"/>
      <c r="AT218" s="164" t="s">
        <v>169</v>
      </c>
      <c r="AU218" s="164" t="s">
        <v>81</v>
      </c>
      <c r="AV218" s="14" t="s">
        <v>163</v>
      </c>
      <c r="AW218" s="14" t="s">
        <v>33</v>
      </c>
      <c r="AX218" s="14" t="s">
        <v>79</v>
      </c>
      <c r="AY218" s="164" t="s">
        <v>156</v>
      </c>
    </row>
    <row r="219" spans="2:65" s="1" customFormat="1" ht="24.2" customHeight="1">
      <c r="B219" s="32"/>
      <c r="C219" s="131" t="s">
        <v>361</v>
      </c>
      <c r="D219" s="131" t="s">
        <v>158</v>
      </c>
      <c r="E219" s="132" t="s">
        <v>4599</v>
      </c>
      <c r="F219" s="133" t="s">
        <v>4600</v>
      </c>
      <c r="G219" s="134" t="s">
        <v>372</v>
      </c>
      <c r="H219" s="135">
        <v>3</v>
      </c>
      <c r="I219" s="136"/>
      <c r="J219" s="137">
        <f>ROUND(I219*H219,2)</f>
        <v>0</v>
      </c>
      <c r="K219" s="133" t="s">
        <v>162</v>
      </c>
      <c r="L219" s="32"/>
      <c r="M219" s="138" t="s">
        <v>19</v>
      </c>
      <c r="N219" s="139" t="s">
        <v>43</v>
      </c>
      <c r="P219" s="140">
        <f>O219*H219</f>
        <v>0</v>
      </c>
      <c r="Q219" s="140">
        <v>0.13095999999999999</v>
      </c>
      <c r="R219" s="140">
        <f>Q219*H219</f>
        <v>0.39288000000000001</v>
      </c>
      <c r="S219" s="140">
        <v>0</v>
      </c>
      <c r="T219" s="141">
        <f>S219*H219</f>
        <v>0</v>
      </c>
      <c r="AR219" s="142" t="s">
        <v>163</v>
      </c>
      <c r="AT219" s="142" t="s">
        <v>158</v>
      </c>
      <c r="AU219" s="142" t="s">
        <v>81</v>
      </c>
      <c r="AY219" s="17" t="s">
        <v>156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163</v>
      </c>
      <c r="BM219" s="142" t="s">
        <v>4601</v>
      </c>
    </row>
    <row r="220" spans="2:65" s="1" customFormat="1">
      <c r="B220" s="32"/>
      <c r="D220" s="144" t="s">
        <v>165</v>
      </c>
      <c r="F220" s="145" t="s">
        <v>4602</v>
      </c>
      <c r="I220" s="146"/>
      <c r="L220" s="32"/>
      <c r="M220" s="147"/>
      <c r="T220" s="53"/>
      <c r="AT220" s="17" t="s">
        <v>165</v>
      </c>
      <c r="AU220" s="17" t="s">
        <v>81</v>
      </c>
    </row>
    <row r="221" spans="2:65" s="1" customFormat="1">
      <c r="B221" s="32"/>
      <c r="D221" s="148" t="s">
        <v>167</v>
      </c>
      <c r="F221" s="149" t="s">
        <v>4603</v>
      </c>
      <c r="I221" s="146"/>
      <c r="L221" s="32"/>
      <c r="M221" s="147"/>
      <c r="T221" s="53"/>
      <c r="AT221" s="17" t="s">
        <v>167</v>
      </c>
      <c r="AU221" s="17" t="s">
        <v>81</v>
      </c>
    </row>
    <row r="222" spans="2:65" s="13" customFormat="1">
      <c r="B222" s="156"/>
      <c r="D222" s="144" t="s">
        <v>169</v>
      </c>
      <c r="E222" s="157" t="s">
        <v>19</v>
      </c>
      <c r="F222" s="158" t="s">
        <v>4604</v>
      </c>
      <c r="H222" s="159">
        <v>3</v>
      </c>
      <c r="I222" s="160"/>
      <c r="L222" s="156"/>
      <c r="M222" s="161"/>
      <c r="T222" s="162"/>
      <c r="AT222" s="157" t="s">
        <v>169</v>
      </c>
      <c r="AU222" s="157" t="s">
        <v>81</v>
      </c>
      <c r="AV222" s="13" t="s">
        <v>81</v>
      </c>
      <c r="AW222" s="13" t="s">
        <v>33</v>
      </c>
      <c r="AX222" s="13" t="s">
        <v>72</v>
      </c>
      <c r="AY222" s="157" t="s">
        <v>156</v>
      </c>
    </row>
    <row r="223" spans="2:65" s="14" customFormat="1">
      <c r="B223" s="163"/>
      <c r="D223" s="144" t="s">
        <v>169</v>
      </c>
      <c r="E223" s="164" t="s">
        <v>19</v>
      </c>
      <c r="F223" s="165" t="s">
        <v>176</v>
      </c>
      <c r="H223" s="166">
        <v>3</v>
      </c>
      <c r="I223" s="167"/>
      <c r="L223" s="163"/>
      <c r="M223" s="168"/>
      <c r="T223" s="169"/>
      <c r="AT223" s="164" t="s">
        <v>169</v>
      </c>
      <c r="AU223" s="164" t="s">
        <v>81</v>
      </c>
      <c r="AV223" s="14" t="s">
        <v>163</v>
      </c>
      <c r="AW223" s="14" t="s">
        <v>33</v>
      </c>
      <c r="AX223" s="14" t="s">
        <v>79</v>
      </c>
      <c r="AY223" s="164" t="s">
        <v>156</v>
      </c>
    </row>
    <row r="224" spans="2:65" s="1" customFormat="1" ht="24.2" customHeight="1">
      <c r="B224" s="32"/>
      <c r="C224" s="170" t="s">
        <v>369</v>
      </c>
      <c r="D224" s="170" t="s">
        <v>237</v>
      </c>
      <c r="E224" s="171" t="s">
        <v>4605</v>
      </c>
      <c r="F224" s="172" t="s">
        <v>4606</v>
      </c>
      <c r="G224" s="173" t="s">
        <v>284</v>
      </c>
      <c r="H224" s="174">
        <v>6</v>
      </c>
      <c r="I224" s="175"/>
      <c r="J224" s="176">
        <f>ROUND(I224*H224,2)</f>
        <v>0</v>
      </c>
      <c r="K224" s="172" t="s">
        <v>577</v>
      </c>
      <c r="L224" s="177"/>
      <c r="M224" s="178" t="s">
        <v>19</v>
      </c>
      <c r="N224" s="179" t="s">
        <v>43</v>
      </c>
      <c r="P224" s="140">
        <f>O224*H224</f>
        <v>0</v>
      </c>
      <c r="Q224" s="140">
        <v>4.5999999999999999E-2</v>
      </c>
      <c r="R224" s="140">
        <f>Q224*H224</f>
        <v>0.27600000000000002</v>
      </c>
      <c r="S224" s="140">
        <v>0</v>
      </c>
      <c r="T224" s="141">
        <f>S224*H224</f>
        <v>0</v>
      </c>
      <c r="AR224" s="142" t="s">
        <v>215</v>
      </c>
      <c r="AT224" s="142" t="s">
        <v>237</v>
      </c>
      <c r="AU224" s="142" t="s">
        <v>81</v>
      </c>
      <c r="AY224" s="17" t="s">
        <v>156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79</v>
      </c>
      <c r="BK224" s="143">
        <f>ROUND(I224*H224,2)</f>
        <v>0</v>
      </c>
      <c r="BL224" s="17" t="s">
        <v>163</v>
      </c>
      <c r="BM224" s="142" t="s">
        <v>4607</v>
      </c>
    </row>
    <row r="225" spans="2:65" s="1" customFormat="1">
      <c r="B225" s="32"/>
      <c r="D225" s="144" t="s">
        <v>165</v>
      </c>
      <c r="F225" s="145" t="s">
        <v>4606</v>
      </c>
      <c r="I225" s="146"/>
      <c r="L225" s="32"/>
      <c r="M225" s="147"/>
      <c r="T225" s="53"/>
      <c r="AT225" s="17" t="s">
        <v>165</v>
      </c>
      <c r="AU225" s="17" t="s">
        <v>81</v>
      </c>
    </row>
    <row r="226" spans="2:65" s="1" customFormat="1" ht="16.5" customHeight="1">
      <c r="B226" s="32"/>
      <c r="C226" s="131" t="s">
        <v>377</v>
      </c>
      <c r="D226" s="131" t="s">
        <v>158</v>
      </c>
      <c r="E226" s="132" t="s">
        <v>4608</v>
      </c>
      <c r="F226" s="133" t="s">
        <v>4609</v>
      </c>
      <c r="G226" s="134" t="s">
        <v>161</v>
      </c>
      <c r="H226" s="135">
        <v>10.584</v>
      </c>
      <c r="I226" s="136"/>
      <c r="J226" s="137">
        <f>ROUND(I226*H226,2)</f>
        <v>0</v>
      </c>
      <c r="K226" s="133" t="s">
        <v>162</v>
      </c>
      <c r="L226" s="32"/>
      <c r="M226" s="138" t="s">
        <v>19</v>
      </c>
      <c r="N226" s="139" t="s">
        <v>43</v>
      </c>
      <c r="P226" s="140">
        <f>O226*H226</f>
        <v>0</v>
      </c>
      <c r="Q226" s="140">
        <v>0</v>
      </c>
      <c r="R226" s="140">
        <f>Q226*H226</f>
        <v>0</v>
      </c>
      <c r="S226" s="140">
        <v>2.4</v>
      </c>
      <c r="T226" s="141">
        <f>S226*H226</f>
        <v>25.401599999999998</v>
      </c>
      <c r="AR226" s="142" t="s">
        <v>163</v>
      </c>
      <c r="AT226" s="142" t="s">
        <v>158</v>
      </c>
      <c r="AU226" s="142" t="s">
        <v>81</v>
      </c>
      <c r="AY226" s="17" t="s">
        <v>156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79</v>
      </c>
      <c r="BK226" s="143">
        <f>ROUND(I226*H226,2)</f>
        <v>0</v>
      </c>
      <c r="BL226" s="17" t="s">
        <v>163</v>
      </c>
      <c r="BM226" s="142" t="s">
        <v>4610</v>
      </c>
    </row>
    <row r="227" spans="2:65" s="1" customFormat="1">
      <c r="B227" s="32"/>
      <c r="D227" s="144" t="s">
        <v>165</v>
      </c>
      <c r="F227" s="145" t="s">
        <v>4611</v>
      </c>
      <c r="I227" s="146"/>
      <c r="L227" s="32"/>
      <c r="M227" s="147"/>
      <c r="T227" s="53"/>
      <c r="AT227" s="17" t="s">
        <v>165</v>
      </c>
      <c r="AU227" s="17" t="s">
        <v>81</v>
      </c>
    </row>
    <row r="228" spans="2:65" s="1" customFormat="1">
      <c r="B228" s="32"/>
      <c r="D228" s="148" t="s">
        <v>167</v>
      </c>
      <c r="F228" s="149" t="s">
        <v>4612</v>
      </c>
      <c r="I228" s="146"/>
      <c r="L228" s="32"/>
      <c r="M228" s="147"/>
      <c r="T228" s="53"/>
      <c r="AT228" s="17" t="s">
        <v>167</v>
      </c>
      <c r="AU228" s="17" t="s">
        <v>81</v>
      </c>
    </row>
    <row r="229" spans="2:65" s="13" customFormat="1">
      <c r="B229" s="156"/>
      <c r="D229" s="144" t="s">
        <v>169</v>
      </c>
      <c r="E229" s="157" t="s">
        <v>19</v>
      </c>
      <c r="F229" s="158" t="s">
        <v>4613</v>
      </c>
      <c r="H229" s="159">
        <v>2.484</v>
      </c>
      <c r="I229" s="160"/>
      <c r="L229" s="156"/>
      <c r="M229" s="161"/>
      <c r="T229" s="162"/>
      <c r="AT229" s="157" t="s">
        <v>169</v>
      </c>
      <c r="AU229" s="157" t="s">
        <v>81</v>
      </c>
      <c r="AV229" s="13" t="s">
        <v>81</v>
      </c>
      <c r="AW229" s="13" t="s">
        <v>33</v>
      </c>
      <c r="AX229" s="13" t="s">
        <v>72</v>
      </c>
      <c r="AY229" s="157" t="s">
        <v>156</v>
      </c>
    </row>
    <row r="230" spans="2:65" s="13" customFormat="1">
      <c r="B230" s="156"/>
      <c r="D230" s="144" t="s">
        <v>169</v>
      </c>
      <c r="E230" s="157" t="s">
        <v>19</v>
      </c>
      <c r="F230" s="158" t="s">
        <v>4614</v>
      </c>
      <c r="H230" s="159">
        <v>8.1</v>
      </c>
      <c r="I230" s="160"/>
      <c r="L230" s="156"/>
      <c r="M230" s="161"/>
      <c r="T230" s="162"/>
      <c r="AT230" s="157" t="s">
        <v>169</v>
      </c>
      <c r="AU230" s="157" t="s">
        <v>81</v>
      </c>
      <c r="AV230" s="13" t="s">
        <v>81</v>
      </c>
      <c r="AW230" s="13" t="s">
        <v>33</v>
      </c>
      <c r="AX230" s="13" t="s">
        <v>72</v>
      </c>
      <c r="AY230" s="157" t="s">
        <v>156</v>
      </c>
    </row>
    <row r="231" spans="2:65" s="14" customFormat="1">
      <c r="B231" s="163"/>
      <c r="D231" s="144" t="s">
        <v>169</v>
      </c>
      <c r="E231" s="164" t="s">
        <v>19</v>
      </c>
      <c r="F231" s="165" t="s">
        <v>176</v>
      </c>
      <c r="H231" s="166">
        <v>10.584</v>
      </c>
      <c r="I231" s="167"/>
      <c r="L231" s="163"/>
      <c r="M231" s="168"/>
      <c r="T231" s="169"/>
      <c r="AT231" s="164" t="s">
        <v>169</v>
      </c>
      <c r="AU231" s="164" t="s">
        <v>81</v>
      </c>
      <c r="AV231" s="14" t="s">
        <v>163</v>
      </c>
      <c r="AW231" s="14" t="s">
        <v>33</v>
      </c>
      <c r="AX231" s="14" t="s">
        <v>79</v>
      </c>
      <c r="AY231" s="164" t="s">
        <v>156</v>
      </c>
    </row>
    <row r="232" spans="2:65" s="1" customFormat="1" ht="24.2" customHeight="1">
      <c r="B232" s="32"/>
      <c r="C232" s="131" t="s">
        <v>384</v>
      </c>
      <c r="D232" s="131" t="s">
        <v>158</v>
      </c>
      <c r="E232" s="132" t="s">
        <v>4615</v>
      </c>
      <c r="F232" s="133" t="s">
        <v>4616</v>
      </c>
      <c r="G232" s="134" t="s">
        <v>372</v>
      </c>
      <c r="H232" s="135">
        <v>21</v>
      </c>
      <c r="I232" s="136"/>
      <c r="J232" s="137">
        <f>ROUND(I232*H232,2)</f>
        <v>0</v>
      </c>
      <c r="K232" s="133" t="s">
        <v>162</v>
      </c>
      <c r="L232" s="32"/>
      <c r="M232" s="138" t="s">
        <v>19</v>
      </c>
      <c r="N232" s="139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7.0000000000000007E-2</v>
      </c>
      <c r="T232" s="141">
        <f>S232*H232</f>
        <v>1.4700000000000002</v>
      </c>
      <c r="AR232" s="142" t="s">
        <v>163</v>
      </c>
      <c r="AT232" s="142" t="s">
        <v>158</v>
      </c>
      <c r="AU232" s="142" t="s">
        <v>81</v>
      </c>
      <c r="AY232" s="17" t="s">
        <v>156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79</v>
      </c>
      <c r="BK232" s="143">
        <f>ROUND(I232*H232,2)</f>
        <v>0</v>
      </c>
      <c r="BL232" s="17" t="s">
        <v>163</v>
      </c>
      <c r="BM232" s="142" t="s">
        <v>4617</v>
      </c>
    </row>
    <row r="233" spans="2:65" s="1" customFormat="1">
      <c r="B233" s="32"/>
      <c r="D233" s="144" t="s">
        <v>165</v>
      </c>
      <c r="F233" s="145" t="s">
        <v>4616</v>
      </c>
      <c r="I233" s="146"/>
      <c r="L233" s="32"/>
      <c r="M233" s="147"/>
      <c r="T233" s="53"/>
      <c r="AT233" s="17" t="s">
        <v>165</v>
      </c>
      <c r="AU233" s="17" t="s">
        <v>81</v>
      </c>
    </row>
    <row r="234" spans="2:65" s="1" customFormat="1">
      <c r="B234" s="32"/>
      <c r="D234" s="148" t="s">
        <v>167</v>
      </c>
      <c r="F234" s="149" t="s">
        <v>4618</v>
      </c>
      <c r="I234" s="146"/>
      <c r="L234" s="32"/>
      <c r="M234" s="147"/>
      <c r="T234" s="53"/>
      <c r="AT234" s="17" t="s">
        <v>167</v>
      </c>
      <c r="AU234" s="17" t="s">
        <v>81</v>
      </c>
    </row>
    <row r="235" spans="2:65" s="13" customFormat="1">
      <c r="B235" s="156"/>
      <c r="D235" s="144" t="s">
        <v>169</v>
      </c>
      <c r="E235" s="157" t="s">
        <v>19</v>
      </c>
      <c r="F235" s="158" t="s">
        <v>4619</v>
      </c>
      <c r="H235" s="159">
        <v>21</v>
      </c>
      <c r="I235" s="160"/>
      <c r="L235" s="156"/>
      <c r="M235" s="161"/>
      <c r="T235" s="162"/>
      <c r="AT235" s="157" t="s">
        <v>169</v>
      </c>
      <c r="AU235" s="157" t="s">
        <v>81</v>
      </c>
      <c r="AV235" s="13" t="s">
        <v>81</v>
      </c>
      <c r="AW235" s="13" t="s">
        <v>33</v>
      </c>
      <c r="AX235" s="13" t="s">
        <v>72</v>
      </c>
      <c r="AY235" s="157" t="s">
        <v>156</v>
      </c>
    </row>
    <row r="236" spans="2:65" s="14" customFormat="1">
      <c r="B236" s="163"/>
      <c r="D236" s="144" t="s">
        <v>169</v>
      </c>
      <c r="E236" s="164" t="s">
        <v>19</v>
      </c>
      <c r="F236" s="165" t="s">
        <v>176</v>
      </c>
      <c r="H236" s="166">
        <v>21</v>
      </c>
      <c r="I236" s="167"/>
      <c r="L236" s="163"/>
      <c r="M236" s="168"/>
      <c r="T236" s="169"/>
      <c r="AT236" s="164" t="s">
        <v>169</v>
      </c>
      <c r="AU236" s="164" t="s">
        <v>81</v>
      </c>
      <c r="AV236" s="14" t="s">
        <v>163</v>
      </c>
      <c r="AW236" s="14" t="s">
        <v>33</v>
      </c>
      <c r="AX236" s="14" t="s">
        <v>79</v>
      </c>
      <c r="AY236" s="164" t="s">
        <v>156</v>
      </c>
    </row>
    <row r="237" spans="2:65" s="1" customFormat="1" ht="37.9" customHeight="1">
      <c r="B237" s="32"/>
      <c r="C237" s="131" t="s">
        <v>391</v>
      </c>
      <c r="D237" s="131" t="s">
        <v>158</v>
      </c>
      <c r="E237" s="132" t="s">
        <v>685</v>
      </c>
      <c r="F237" s="133" t="s">
        <v>686</v>
      </c>
      <c r="G237" s="134" t="s">
        <v>161</v>
      </c>
      <c r="H237" s="135">
        <v>23.904</v>
      </c>
      <c r="I237" s="136"/>
      <c r="J237" s="137">
        <f>ROUND(I237*H237,2)</f>
        <v>0</v>
      </c>
      <c r="K237" s="133" t="s">
        <v>162</v>
      </c>
      <c r="L237" s="32"/>
      <c r="M237" s="138" t="s">
        <v>19</v>
      </c>
      <c r="N237" s="139" t="s">
        <v>43</v>
      </c>
      <c r="P237" s="140">
        <f>O237*H237</f>
        <v>0</v>
      </c>
      <c r="Q237" s="140">
        <v>0</v>
      </c>
      <c r="R237" s="140">
        <f>Q237*H237</f>
        <v>0</v>
      </c>
      <c r="S237" s="140">
        <v>2.2000000000000002</v>
      </c>
      <c r="T237" s="141">
        <f>S237*H237</f>
        <v>52.588800000000006</v>
      </c>
      <c r="AR237" s="142" t="s">
        <v>163</v>
      </c>
      <c r="AT237" s="142" t="s">
        <v>158</v>
      </c>
      <c r="AU237" s="142" t="s">
        <v>81</v>
      </c>
      <c r="AY237" s="17" t="s">
        <v>156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163</v>
      </c>
      <c r="BM237" s="142" t="s">
        <v>4620</v>
      </c>
    </row>
    <row r="238" spans="2:65" s="1" customFormat="1">
      <c r="B238" s="32"/>
      <c r="D238" s="144" t="s">
        <v>165</v>
      </c>
      <c r="F238" s="145" t="s">
        <v>688</v>
      </c>
      <c r="I238" s="146"/>
      <c r="L238" s="32"/>
      <c r="M238" s="147"/>
      <c r="T238" s="53"/>
      <c r="AT238" s="17" t="s">
        <v>165</v>
      </c>
      <c r="AU238" s="17" t="s">
        <v>81</v>
      </c>
    </row>
    <row r="239" spans="2:65" s="1" customFormat="1">
      <c r="B239" s="32"/>
      <c r="D239" s="148" t="s">
        <v>167</v>
      </c>
      <c r="F239" s="149" t="s">
        <v>689</v>
      </c>
      <c r="I239" s="146"/>
      <c r="L239" s="32"/>
      <c r="M239" s="147"/>
      <c r="T239" s="53"/>
      <c r="AT239" s="17" t="s">
        <v>167</v>
      </c>
      <c r="AU239" s="17" t="s">
        <v>81</v>
      </c>
    </row>
    <row r="240" spans="2:65" s="13" customFormat="1">
      <c r="B240" s="156"/>
      <c r="D240" s="144" t="s">
        <v>169</v>
      </c>
      <c r="E240" s="157" t="s">
        <v>19</v>
      </c>
      <c r="F240" s="158" t="s">
        <v>4621</v>
      </c>
      <c r="H240" s="159">
        <v>23.904</v>
      </c>
      <c r="I240" s="160"/>
      <c r="L240" s="156"/>
      <c r="M240" s="161"/>
      <c r="T240" s="162"/>
      <c r="AT240" s="157" t="s">
        <v>169</v>
      </c>
      <c r="AU240" s="157" t="s">
        <v>81</v>
      </c>
      <c r="AV240" s="13" t="s">
        <v>81</v>
      </c>
      <c r="AW240" s="13" t="s">
        <v>33</v>
      </c>
      <c r="AX240" s="13" t="s">
        <v>72</v>
      </c>
      <c r="AY240" s="157" t="s">
        <v>156</v>
      </c>
    </row>
    <row r="241" spans="2:65" s="14" customFormat="1">
      <c r="B241" s="163"/>
      <c r="D241" s="144" t="s">
        <v>169</v>
      </c>
      <c r="E241" s="164" t="s">
        <v>19</v>
      </c>
      <c r="F241" s="165" t="s">
        <v>176</v>
      </c>
      <c r="H241" s="166">
        <v>23.904</v>
      </c>
      <c r="I241" s="167"/>
      <c r="L241" s="163"/>
      <c r="M241" s="168"/>
      <c r="T241" s="169"/>
      <c r="AT241" s="164" t="s">
        <v>169</v>
      </c>
      <c r="AU241" s="164" t="s">
        <v>81</v>
      </c>
      <c r="AV241" s="14" t="s">
        <v>163</v>
      </c>
      <c r="AW241" s="14" t="s">
        <v>33</v>
      </c>
      <c r="AX241" s="14" t="s">
        <v>79</v>
      </c>
      <c r="AY241" s="164" t="s">
        <v>156</v>
      </c>
    </row>
    <row r="242" spans="2:65" s="1" customFormat="1" ht="33" customHeight="1">
      <c r="B242" s="32"/>
      <c r="C242" s="131" t="s">
        <v>399</v>
      </c>
      <c r="D242" s="131" t="s">
        <v>158</v>
      </c>
      <c r="E242" s="132" t="s">
        <v>4622</v>
      </c>
      <c r="F242" s="133" t="s">
        <v>4623</v>
      </c>
      <c r="G242" s="134" t="s">
        <v>161</v>
      </c>
      <c r="H242" s="135">
        <v>23.904</v>
      </c>
      <c r="I242" s="136"/>
      <c r="J242" s="137">
        <f>ROUND(I242*H242,2)</f>
        <v>0</v>
      </c>
      <c r="K242" s="133" t="s">
        <v>162</v>
      </c>
      <c r="L242" s="32"/>
      <c r="M242" s="138" t="s">
        <v>19</v>
      </c>
      <c r="N242" s="139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2.9000000000000001E-2</v>
      </c>
      <c r="T242" s="141">
        <f>S242*H242</f>
        <v>0.69321600000000005</v>
      </c>
      <c r="AR242" s="142" t="s">
        <v>163</v>
      </c>
      <c r="AT242" s="142" t="s">
        <v>158</v>
      </c>
      <c r="AU242" s="142" t="s">
        <v>81</v>
      </c>
      <c r="AY242" s="17" t="s">
        <v>156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79</v>
      </c>
      <c r="BK242" s="143">
        <f>ROUND(I242*H242,2)</f>
        <v>0</v>
      </c>
      <c r="BL242" s="17" t="s">
        <v>163</v>
      </c>
      <c r="BM242" s="142" t="s">
        <v>4624</v>
      </c>
    </row>
    <row r="243" spans="2:65" s="1" customFormat="1">
      <c r="B243" s="32"/>
      <c r="D243" s="144" t="s">
        <v>165</v>
      </c>
      <c r="F243" s="145" t="s">
        <v>4625</v>
      </c>
      <c r="I243" s="146"/>
      <c r="L243" s="32"/>
      <c r="M243" s="147"/>
      <c r="T243" s="53"/>
      <c r="AT243" s="17" t="s">
        <v>165</v>
      </c>
      <c r="AU243" s="17" t="s">
        <v>81</v>
      </c>
    </row>
    <row r="244" spans="2:65" s="1" customFormat="1">
      <c r="B244" s="32"/>
      <c r="D244" s="148" t="s">
        <v>167</v>
      </c>
      <c r="F244" s="149" t="s">
        <v>4626</v>
      </c>
      <c r="I244" s="146"/>
      <c r="L244" s="32"/>
      <c r="M244" s="147"/>
      <c r="T244" s="53"/>
      <c r="AT244" s="17" t="s">
        <v>167</v>
      </c>
      <c r="AU244" s="17" t="s">
        <v>81</v>
      </c>
    </row>
    <row r="245" spans="2:65" s="1" customFormat="1" ht="24.2" customHeight="1">
      <c r="B245" s="32"/>
      <c r="C245" s="131" t="s">
        <v>405</v>
      </c>
      <c r="D245" s="131" t="s">
        <v>158</v>
      </c>
      <c r="E245" s="132" t="s">
        <v>4627</v>
      </c>
      <c r="F245" s="133" t="s">
        <v>4628</v>
      </c>
      <c r="G245" s="134" t="s">
        <v>372</v>
      </c>
      <c r="H245" s="135">
        <v>35</v>
      </c>
      <c r="I245" s="136"/>
      <c r="J245" s="137">
        <f>ROUND(I245*H245,2)</f>
        <v>0</v>
      </c>
      <c r="K245" s="133" t="s">
        <v>162</v>
      </c>
      <c r="L245" s="32"/>
      <c r="M245" s="138" t="s">
        <v>19</v>
      </c>
      <c r="N245" s="139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0.25</v>
      </c>
      <c r="T245" s="141">
        <f>S245*H245</f>
        <v>8.75</v>
      </c>
      <c r="AR245" s="142" t="s">
        <v>163</v>
      </c>
      <c r="AT245" s="142" t="s">
        <v>158</v>
      </c>
      <c r="AU245" s="142" t="s">
        <v>81</v>
      </c>
      <c r="AY245" s="17" t="s">
        <v>156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163</v>
      </c>
      <c r="BM245" s="142" t="s">
        <v>4629</v>
      </c>
    </row>
    <row r="246" spans="2:65" s="1" customFormat="1">
      <c r="B246" s="32"/>
      <c r="D246" s="144" t="s">
        <v>165</v>
      </c>
      <c r="F246" s="145" t="s">
        <v>4630</v>
      </c>
      <c r="I246" s="146"/>
      <c r="L246" s="32"/>
      <c r="M246" s="147"/>
      <c r="T246" s="53"/>
      <c r="AT246" s="17" t="s">
        <v>165</v>
      </c>
      <c r="AU246" s="17" t="s">
        <v>81</v>
      </c>
    </row>
    <row r="247" spans="2:65" s="1" customFormat="1">
      <c r="B247" s="32"/>
      <c r="D247" s="148" t="s">
        <v>167</v>
      </c>
      <c r="F247" s="149" t="s">
        <v>4631</v>
      </c>
      <c r="I247" s="146"/>
      <c r="L247" s="32"/>
      <c r="M247" s="147"/>
      <c r="T247" s="53"/>
      <c r="AT247" s="17" t="s">
        <v>167</v>
      </c>
      <c r="AU247" s="17" t="s">
        <v>81</v>
      </c>
    </row>
    <row r="248" spans="2:65" s="11" customFormat="1" ht="22.9" customHeight="1">
      <c r="B248" s="119"/>
      <c r="D248" s="120" t="s">
        <v>71</v>
      </c>
      <c r="E248" s="129" t="s">
        <v>803</v>
      </c>
      <c r="F248" s="129" t="s">
        <v>804</v>
      </c>
      <c r="I248" s="122"/>
      <c r="J248" s="130">
        <f>BK248</f>
        <v>0</v>
      </c>
      <c r="L248" s="119"/>
      <c r="M248" s="124"/>
      <c r="P248" s="125">
        <f>SUM(P249:P261)</f>
        <v>0</v>
      </c>
      <c r="R248" s="125">
        <f>SUM(R249:R261)</f>
        <v>0</v>
      </c>
      <c r="T248" s="126">
        <f>SUM(T249:T261)</f>
        <v>0</v>
      </c>
      <c r="AR248" s="120" t="s">
        <v>79</v>
      </c>
      <c r="AT248" s="127" t="s">
        <v>71</v>
      </c>
      <c r="AU248" s="127" t="s">
        <v>79</v>
      </c>
      <c r="AY248" s="120" t="s">
        <v>156</v>
      </c>
      <c r="BK248" s="128">
        <f>SUM(BK249:BK261)</f>
        <v>0</v>
      </c>
    </row>
    <row r="249" spans="2:65" s="1" customFormat="1" ht="37.9" customHeight="1">
      <c r="B249" s="32"/>
      <c r="C249" s="131" t="s">
        <v>411</v>
      </c>
      <c r="D249" s="131" t="s">
        <v>158</v>
      </c>
      <c r="E249" s="132" t="s">
        <v>825</v>
      </c>
      <c r="F249" s="133" t="s">
        <v>826</v>
      </c>
      <c r="G249" s="134" t="s">
        <v>218</v>
      </c>
      <c r="H249" s="135">
        <v>88.903999999999996</v>
      </c>
      <c r="I249" s="136"/>
      <c r="J249" s="137">
        <f>ROUND(I249*H249,2)</f>
        <v>0</v>
      </c>
      <c r="K249" s="133" t="s">
        <v>162</v>
      </c>
      <c r="L249" s="32"/>
      <c r="M249" s="138" t="s">
        <v>19</v>
      </c>
      <c r="N249" s="139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163</v>
      </c>
      <c r="AT249" s="142" t="s">
        <v>158</v>
      </c>
      <c r="AU249" s="142" t="s">
        <v>81</v>
      </c>
      <c r="AY249" s="17" t="s">
        <v>156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163</v>
      </c>
      <c r="BM249" s="142" t="s">
        <v>4632</v>
      </c>
    </row>
    <row r="250" spans="2:65" s="1" customFormat="1">
      <c r="B250" s="32"/>
      <c r="D250" s="144" t="s">
        <v>165</v>
      </c>
      <c r="F250" s="145" t="s">
        <v>828</v>
      </c>
      <c r="I250" s="146"/>
      <c r="L250" s="32"/>
      <c r="M250" s="147"/>
      <c r="T250" s="53"/>
      <c r="AT250" s="17" t="s">
        <v>165</v>
      </c>
      <c r="AU250" s="17" t="s">
        <v>81</v>
      </c>
    </row>
    <row r="251" spans="2:65" s="1" customFormat="1">
      <c r="B251" s="32"/>
      <c r="D251" s="148" t="s">
        <v>167</v>
      </c>
      <c r="F251" s="149" t="s">
        <v>829</v>
      </c>
      <c r="I251" s="146"/>
      <c r="L251" s="32"/>
      <c r="M251" s="147"/>
      <c r="T251" s="53"/>
      <c r="AT251" s="17" t="s">
        <v>167</v>
      </c>
      <c r="AU251" s="17" t="s">
        <v>81</v>
      </c>
    </row>
    <row r="252" spans="2:65" s="1" customFormat="1" ht="16.5" customHeight="1">
      <c r="B252" s="32"/>
      <c r="C252" s="131" t="s">
        <v>417</v>
      </c>
      <c r="D252" s="131" t="s">
        <v>158</v>
      </c>
      <c r="E252" s="132" t="s">
        <v>4633</v>
      </c>
      <c r="F252" s="133" t="s">
        <v>4634</v>
      </c>
      <c r="G252" s="134" t="s">
        <v>218</v>
      </c>
      <c r="H252" s="135">
        <v>88.903999999999996</v>
      </c>
      <c r="I252" s="136"/>
      <c r="J252" s="137">
        <f>ROUND(I252*H252,2)</f>
        <v>0</v>
      </c>
      <c r="K252" s="133" t="s">
        <v>162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163</v>
      </c>
      <c r="AT252" s="142" t="s">
        <v>158</v>
      </c>
      <c r="AU252" s="142" t="s">
        <v>81</v>
      </c>
      <c r="AY252" s="17" t="s">
        <v>156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163</v>
      </c>
      <c r="BM252" s="142" t="s">
        <v>4635</v>
      </c>
    </row>
    <row r="253" spans="2:65" s="1" customFormat="1">
      <c r="B253" s="32"/>
      <c r="D253" s="144" t="s">
        <v>165</v>
      </c>
      <c r="F253" s="145" t="s">
        <v>4636</v>
      </c>
      <c r="I253" s="146"/>
      <c r="L253" s="32"/>
      <c r="M253" s="147"/>
      <c r="T253" s="53"/>
      <c r="AT253" s="17" t="s">
        <v>165</v>
      </c>
      <c r="AU253" s="17" t="s">
        <v>81</v>
      </c>
    </row>
    <row r="254" spans="2:65" s="1" customFormat="1">
      <c r="B254" s="32"/>
      <c r="D254" s="148" t="s">
        <v>167</v>
      </c>
      <c r="F254" s="149" t="s">
        <v>4637</v>
      </c>
      <c r="I254" s="146"/>
      <c r="L254" s="32"/>
      <c r="M254" s="147"/>
      <c r="T254" s="53"/>
      <c r="AT254" s="17" t="s">
        <v>167</v>
      </c>
      <c r="AU254" s="17" t="s">
        <v>81</v>
      </c>
    </row>
    <row r="255" spans="2:65" s="1" customFormat="1" ht="24.2" customHeight="1">
      <c r="B255" s="32"/>
      <c r="C255" s="131" t="s">
        <v>424</v>
      </c>
      <c r="D255" s="131" t="s">
        <v>158</v>
      </c>
      <c r="E255" s="132" t="s">
        <v>4638</v>
      </c>
      <c r="F255" s="133" t="s">
        <v>4639</v>
      </c>
      <c r="G255" s="134" t="s">
        <v>218</v>
      </c>
      <c r="H255" s="135">
        <v>1689.1759999999999</v>
      </c>
      <c r="I255" s="136"/>
      <c r="J255" s="137">
        <f>ROUND(I255*H255,2)</f>
        <v>0</v>
      </c>
      <c r="K255" s="133" t="s">
        <v>162</v>
      </c>
      <c r="L255" s="32"/>
      <c r="M255" s="138" t="s">
        <v>19</v>
      </c>
      <c r="N255" s="139" t="s">
        <v>43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163</v>
      </c>
      <c r="AT255" s="142" t="s">
        <v>158</v>
      </c>
      <c r="AU255" s="142" t="s">
        <v>81</v>
      </c>
      <c r="AY255" s="17" t="s">
        <v>156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163</v>
      </c>
      <c r="BM255" s="142" t="s">
        <v>4640</v>
      </c>
    </row>
    <row r="256" spans="2:65" s="1" customFormat="1">
      <c r="B256" s="32"/>
      <c r="D256" s="144" t="s">
        <v>165</v>
      </c>
      <c r="F256" s="145" t="s">
        <v>4641</v>
      </c>
      <c r="I256" s="146"/>
      <c r="L256" s="32"/>
      <c r="M256" s="147"/>
      <c r="T256" s="53"/>
      <c r="AT256" s="17" t="s">
        <v>165</v>
      </c>
      <c r="AU256" s="17" t="s">
        <v>81</v>
      </c>
    </row>
    <row r="257" spans="2:65" s="1" customFormat="1">
      <c r="B257" s="32"/>
      <c r="D257" s="148" t="s">
        <v>167</v>
      </c>
      <c r="F257" s="149" t="s">
        <v>4642</v>
      </c>
      <c r="I257" s="146"/>
      <c r="L257" s="32"/>
      <c r="M257" s="147"/>
      <c r="T257" s="53"/>
      <c r="AT257" s="17" t="s">
        <v>167</v>
      </c>
      <c r="AU257" s="17" t="s">
        <v>81</v>
      </c>
    </row>
    <row r="258" spans="2:65" s="13" customFormat="1">
      <c r="B258" s="156"/>
      <c r="D258" s="144" t="s">
        <v>169</v>
      </c>
      <c r="E258" s="157" t="s">
        <v>19</v>
      </c>
      <c r="F258" s="158" t="s">
        <v>4643</v>
      </c>
      <c r="H258" s="159">
        <v>1689.1759999999999</v>
      </c>
      <c r="I258" s="160"/>
      <c r="L258" s="156"/>
      <c r="M258" s="161"/>
      <c r="T258" s="162"/>
      <c r="AT258" s="157" t="s">
        <v>169</v>
      </c>
      <c r="AU258" s="157" t="s">
        <v>81</v>
      </c>
      <c r="AV258" s="13" t="s">
        <v>81</v>
      </c>
      <c r="AW258" s="13" t="s">
        <v>33</v>
      </c>
      <c r="AX258" s="13" t="s">
        <v>79</v>
      </c>
      <c r="AY258" s="157" t="s">
        <v>156</v>
      </c>
    </row>
    <row r="259" spans="2:65" s="1" customFormat="1" ht="24.2" customHeight="1">
      <c r="B259" s="32"/>
      <c r="C259" s="131" t="s">
        <v>442</v>
      </c>
      <c r="D259" s="131" t="s">
        <v>158</v>
      </c>
      <c r="E259" s="132" t="s">
        <v>4644</v>
      </c>
      <c r="F259" s="133" t="s">
        <v>4645</v>
      </c>
      <c r="G259" s="134" t="s">
        <v>218</v>
      </c>
      <c r="H259" s="135">
        <v>88.903999999999996</v>
      </c>
      <c r="I259" s="136"/>
      <c r="J259" s="137">
        <f>ROUND(I259*H259,2)</f>
        <v>0</v>
      </c>
      <c r="K259" s="133" t="s">
        <v>162</v>
      </c>
      <c r="L259" s="32"/>
      <c r="M259" s="138" t="s">
        <v>19</v>
      </c>
      <c r="N259" s="139" t="s">
        <v>43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163</v>
      </c>
      <c r="AT259" s="142" t="s">
        <v>158</v>
      </c>
      <c r="AU259" s="142" t="s">
        <v>81</v>
      </c>
      <c r="AY259" s="17" t="s">
        <v>156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79</v>
      </c>
      <c r="BK259" s="143">
        <f>ROUND(I259*H259,2)</f>
        <v>0</v>
      </c>
      <c r="BL259" s="17" t="s">
        <v>163</v>
      </c>
      <c r="BM259" s="142" t="s">
        <v>4646</v>
      </c>
    </row>
    <row r="260" spans="2:65" s="1" customFormat="1">
      <c r="B260" s="32"/>
      <c r="D260" s="144" t="s">
        <v>165</v>
      </c>
      <c r="F260" s="145" t="s">
        <v>4647</v>
      </c>
      <c r="I260" s="146"/>
      <c r="L260" s="32"/>
      <c r="M260" s="147"/>
      <c r="T260" s="53"/>
      <c r="AT260" s="17" t="s">
        <v>165</v>
      </c>
      <c r="AU260" s="17" t="s">
        <v>81</v>
      </c>
    </row>
    <row r="261" spans="2:65" s="1" customFormat="1">
      <c r="B261" s="32"/>
      <c r="D261" s="148" t="s">
        <v>167</v>
      </c>
      <c r="F261" s="149" t="s">
        <v>4648</v>
      </c>
      <c r="I261" s="146"/>
      <c r="L261" s="32"/>
      <c r="M261" s="147"/>
      <c r="T261" s="53"/>
      <c r="AT261" s="17" t="s">
        <v>167</v>
      </c>
      <c r="AU261" s="17" t="s">
        <v>81</v>
      </c>
    </row>
    <row r="262" spans="2:65" s="11" customFormat="1" ht="22.9" customHeight="1">
      <c r="B262" s="119"/>
      <c r="D262" s="120" t="s">
        <v>71</v>
      </c>
      <c r="E262" s="129" t="s">
        <v>830</v>
      </c>
      <c r="F262" s="129" t="s">
        <v>831</v>
      </c>
      <c r="I262" s="122"/>
      <c r="J262" s="130">
        <f>BK262</f>
        <v>0</v>
      </c>
      <c r="L262" s="119"/>
      <c r="M262" s="124"/>
      <c r="P262" s="125">
        <f>SUM(P263:P265)</f>
        <v>0</v>
      </c>
      <c r="R262" s="125">
        <f>SUM(R263:R265)</f>
        <v>0</v>
      </c>
      <c r="T262" s="126">
        <f>SUM(T263:T265)</f>
        <v>0</v>
      </c>
      <c r="AR262" s="120" t="s">
        <v>79</v>
      </c>
      <c r="AT262" s="127" t="s">
        <v>71</v>
      </c>
      <c r="AU262" s="127" t="s">
        <v>79</v>
      </c>
      <c r="AY262" s="120" t="s">
        <v>156</v>
      </c>
      <c r="BK262" s="128">
        <f>SUM(BK263:BK265)</f>
        <v>0</v>
      </c>
    </row>
    <row r="263" spans="2:65" s="1" customFormat="1" ht="24.2" customHeight="1">
      <c r="B263" s="32"/>
      <c r="C263" s="131" t="s">
        <v>448</v>
      </c>
      <c r="D263" s="131" t="s">
        <v>158</v>
      </c>
      <c r="E263" s="132" t="s">
        <v>4649</v>
      </c>
      <c r="F263" s="133" t="s">
        <v>4650</v>
      </c>
      <c r="G263" s="134" t="s">
        <v>218</v>
      </c>
      <c r="H263" s="135">
        <v>113.459</v>
      </c>
      <c r="I263" s="136"/>
      <c r="J263" s="137">
        <f>ROUND(I263*H263,2)</f>
        <v>0</v>
      </c>
      <c r="K263" s="133" t="s">
        <v>162</v>
      </c>
      <c r="L263" s="32"/>
      <c r="M263" s="138" t="s">
        <v>19</v>
      </c>
      <c r="N263" s="139" t="s">
        <v>43</v>
      </c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AR263" s="142" t="s">
        <v>163</v>
      </c>
      <c r="AT263" s="142" t="s">
        <v>158</v>
      </c>
      <c r="AU263" s="142" t="s">
        <v>81</v>
      </c>
      <c r="AY263" s="17" t="s">
        <v>156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163</v>
      </c>
      <c r="BM263" s="142" t="s">
        <v>4651</v>
      </c>
    </row>
    <row r="264" spans="2:65" s="1" customFormat="1">
      <c r="B264" s="32"/>
      <c r="D264" s="144" t="s">
        <v>165</v>
      </c>
      <c r="F264" s="145" t="s">
        <v>4652</v>
      </c>
      <c r="I264" s="146"/>
      <c r="L264" s="32"/>
      <c r="M264" s="147"/>
      <c r="T264" s="53"/>
      <c r="AT264" s="17" t="s">
        <v>165</v>
      </c>
      <c r="AU264" s="17" t="s">
        <v>81</v>
      </c>
    </row>
    <row r="265" spans="2:65" s="1" customFormat="1">
      <c r="B265" s="32"/>
      <c r="D265" s="148" t="s">
        <v>167</v>
      </c>
      <c r="F265" s="149" t="s">
        <v>4653</v>
      </c>
      <c r="I265" s="146"/>
      <c r="L265" s="32"/>
      <c r="M265" s="147"/>
      <c r="T265" s="53"/>
      <c r="AT265" s="17" t="s">
        <v>167</v>
      </c>
      <c r="AU265" s="17" t="s">
        <v>81</v>
      </c>
    </row>
    <row r="266" spans="2:65" s="11" customFormat="1" ht="25.9" customHeight="1">
      <c r="B266" s="119"/>
      <c r="D266" s="120" t="s">
        <v>71</v>
      </c>
      <c r="E266" s="121" t="s">
        <v>838</v>
      </c>
      <c r="F266" s="121" t="s">
        <v>839</v>
      </c>
      <c r="I266" s="122"/>
      <c r="J266" s="123">
        <f>BK266</f>
        <v>0</v>
      </c>
      <c r="L266" s="119"/>
      <c r="M266" s="124"/>
      <c r="P266" s="125">
        <f>P267</f>
        <v>0</v>
      </c>
      <c r="R266" s="125">
        <f>R267</f>
        <v>7.5850000000000001E-2</v>
      </c>
      <c r="T266" s="126">
        <f>T267</f>
        <v>0</v>
      </c>
      <c r="AR266" s="120" t="s">
        <v>81</v>
      </c>
      <c r="AT266" s="127" t="s">
        <v>71</v>
      </c>
      <c r="AU266" s="127" t="s">
        <v>72</v>
      </c>
      <c r="AY266" s="120" t="s">
        <v>156</v>
      </c>
      <c r="BK266" s="128">
        <f>BK267</f>
        <v>0</v>
      </c>
    </row>
    <row r="267" spans="2:65" s="11" customFormat="1" ht="22.9" customHeight="1">
      <c r="B267" s="119"/>
      <c r="D267" s="120" t="s">
        <v>71</v>
      </c>
      <c r="E267" s="129" t="s">
        <v>840</v>
      </c>
      <c r="F267" s="129" t="s">
        <v>841</v>
      </c>
      <c r="I267" s="122"/>
      <c r="J267" s="130">
        <f>BK267</f>
        <v>0</v>
      </c>
      <c r="L267" s="119"/>
      <c r="M267" s="124"/>
      <c r="P267" s="125">
        <f>SUM(P268:P274)</f>
        <v>0</v>
      </c>
      <c r="R267" s="125">
        <f>SUM(R268:R274)</f>
        <v>7.5850000000000001E-2</v>
      </c>
      <c r="T267" s="126">
        <f>SUM(T268:T274)</f>
        <v>0</v>
      </c>
      <c r="AR267" s="120" t="s">
        <v>81</v>
      </c>
      <c r="AT267" s="127" t="s">
        <v>71</v>
      </c>
      <c r="AU267" s="127" t="s">
        <v>79</v>
      </c>
      <c r="AY267" s="120" t="s">
        <v>156</v>
      </c>
      <c r="BK267" s="128">
        <f>SUM(BK268:BK274)</f>
        <v>0</v>
      </c>
    </row>
    <row r="268" spans="2:65" s="1" customFormat="1" ht="33" customHeight="1">
      <c r="B268" s="32"/>
      <c r="C268" s="131" t="s">
        <v>454</v>
      </c>
      <c r="D268" s="131" t="s">
        <v>158</v>
      </c>
      <c r="E268" s="132" t="s">
        <v>4654</v>
      </c>
      <c r="F268" s="133" t="s">
        <v>4655</v>
      </c>
      <c r="G268" s="134" t="s">
        <v>252</v>
      </c>
      <c r="H268" s="135">
        <v>102.5</v>
      </c>
      <c r="I268" s="136"/>
      <c r="J268" s="137">
        <f>ROUND(I268*H268,2)</f>
        <v>0</v>
      </c>
      <c r="K268" s="133" t="s">
        <v>162</v>
      </c>
      <c r="L268" s="32"/>
      <c r="M268" s="138" t="s">
        <v>19</v>
      </c>
      <c r="N268" s="139" t="s">
        <v>43</v>
      </c>
      <c r="P268" s="140">
        <f>O268*H268</f>
        <v>0</v>
      </c>
      <c r="Q268" s="140">
        <v>7.3999999999999999E-4</v>
      </c>
      <c r="R268" s="140">
        <f>Q268*H268</f>
        <v>7.5850000000000001E-2</v>
      </c>
      <c r="S268" s="140">
        <v>0</v>
      </c>
      <c r="T268" s="141">
        <f>S268*H268</f>
        <v>0</v>
      </c>
      <c r="AR268" s="142" t="s">
        <v>281</v>
      </c>
      <c r="AT268" s="142" t="s">
        <v>158</v>
      </c>
      <c r="AU268" s="142" t="s">
        <v>81</v>
      </c>
      <c r="AY268" s="17" t="s">
        <v>156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79</v>
      </c>
      <c r="BK268" s="143">
        <f>ROUND(I268*H268,2)</f>
        <v>0</v>
      </c>
      <c r="BL268" s="17" t="s">
        <v>281</v>
      </c>
      <c r="BM268" s="142" t="s">
        <v>4656</v>
      </c>
    </row>
    <row r="269" spans="2:65" s="1" customFormat="1">
      <c r="B269" s="32"/>
      <c r="D269" s="144" t="s">
        <v>165</v>
      </c>
      <c r="F269" s="145" t="s">
        <v>4657</v>
      </c>
      <c r="I269" s="146"/>
      <c r="L269" s="32"/>
      <c r="M269" s="147"/>
      <c r="T269" s="53"/>
      <c r="AT269" s="17" t="s">
        <v>165</v>
      </c>
      <c r="AU269" s="17" t="s">
        <v>81</v>
      </c>
    </row>
    <row r="270" spans="2:65" s="1" customFormat="1">
      <c r="B270" s="32"/>
      <c r="D270" s="148" t="s">
        <v>167</v>
      </c>
      <c r="F270" s="149" t="s">
        <v>4658</v>
      </c>
      <c r="I270" s="146"/>
      <c r="L270" s="32"/>
      <c r="M270" s="147"/>
      <c r="T270" s="53"/>
      <c r="AT270" s="17" t="s">
        <v>167</v>
      </c>
      <c r="AU270" s="17" t="s">
        <v>81</v>
      </c>
    </row>
    <row r="271" spans="2:65" s="13" customFormat="1">
      <c r="B271" s="156"/>
      <c r="D271" s="144" t="s">
        <v>169</v>
      </c>
      <c r="E271" s="157" t="s">
        <v>19</v>
      </c>
      <c r="F271" s="158" t="s">
        <v>4659</v>
      </c>
      <c r="H271" s="159">
        <v>102.5</v>
      </c>
      <c r="I271" s="160"/>
      <c r="L271" s="156"/>
      <c r="M271" s="161"/>
      <c r="T271" s="162"/>
      <c r="AT271" s="157" t="s">
        <v>169</v>
      </c>
      <c r="AU271" s="157" t="s">
        <v>81</v>
      </c>
      <c r="AV271" s="13" t="s">
        <v>81</v>
      </c>
      <c r="AW271" s="13" t="s">
        <v>33</v>
      </c>
      <c r="AX271" s="13" t="s">
        <v>79</v>
      </c>
      <c r="AY271" s="157" t="s">
        <v>156</v>
      </c>
    </row>
    <row r="272" spans="2:65" s="1" customFormat="1" ht="24.2" customHeight="1">
      <c r="B272" s="32"/>
      <c r="C272" s="131" t="s">
        <v>460</v>
      </c>
      <c r="D272" s="131" t="s">
        <v>158</v>
      </c>
      <c r="E272" s="132" t="s">
        <v>909</v>
      </c>
      <c r="F272" s="133" t="s">
        <v>910</v>
      </c>
      <c r="G272" s="134" t="s">
        <v>218</v>
      </c>
      <c r="H272" s="135">
        <v>7.5999999999999998E-2</v>
      </c>
      <c r="I272" s="136"/>
      <c r="J272" s="137">
        <f>ROUND(I272*H272,2)</f>
        <v>0</v>
      </c>
      <c r="K272" s="133" t="s">
        <v>162</v>
      </c>
      <c r="L272" s="32"/>
      <c r="M272" s="138" t="s">
        <v>19</v>
      </c>
      <c r="N272" s="139" t="s">
        <v>43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281</v>
      </c>
      <c r="AT272" s="142" t="s">
        <v>158</v>
      </c>
      <c r="AU272" s="142" t="s">
        <v>81</v>
      </c>
      <c r="AY272" s="17" t="s">
        <v>156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7" t="s">
        <v>79</v>
      </c>
      <c r="BK272" s="143">
        <f>ROUND(I272*H272,2)</f>
        <v>0</v>
      </c>
      <c r="BL272" s="17" t="s">
        <v>281</v>
      </c>
      <c r="BM272" s="142" t="s">
        <v>4660</v>
      </c>
    </row>
    <row r="273" spans="2:65" s="1" customFormat="1">
      <c r="B273" s="32"/>
      <c r="D273" s="144" t="s">
        <v>165</v>
      </c>
      <c r="F273" s="145" t="s">
        <v>912</v>
      </c>
      <c r="I273" s="146"/>
      <c r="L273" s="32"/>
      <c r="M273" s="147"/>
      <c r="T273" s="53"/>
      <c r="AT273" s="17" t="s">
        <v>165</v>
      </c>
      <c r="AU273" s="17" t="s">
        <v>81</v>
      </c>
    </row>
    <row r="274" spans="2:65" s="1" customFormat="1">
      <c r="B274" s="32"/>
      <c r="D274" s="148" t="s">
        <v>167</v>
      </c>
      <c r="F274" s="149" t="s">
        <v>913</v>
      </c>
      <c r="I274" s="146"/>
      <c r="L274" s="32"/>
      <c r="M274" s="147"/>
      <c r="T274" s="53"/>
      <c r="AT274" s="17" t="s">
        <v>167</v>
      </c>
      <c r="AU274" s="17" t="s">
        <v>81</v>
      </c>
    </row>
    <row r="275" spans="2:65" s="11" customFormat="1" ht="25.9" customHeight="1">
      <c r="B275" s="119"/>
      <c r="D275" s="120" t="s">
        <v>71</v>
      </c>
      <c r="E275" s="121" t="s">
        <v>237</v>
      </c>
      <c r="F275" s="121" t="s">
        <v>4661</v>
      </c>
      <c r="I275" s="122"/>
      <c r="J275" s="123">
        <f>BK275</f>
        <v>0</v>
      </c>
      <c r="L275" s="119"/>
      <c r="M275" s="124"/>
      <c r="P275" s="125">
        <f>P276</f>
        <v>0</v>
      </c>
      <c r="R275" s="125">
        <f>R276</f>
        <v>4.914E-3</v>
      </c>
      <c r="T275" s="126">
        <f>T276</f>
        <v>0</v>
      </c>
      <c r="AR275" s="120" t="s">
        <v>183</v>
      </c>
      <c r="AT275" s="127" t="s">
        <v>71</v>
      </c>
      <c r="AU275" s="127" t="s">
        <v>72</v>
      </c>
      <c r="AY275" s="120" t="s">
        <v>156</v>
      </c>
      <c r="BK275" s="128">
        <f>BK276</f>
        <v>0</v>
      </c>
    </row>
    <row r="276" spans="2:65" s="11" customFormat="1" ht="22.9" customHeight="1">
      <c r="B276" s="119"/>
      <c r="D276" s="120" t="s">
        <v>71</v>
      </c>
      <c r="E276" s="129" t="s">
        <v>4662</v>
      </c>
      <c r="F276" s="129" t="s">
        <v>4663</v>
      </c>
      <c r="I276" s="122"/>
      <c r="J276" s="130">
        <f>BK276</f>
        <v>0</v>
      </c>
      <c r="L276" s="119"/>
      <c r="M276" s="124"/>
      <c r="P276" s="125">
        <f>SUM(P277:P289)</f>
        <v>0</v>
      </c>
      <c r="R276" s="125">
        <f>SUM(R277:R289)</f>
        <v>4.914E-3</v>
      </c>
      <c r="T276" s="126">
        <f>SUM(T277:T289)</f>
        <v>0</v>
      </c>
      <c r="AR276" s="120" t="s">
        <v>183</v>
      </c>
      <c r="AT276" s="127" t="s">
        <v>71</v>
      </c>
      <c r="AU276" s="127" t="s">
        <v>79</v>
      </c>
      <c r="AY276" s="120" t="s">
        <v>156</v>
      </c>
      <c r="BK276" s="128">
        <f>SUM(BK277:BK289)</f>
        <v>0</v>
      </c>
    </row>
    <row r="277" spans="2:65" s="1" customFormat="1" ht="24.2" customHeight="1">
      <c r="B277" s="32"/>
      <c r="C277" s="131" t="s">
        <v>467</v>
      </c>
      <c r="D277" s="131" t="s">
        <v>158</v>
      </c>
      <c r="E277" s="132" t="s">
        <v>4664</v>
      </c>
      <c r="F277" s="133" t="s">
        <v>4665</v>
      </c>
      <c r="G277" s="134" t="s">
        <v>372</v>
      </c>
      <c r="H277" s="135">
        <v>6</v>
      </c>
      <c r="I277" s="136"/>
      <c r="J277" s="137">
        <f>ROUND(I277*H277,2)</f>
        <v>0</v>
      </c>
      <c r="K277" s="133" t="s">
        <v>162</v>
      </c>
      <c r="L277" s="32"/>
      <c r="M277" s="138" t="s">
        <v>19</v>
      </c>
      <c r="N277" s="13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620</v>
      </c>
      <c r="AT277" s="142" t="s">
        <v>158</v>
      </c>
      <c r="AU277" s="142" t="s">
        <v>81</v>
      </c>
      <c r="AY277" s="17" t="s">
        <v>156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79</v>
      </c>
      <c r="BK277" s="143">
        <f>ROUND(I277*H277,2)</f>
        <v>0</v>
      </c>
      <c r="BL277" s="17" t="s">
        <v>620</v>
      </c>
      <c r="BM277" s="142" t="s">
        <v>4666</v>
      </c>
    </row>
    <row r="278" spans="2:65" s="1" customFormat="1">
      <c r="B278" s="32"/>
      <c r="D278" s="144" t="s">
        <v>165</v>
      </c>
      <c r="F278" s="145" t="s">
        <v>4667</v>
      </c>
      <c r="I278" s="146"/>
      <c r="L278" s="32"/>
      <c r="M278" s="147"/>
      <c r="T278" s="53"/>
      <c r="AT278" s="17" t="s">
        <v>165</v>
      </c>
      <c r="AU278" s="17" t="s">
        <v>81</v>
      </c>
    </row>
    <row r="279" spans="2:65" s="1" customFormat="1">
      <c r="B279" s="32"/>
      <c r="D279" s="148" t="s">
        <v>167</v>
      </c>
      <c r="F279" s="149" t="s">
        <v>4668</v>
      </c>
      <c r="I279" s="146"/>
      <c r="L279" s="32"/>
      <c r="M279" s="147"/>
      <c r="T279" s="53"/>
      <c r="AT279" s="17" t="s">
        <v>167</v>
      </c>
      <c r="AU279" s="17" t="s">
        <v>81</v>
      </c>
    </row>
    <row r="280" spans="2:65" s="13" customFormat="1">
      <c r="B280" s="156"/>
      <c r="D280" s="144" t="s">
        <v>169</v>
      </c>
      <c r="E280" s="157" t="s">
        <v>19</v>
      </c>
      <c r="F280" s="158" t="s">
        <v>4669</v>
      </c>
      <c r="H280" s="159">
        <v>3</v>
      </c>
      <c r="I280" s="160"/>
      <c r="L280" s="156"/>
      <c r="M280" s="161"/>
      <c r="T280" s="162"/>
      <c r="AT280" s="157" t="s">
        <v>169</v>
      </c>
      <c r="AU280" s="157" t="s">
        <v>81</v>
      </c>
      <c r="AV280" s="13" t="s">
        <v>81</v>
      </c>
      <c r="AW280" s="13" t="s">
        <v>33</v>
      </c>
      <c r="AX280" s="13" t="s">
        <v>72</v>
      </c>
      <c r="AY280" s="157" t="s">
        <v>156</v>
      </c>
    </row>
    <row r="281" spans="2:65" s="13" customFormat="1">
      <c r="B281" s="156"/>
      <c r="D281" s="144" t="s">
        <v>169</v>
      </c>
      <c r="E281" s="157" t="s">
        <v>19</v>
      </c>
      <c r="F281" s="158" t="s">
        <v>4670</v>
      </c>
      <c r="H281" s="159">
        <v>3</v>
      </c>
      <c r="I281" s="160"/>
      <c r="L281" s="156"/>
      <c r="M281" s="161"/>
      <c r="T281" s="162"/>
      <c r="AT281" s="157" t="s">
        <v>169</v>
      </c>
      <c r="AU281" s="157" t="s">
        <v>81</v>
      </c>
      <c r="AV281" s="13" t="s">
        <v>81</v>
      </c>
      <c r="AW281" s="13" t="s">
        <v>33</v>
      </c>
      <c r="AX281" s="13" t="s">
        <v>72</v>
      </c>
      <c r="AY281" s="157" t="s">
        <v>156</v>
      </c>
    </row>
    <row r="282" spans="2:65" s="14" customFormat="1">
      <c r="B282" s="163"/>
      <c r="D282" s="144" t="s">
        <v>169</v>
      </c>
      <c r="E282" s="164" t="s">
        <v>19</v>
      </c>
      <c r="F282" s="165" t="s">
        <v>176</v>
      </c>
      <c r="H282" s="166">
        <v>6</v>
      </c>
      <c r="I282" s="167"/>
      <c r="L282" s="163"/>
      <c r="M282" s="168"/>
      <c r="T282" s="169"/>
      <c r="AT282" s="164" t="s">
        <v>169</v>
      </c>
      <c r="AU282" s="164" t="s">
        <v>81</v>
      </c>
      <c r="AV282" s="14" t="s">
        <v>163</v>
      </c>
      <c r="AW282" s="14" t="s">
        <v>33</v>
      </c>
      <c r="AX282" s="14" t="s">
        <v>79</v>
      </c>
      <c r="AY282" s="164" t="s">
        <v>156</v>
      </c>
    </row>
    <row r="283" spans="2:65" s="1" customFormat="1" ht="24.2" customHeight="1">
      <c r="B283" s="32"/>
      <c r="C283" s="170" t="s">
        <v>473</v>
      </c>
      <c r="D283" s="170" t="s">
        <v>237</v>
      </c>
      <c r="E283" s="171" t="s">
        <v>4671</v>
      </c>
      <c r="F283" s="172" t="s">
        <v>4672</v>
      </c>
      <c r="G283" s="173" t="s">
        <v>372</v>
      </c>
      <c r="H283" s="174">
        <v>6.3</v>
      </c>
      <c r="I283" s="175"/>
      <c r="J283" s="176">
        <f>ROUND(I283*H283,2)</f>
        <v>0</v>
      </c>
      <c r="K283" s="172" t="s">
        <v>162</v>
      </c>
      <c r="L283" s="177"/>
      <c r="M283" s="178" t="s">
        <v>19</v>
      </c>
      <c r="N283" s="179" t="s">
        <v>43</v>
      </c>
      <c r="P283" s="140">
        <f>O283*H283</f>
        <v>0</v>
      </c>
      <c r="Q283" s="140">
        <v>7.7999999999999999E-4</v>
      </c>
      <c r="R283" s="140">
        <f>Q283*H283</f>
        <v>4.914E-3</v>
      </c>
      <c r="S283" s="140">
        <v>0</v>
      </c>
      <c r="T283" s="141">
        <f>S283*H283</f>
        <v>0</v>
      </c>
      <c r="AR283" s="142" t="s">
        <v>1040</v>
      </c>
      <c r="AT283" s="142" t="s">
        <v>237</v>
      </c>
      <c r="AU283" s="142" t="s">
        <v>81</v>
      </c>
      <c r="AY283" s="17" t="s">
        <v>156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7" t="s">
        <v>79</v>
      </c>
      <c r="BK283" s="143">
        <f>ROUND(I283*H283,2)</f>
        <v>0</v>
      </c>
      <c r="BL283" s="17" t="s">
        <v>1040</v>
      </c>
      <c r="BM283" s="142" t="s">
        <v>4673</v>
      </c>
    </row>
    <row r="284" spans="2:65" s="1" customFormat="1">
      <c r="B284" s="32"/>
      <c r="D284" s="144" t="s">
        <v>165</v>
      </c>
      <c r="F284" s="145" t="s">
        <v>4672</v>
      </c>
      <c r="I284" s="146"/>
      <c r="L284" s="32"/>
      <c r="M284" s="147"/>
      <c r="T284" s="53"/>
      <c r="AT284" s="17" t="s">
        <v>165</v>
      </c>
      <c r="AU284" s="17" t="s">
        <v>81</v>
      </c>
    </row>
    <row r="285" spans="2:65" s="13" customFormat="1">
      <c r="B285" s="156"/>
      <c r="D285" s="144" t="s">
        <v>169</v>
      </c>
      <c r="E285" s="157" t="s">
        <v>19</v>
      </c>
      <c r="F285" s="158" t="s">
        <v>202</v>
      </c>
      <c r="H285" s="159">
        <v>6</v>
      </c>
      <c r="I285" s="160"/>
      <c r="L285" s="156"/>
      <c r="M285" s="161"/>
      <c r="T285" s="162"/>
      <c r="AT285" s="157" t="s">
        <v>169</v>
      </c>
      <c r="AU285" s="157" t="s">
        <v>81</v>
      </c>
      <c r="AV285" s="13" t="s">
        <v>81</v>
      </c>
      <c r="AW285" s="13" t="s">
        <v>33</v>
      </c>
      <c r="AX285" s="13" t="s">
        <v>79</v>
      </c>
      <c r="AY285" s="157" t="s">
        <v>156</v>
      </c>
    </row>
    <row r="286" spans="2:65" s="13" customFormat="1">
      <c r="B286" s="156"/>
      <c r="D286" s="144" t="s">
        <v>169</v>
      </c>
      <c r="F286" s="158" t="s">
        <v>4674</v>
      </c>
      <c r="H286" s="159">
        <v>6.3</v>
      </c>
      <c r="I286" s="160"/>
      <c r="L286" s="156"/>
      <c r="M286" s="161"/>
      <c r="T286" s="162"/>
      <c r="AT286" s="157" t="s">
        <v>169</v>
      </c>
      <c r="AU286" s="157" t="s">
        <v>81</v>
      </c>
      <c r="AV286" s="13" t="s">
        <v>81</v>
      </c>
      <c r="AW286" s="13" t="s">
        <v>4</v>
      </c>
      <c r="AX286" s="13" t="s">
        <v>79</v>
      </c>
      <c r="AY286" s="157" t="s">
        <v>156</v>
      </c>
    </row>
    <row r="287" spans="2:65" s="1" customFormat="1" ht="24.2" customHeight="1">
      <c r="B287" s="32"/>
      <c r="C287" s="131" t="s">
        <v>479</v>
      </c>
      <c r="D287" s="131" t="s">
        <v>158</v>
      </c>
      <c r="E287" s="132" t="s">
        <v>4675</v>
      </c>
      <c r="F287" s="133" t="s">
        <v>4676</v>
      </c>
      <c r="G287" s="134" t="s">
        <v>218</v>
      </c>
      <c r="H287" s="135">
        <v>5.0000000000000001E-3</v>
      </c>
      <c r="I287" s="136"/>
      <c r="J287" s="137">
        <f>ROUND(I287*H287,2)</f>
        <v>0</v>
      </c>
      <c r="K287" s="133" t="s">
        <v>162</v>
      </c>
      <c r="L287" s="32"/>
      <c r="M287" s="138" t="s">
        <v>19</v>
      </c>
      <c r="N287" s="139" t="s">
        <v>43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620</v>
      </c>
      <c r="AT287" s="142" t="s">
        <v>158</v>
      </c>
      <c r="AU287" s="142" t="s">
        <v>81</v>
      </c>
      <c r="AY287" s="17" t="s">
        <v>156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7" t="s">
        <v>79</v>
      </c>
      <c r="BK287" s="143">
        <f>ROUND(I287*H287,2)</f>
        <v>0</v>
      </c>
      <c r="BL287" s="17" t="s">
        <v>620</v>
      </c>
      <c r="BM287" s="142" t="s">
        <v>4677</v>
      </c>
    </row>
    <row r="288" spans="2:65" s="1" customFormat="1">
      <c r="B288" s="32"/>
      <c r="D288" s="144" t="s">
        <v>165</v>
      </c>
      <c r="F288" s="145" t="s">
        <v>4678</v>
      </c>
      <c r="I288" s="146"/>
      <c r="L288" s="32"/>
      <c r="M288" s="147"/>
      <c r="T288" s="53"/>
      <c r="AT288" s="17" t="s">
        <v>165</v>
      </c>
      <c r="AU288" s="17" t="s">
        <v>81</v>
      </c>
    </row>
    <row r="289" spans="2:47" s="1" customFormat="1">
      <c r="B289" s="32"/>
      <c r="D289" s="148" t="s">
        <v>167</v>
      </c>
      <c r="F289" s="149" t="s">
        <v>4679</v>
      </c>
      <c r="I289" s="146"/>
      <c r="L289" s="32"/>
      <c r="M289" s="187"/>
      <c r="N289" s="188"/>
      <c r="O289" s="188"/>
      <c r="P289" s="188"/>
      <c r="Q289" s="188"/>
      <c r="R289" s="188"/>
      <c r="S289" s="188"/>
      <c r="T289" s="189"/>
      <c r="AT289" s="17" t="s">
        <v>167</v>
      </c>
      <c r="AU289" s="17" t="s">
        <v>81</v>
      </c>
    </row>
    <row r="290" spans="2:47" s="1" customFormat="1" ht="6.95" customHeight="1">
      <c r="B290" s="41"/>
      <c r="C290" s="42"/>
      <c r="D290" s="42"/>
      <c r="E290" s="42"/>
      <c r="F290" s="42"/>
      <c r="G290" s="42"/>
      <c r="H290" s="42"/>
      <c r="I290" s="42"/>
      <c r="J290" s="42"/>
      <c r="K290" s="42"/>
      <c r="L290" s="32"/>
    </row>
  </sheetData>
  <sheetProtection algorithmName="SHA-512" hashValue="n45aRdJvBeEfwNJe1W8KxoZXVkvRGsUkFgoTBvy0dMqwB7Wi2zDn6bq4ZhdLafH+tTj5W/M4PsrQk0vVL8x/XQ==" saltValue="+boChypmjvfacBdXGAjtjwNl2ec8wMkS/671V/nancP7XKFfbpGnMNZag0tNSzGoVPaelNahmUomQdh0kLvi8w==" spinCount="100000" sheet="1" objects="1" scenarios="1" formatColumns="0" formatRows="0" autoFilter="0"/>
  <autoFilter ref="C89:K289" xr:uid="{00000000-0009-0000-0000-000009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900-000000000000}"/>
    <hyperlink ref="F101" r:id="rId2" xr:uid="{00000000-0004-0000-0900-000001000000}"/>
    <hyperlink ref="F104" r:id="rId3" xr:uid="{00000000-0004-0000-0900-000002000000}"/>
    <hyperlink ref="F109" r:id="rId4" xr:uid="{00000000-0004-0000-0900-000003000000}"/>
    <hyperlink ref="F114" r:id="rId5" xr:uid="{00000000-0004-0000-0900-000004000000}"/>
    <hyperlink ref="F118" r:id="rId6" xr:uid="{00000000-0004-0000-0900-000005000000}"/>
    <hyperlink ref="F123" r:id="rId7" xr:uid="{00000000-0004-0000-0900-000006000000}"/>
    <hyperlink ref="F126" r:id="rId8" xr:uid="{00000000-0004-0000-0900-000007000000}"/>
    <hyperlink ref="F129" r:id="rId9" xr:uid="{00000000-0004-0000-0900-000008000000}"/>
    <hyperlink ref="F132" r:id="rId10" xr:uid="{00000000-0004-0000-0900-000009000000}"/>
    <hyperlink ref="F139" r:id="rId11" xr:uid="{00000000-0004-0000-0900-00000A000000}"/>
    <hyperlink ref="F146" r:id="rId12" xr:uid="{00000000-0004-0000-0900-00000B000000}"/>
    <hyperlink ref="F149" r:id="rId13" xr:uid="{00000000-0004-0000-0900-00000C000000}"/>
    <hyperlink ref="F154" r:id="rId14" xr:uid="{00000000-0004-0000-0900-00000D000000}"/>
    <hyperlink ref="F162" r:id="rId15" xr:uid="{00000000-0004-0000-0900-00000E000000}"/>
    <hyperlink ref="F171" r:id="rId16" xr:uid="{00000000-0004-0000-0900-00000F000000}"/>
    <hyperlink ref="F178" r:id="rId17" xr:uid="{00000000-0004-0000-0900-000010000000}"/>
    <hyperlink ref="F185" r:id="rId18" xr:uid="{00000000-0004-0000-0900-000011000000}"/>
    <hyperlink ref="F190" r:id="rId19" xr:uid="{00000000-0004-0000-0900-000012000000}"/>
    <hyperlink ref="F195" r:id="rId20" xr:uid="{00000000-0004-0000-0900-000013000000}"/>
    <hyperlink ref="F207" r:id="rId21" xr:uid="{00000000-0004-0000-0900-000014000000}"/>
    <hyperlink ref="F216" r:id="rId22" xr:uid="{00000000-0004-0000-0900-000015000000}"/>
    <hyperlink ref="F221" r:id="rId23" xr:uid="{00000000-0004-0000-0900-000016000000}"/>
    <hyperlink ref="F228" r:id="rId24" xr:uid="{00000000-0004-0000-0900-000017000000}"/>
    <hyperlink ref="F234" r:id="rId25" xr:uid="{00000000-0004-0000-0900-000018000000}"/>
    <hyperlink ref="F239" r:id="rId26" xr:uid="{00000000-0004-0000-0900-000019000000}"/>
    <hyperlink ref="F244" r:id="rId27" xr:uid="{00000000-0004-0000-0900-00001A000000}"/>
    <hyperlink ref="F247" r:id="rId28" xr:uid="{00000000-0004-0000-0900-00001B000000}"/>
    <hyperlink ref="F251" r:id="rId29" xr:uid="{00000000-0004-0000-0900-00001C000000}"/>
    <hyperlink ref="F254" r:id="rId30" xr:uid="{00000000-0004-0000-0900-00001D000000}"/>
    <hyperlink ref="F257" r:id="rId31" xr:uid="{00000000-0004-0000-0900-00001E000000}"/>
    <hyperlink ref="F261" r:id="rId32" xr:uid="{00000000-0004-0000-0900-00001F000000}"/>
    <hyperlink ref="F265" r:id="rId33" xr:uid="{00000000-0004-0000-0900-000020000000}"/>
    <hyperlink ref="F270" r:id="rId34" xr:uid="{00000000-0004-0000-0900-000021000000}"/>
    <hyperlink ref="F274" r:id="rId35" xr:uid="{00000000-0004-0000-0900-000022000000}"/>
    <hyperlink ref="F279" r:id="rId36" xr:uid="{00000000-0004-0000-0900-000023000000}"/>
    <hyperlink ref="F289" r:id="rId37" xr:uid="{00000000-0004-0000-0900-00002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5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113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16.5" customHeight="1">
      <c r="B9" s="32"/>
      <c r="E9" s="245" t="s">
        <v>4680</v>
      </c>
      <c r="F9" s="282"/>
      <c r="G9" s="282"/>
      <c r="H9" s="28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17. 1. 2026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83" t="str">
        <f>'Rekapitulace stavby'!E14</f>
        <v>Vyplň údaj</v>
      </c>
      <c r="F18" s="251"/>
      <c r="G18" s="251"/>
      <c r="H18" s="25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1"/>
      <c r="E27" s="255" t="s">
        <v>19</v>
      </c>
      <c r="F27" s="255"/>
      <c r="G27" s="255"/>
      <c r="H27" s="255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38</v>
      </c>
      <c r="J30" s="63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3">
        <f>ROUND((SUM(BE85:BE152)),  2)</f>
        <v>0</v>
      </c>
      <c r="I33" s="93">
        <v>0.21</v>
      </c>
      <c r="J33" s="83">
        <f>ROUND(((SUM(BE85:BE152))*I33),  2)</f>
        <v>0</v>
      </c>
      <c r="L33" s="32"/>
    </row>
    <row r="34" spans="2:12" s="1" customFormat="1" ht="14.45" customHeight="1">
      <c r="B34" s="32"/>
      <c r="E34" s="27" t="s">
        <v>44</v>
      </c>
      <c r="F34" s="83">
        <f>ROUND((SUM(BF85:BF152)),  2)</f>
        <v>0</v>
      </c>
      <c r="I34" s="93">
        <v>0.12</v>
      </c>
      <c r="J34" s="83">
        <f>ROUND(((SUM(BF85:BF152))*I34),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3">
        <f>ROUND((SUM(BG85:BG152)),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3">
        <f>ROUND((SUM(BH85:BH152)),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ROUND((SUM(BI85:BI152)),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48</v>
      </c>
      <c r="E39" s="54"/>
      <c r="F39" s="54"/>
      <c r="G39" s="96" t="s">
        <v>49</v>
      </c>
      <c r="H39" s="97" t="s">
        <v>50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280" t="str">
        <f>E7</f>
        <v>Stavební úpravy Městské sauny Ostrov, U Koupaliště, 363 01 Ostrov</v>
      </c>
      <c r="F48" s="281"/>
      <c r="G48" s="281"/>
      <c r="H48" s="281"/>
      <c r="L48" s="32"/>
    </row>
    <row r="49" spans="2:47" s="1" customFormat="1" ht="12" customHeight="1">
      <c r="B49" s="32"/>
      <c r="C49" s="27" t="s">
        <v>115</v>
      </c>
      <c r="L49" s="32"/>
    </row>
    <row r="50" spans="2:47" s="1" customFormat="1" ht="16.5" customHeight="1">
      <c r="B50" s="32"/>
      <c r="E50" s="245" t="str">
        <f>E9</f>
        <v>05 - Vedlejší a ostatní náklady</v>
      </c>
      <c r="F50" s="282"/>
      <c r="G50" s="282"/>
      <c r="H50" s="282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 Koupaliště, Ostrov</v>
      </c>
      <c r="I52" s="27" t="s">
        <v>23</v>
      </c>
      <c r="J52" s="49" t="str">
        <f>IF(J12="","",J12)</f>
        <v>17. 1. 2026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Město Ostrov</v>
      </c>
      <c r="I54" s="27" t="s">
        <v>31</v>
      </c>
      <c r="J54" s="30" t="str">
        <f>E21</f>
        <v>Ing. arch. Břetislav Kubíček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70</v>
      </c>
      <c r="J59" s="63">
        <f>J85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4681</v>
      </c>
      <c r="E60" s="105"/>
      <c r="F60" s="105"/>
      <c r="G60" s="105"/>
      <c r="H60" s="105"/>
      <c r="I60" s="105"/>
      <c r="J60" s="106">
        <f>J86</f>
        <v>0</v>
      </c>
      <c r="L60" s="103"/>
    </row>
    <row r="61" spans="2:47" s="9" customFormat="1" ht="19.899999999999999" customHeight="1">
      <c r="B61" s="107"/>
      <c r="D61" s="108" t="s">
        <v>4682</v>
      </c>
      <c r="E61" s="109"/>
      <c r="F61" s="109"/>
      <c r="G61" s="109"/>
      <c r="H61" s="109"/>
      <c r="I61" s="109"/>
      <c r="J61" s="110">
        <f>J87</f>
        <v>0</v>
      </c>
      <c r="L61" s="107"/>
    </row>
    <row r="62" spans="2:47" s="9" customFormat="1" ht="19.899999999999999" customHeight="1">
      <c r="B62" s="107"/>
      <c r="D62" s="108" t="s">
        <v>4683</v>
      </c>
      <c r="E62" s="109"/>
      <c r="F62" s="109"/>
      <c r="G62" s="109"/>
      <c r="H62" s="109"/>
      <c r="I62" s="109"/>
      <c r="J62" s="110">
        <f>J103</f>
        <v>0</v>
      </c>
      <c r="L62" s="107"/>
    </row>
    <row r="63" spans="2:47" s="9" customFormat="1" ht="19.899999999999999" customHeight="1">
      <c r="B63" s="107"/>
      <c r="D63" s="108" t="s">
        <v>4684</v>
      </c>
      <c r="E63" s="109"/>
      <c r="F63" s="109"/>
      <c r="G63" s="109"/>
      <c r="H63" s="109"/>
      <c r="I63" s="109"/>
      <c r="J63" s="110">
        <f>J130</f>
        <v>0</v>
      </c>
      <c r="L63" s="107"/>
    </row>
    <row r="64" spans="2:47" s="9" customFormat="1" ht="19.899999999999999" customHeight="1">
      <c r="B64" s="107"/>
      <c r="D64" s="108" t="s">
        <v>4685</v>
      </c>
      <c r="E64" s="109"/>
      <c r="F64" s="109"/>
      <c r="G64" s="109"/>
      <c r="H64" s="109"/>
      <c r="I64" s="109"/>
      <c r="J64" s="110">
        <f>J142</f>
        <v>0</v>
      </c>
      <c r="L64" s="107"/>
    </row>
    <row r="65" spans="2:12" s="9" customFormat="1" ht="19.899999999999999" customHeight="1">
      <c r="B65" s="107"/>
      <c r="D65" s="108" t="s">
        <v>4686</v>
      </c>
      <c r="E65" s="109"/>
      <c r="F65" s="109"/>
      <c r="G65" s="109"/>
      <c r="H65" s="109"/>
      <c r="I65" s="109"/>
      <c r="J65" s="110">
        <f>J149</f>
        <v>0</v>
      </c>
      <c r="L65" s="107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141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26.25" customHeight="1">
      <c r="B75" s="32"/>
      <c r="E75" s="280" t="str">
        <f>E7</f>
        <v>Stavební úpravy Městské sauny Ostrov, U Koupaliště, 363 01 Ostrov</v>
      </c>
      <c r="F75" s="281"/>
      <c r="G75" s="281"/>
      <c r="H75" s="281"/>
      <c r="L75" s="32"/>
    </row>
    <row r="76" spans="2:12" s="1" customFormat="1" ht="12" customHeight="1">
      <c r="B76" s="32"/>
      <c r="C76" s="27" t="s">
        <v>115</v>
      </c>
      <c r="L76" s="32"/>
    </row>
    <row r="77" spans="2:12" s="1" customFormat="1" ht="16.5" customHeight="1">
      <c r="B77" s="32"/>
      <c r="E77" s="245" t="str">
        <f>E9</f>
        <v>05 - Vedlejší a ostatní náklady</v>
      </c>
      <c r="F77" s="282"/>
      <c r="G77" s="282"/>
      <c r="H77" s="282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U Koupaliště, Ostrov</v>
      </c>
      <c r="I79" s="27" t="s">
        <v>23</v>
      </c>
      <c r="J79" s="49" t="str">
        <f>IF(J12="","",J12)</f>
        <v>17. 1. 2026</v>
      </c>
      <c r="L79" s="32"/>
    </row>
    <row r="80" spans="2:12" s="1" customFormat="1" ht="6.95" customHeight="1">
      <c r="B80" s="32"/>
      <c r="L80" s="32"/>
    </row>
    <row r="81" spans="2:65" s="1" customFormat="1" ht="25.7" customHeight="1">
      <c r="B81" s="32"/>
      <c r="C81" s="27" t="s">
        <v>25</v>
      </c>
      <c r="F81" s="25" t="str">
        <f>E15</f>
        <v>Město Ostrov</v>
      </c>
      <c r="I81" s="27" t="s">
        <v>31</v>
      </c>
      <c r="J81" s="30" t="str">
        <f>E21</f>
        <v>Ing. arch. Břetislav Kubíček</v>
      </c>
      <c r="L81" s="32"/>
    </row>
    <row r="82" spans="2:65" s="1" customFormat="1" ht="15.2" customHeight="1">
      <c r="B82" s="32"/>
      <c r="C82" s="27" t="s">
        <v>29</v>
      </c>
      <c r="F82" s="25" t="str">
        <f>IF(E18="","",E18)</f>
        <v>Vyplň údaj</v>
      </c>
      <c r="I82" s="27" t="s">
        <v>34</v>
      </c>
      <c r="J82" s="30" t="str">
        <f>E24</f>
        <v>Bc. Martin Frous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11"/>
      <c r="C84" s="112" t="s">
        <v>142</v>
      </c>
      <c r="D84" s="113" t="s">
        <v>57</v>
      </c>
      <c r="E84" s="113" t="s">
        <v>53</v>
      </c>
      <c r="F84" s="113" t="s">
        <v>54</v>
      </c>
      <c r="G84" s="113" t="s">
        <v>143</v>
      </c>
      <c r="H84" s="113" t="s">
        <v>144</v>
      </c>
      <c r="I84" s="113" t="s">
        <v>145</v>
      </c>
      <c r="J84" s="113" t="s">
        <v>121</v>
      </c>
      <c r="K84" s="114" t="s">
        <v>146</v>
      </c>
      <c r="L84" s="111"/>
      <c r="M84" s="56" t="s">
        <v>19</v>
      </c>
      <c r="N84" s="57" t="s">
        <v>42</v>
      </c>
      <c r="O84" s="57" t="s">
        <v>147</v>
      </c>
      <c r="P84" s="57" t="s">
        <v>148</v>
      </c>
      <c r="Q84" s="57" t="s">
        <v>149</v>
      </c>
      <c r="R84" s="57" t="s">
        <v>150</v>
      </c>
      <c r="S84" s="57" t="s">
        <v>151</v>
      </c>
      <c r="T84" s="58" t="s">
        <v>152</v>
      </c>
    </row>
    <row r="85" spans="2:65" s="1" customFormat="1" ht="22.9" customHeight="1">
      <c r="B85" s="32"/>
      <c r="C85" s="61" t="s">
        <v>153</v>
      </c>
      <c r="J85" s="115">
        <f>BK85</f>
        <v>0</v>
      </c>
      <c r="L85" s="32"/>
      <c r="M85" s="59"/>
      <c r="N85" s="50"/>
      <c r="O85" s="50"/>
      <c r="P85" s="116">
        <f>P86</f>
        <v>0</v>
      </c>
      <c r="Q85" s="50"/>
      <c r="R85" s="116">
        <f>R86</f>
        <v>0</v>
      </c>
      <c r="S85" s="50"/>
      <c r="T85" s="117">
        <f>T86</f>
        <v>0</v>
      </c>
      <c r="AT85" s="17" t="s">
        <v>71</v>
      </c>
      <c r="AU85" s="17" t="s">
        <v>122</v>
      </c>
      <c r="BK85" s="118">
        <f>BK86</f>
        <v>0</v>
      </c>
    </row>
    <row r="86" spans="2:65" s="11" customFormat="1" ht="25.9" customHeight="1">
      <c r="B86" s="119"/>
      <c r="D86" s="120" t="s">
        <v>71</v>
      </c>
      <c r="E86" s="121" t="s">
        <v>4687</v>
      </c>
      <c r="F86" s="121" t="s">
        <v>4688</v>
      </c>
      <c r="I86" s="122"/>
      <c r="J86" s="123">
        <f>BK86</f>
        <v>0</v>
      </c>
      <c r="L86" s="119"/>
      <c r="M86" s="124"/>
      <c r="P86" s="125">
        <f>P87+P103+P130+P142+P149</f>
        <v>0</v>
      </c>
      <c r="R86" s="125">
        <f>R87+R103+R130+R142+R149</f>
        <v>0</v>
      </c>
      <c r="T86" s="126">
        <f>T87+T103+T130+T142+T149</f>
        <v>0</v>
      </c>
      <c r="AR86" s="120" t="s">
        <v>196</v>
      </c>
      <c r="AT86" s="127" t="s">
        <v>71</v>
      </c>
      <c r="AU86" s="127" t="s">
        <v>72</v>
      </c>
      <c r="AY86" s="120" t="s">
        <v>156</v>
      </c>
      <c r="BK86" s="128">
        <f>BK87+BK103+BK130+BK142+BK149</f>
        <v>0</v>
      </c>
    </row>
    <row r="87" spans="2:65" s="11" customFormat="1" ht="22.9" customHeight="1">
      <c r="B87" s="119"/>
      <c r="D87" s="120" t="s">
        <v>71</v>
      </c>
      <c r="E87" s="129" t="s">
        <v>4689</v>
      </c>
      <c r="F87" s="129" t="s">
        <v>4690</v>
      </c>
      <c r="I87" s="122"/>
      <c r="J87" s="130">
        <f>BK87</f>
        <v>0</v>
      </c>
      <c r="L87" s="119"/>
      <c r="M87" s="124"/>
      <c r="P87" s="125">
        <f>SUM(P88:P102)</f>
        <v>0</v>
      </c>
      <c r="R87" s="125">
        <f>SUM(R88:R102)</f>
        <v>0</v>
      </c>
      <c r="T87" s="126">
        <f>SUM(T88:T102)</f>
        <v>0</v>
      </c>
      <c r="AR87" s="120" t="s">
        <v>196</v>
      </c>
      <c r="AT87" s="127" t="s">
        <v>71</v>
      </c>
      <c r="AU87" s="127" t="s">
        <v>79</v>
      </c>
      <c r="AY87" s="120" t="s">
        <v>156</v>
      </c>
      <c r="BK87" s="128">
        <f>SUM(BK88:BK102)</f>
        <v>0</v>
      </c>
    </row>
    <row r="88" spans="2:65" s="1" customFormat="1" ht="16.5" customHeight="1">
      <c r="B88" s="32"/>
      <c r="C88" s="131" t="s">
        <v>79</v>
      </c>
      <c r="D88" s="131" t="s">
        <v>158</v>
      </c>
      <c r="E88" s="132" t="s">
        <v>4691</v>
      </c>
      <c r="F88" s="133" t="s">
        <v>4692</v>
      </c>
      <c r="G88" s="134" t="s">
        <v>4693</v>
      </c>
      <c r="H88" s="135">
        <v>1</v>
      </c>
      <c r="I88" s="136"/>
      <c r="J88" s="137">
        <f>ROUND(I88*H88,2)</f>
        <v>0</v>
      </c>
      <c r="K88" s="133" t="s">
        <v>162</v>
      </c>
      <c r="L88" s="32"/>
      <c r="M88" s="138" t="s">
        <v>19</v>
      </c>
      <c r="N88" s="139" t="s">
        <v>43</v>
      </c>
      <c r="P88" s="140">
        <f>O88*H88</f>
        <v>0</v>
      </c>
      <c r="Q88" s="140">
        <v>0</v>
      </c>
      <c r="R88" s="140">
        <f>Q88*H88</f>
        <v>0</v>
      </c>
      <c r="S88" s="140">
        <v>0</v>
      </c>
      <c r="T88" s="141">
        <f>S88*H88</f>
        <v>0</v>
      </c>
      <c r="AR88" s="142" t="s">
        <v>4694</v>
      </c>
      <c r="AT88" s="142" t="s">
        <v>158</v>
      </c>
      <c r="AU88" s="142" t="s">
        <v>81</v>
      </c>
      <c r="AY88" s="17" t="s">
        <v>156</v>
      </c>
      <c r="BE88" s="143">
        <f>IF(N88="základní",J88,0)</f>
        <v>0</v>
      </c>
      <c r="BF88" s="143">
        <f>IF(N88="snížená",J88,0)</f>
        <v>0</v>
      </c>
      <c r="BG88" s="143">
        <f>IF(N88="zákl. přenesená",J88,0)</f>
        <v>0</v>
      </c>
      <c r="BH88" s="143">
        <f>IF(N88="sníž. přenesená",J88,0)</f>
        <v>0</v>
      </c>
      <c r="BI88" s="143">
        <f>IF(N88="nulová",J88,0)</f>
        <v>0</v>
      </c>
      <c r="BJ88" s="17" t="s">
        <v>79</v>
      </c>
      <c r="BK88" s="143">
        <f>ROUND(I88*H88,2)</f>
        <v>0</v>
      </c>
      <c r="BL88" s="17" t="s">
        <v>4694</v>
      </c>
      <c r="BM88" s="142" t="s">
        <v>4695</v>
      </c>
    </row>
    <row r="89" spans="2:65" s="1" customFormat="1">
      <c r="B89" s="32"/>
      <c r="D89" s="144" t="s">
        <v>165</v>
      </c>
      <c r="F89" s="145" t="s">
        <v>4692</v>
      </c>
      <c r="I89" s="146"/>
      <c r="L89" s="32"/>
      <c r="M89" s="147"/>
      <c r="T89" s="53"/>
      <c r="AT89" s="17" t="s">
        <v>165</v>
      </c>
      <c r="AU89" s="17" t="s">
        <v>81</v>
      </c>
    </row>
    <row r="90" spans="2:65" s="1" customFormat="1">
      <c r="B90" s="32"/>
      <c r="D90" s="148" t="s">
        <v>167</v>
      </c>
      <c r="F90" s="149" t="s">
        <v>4696</v>
      </c>
      <c r="I90" s="146"/>
      <c r="L90" s="32"/>
      <c r="M90" s="147"/>
      <c r="T90" s="53"/>
      <c r="AT90" s="17" t="s">
        <v>167</v>
      </c>
      <c r="AU90" s="17" t="s">
        <v>81</v>
      </c>
    </row>
    <row r="91" spans="2:65" s="1" customFormat="1" ht="16.5" customHeight="1">
      <c r="B91" s="32"/>
      <c r="C91" s="131" t="s">
        <v>81</v>
      </c>
      <c r="D91" s="131" t="s">
        <v>158</v>
      </c>
      <c r="E91" s="132" t="s">
        <v>4697</v>
      </c>
      <c r="F91" s="133" t="s">
        <v>4698</v>
      </c>
      <c r="G91" s="134" t="s">
        <v>4693</v>
      </c>
      <c r="H91" s="135">
        <v>1</v>
      </c>
      <c r="I91" s="136"/>
      <c r="J91" s="137">
        <f>ROUND(I91*H91,2)</f>
        <v>0</v>
      </c>
      <c r="K91" s="133" t="s">
        <v>162</v>
      </c>
      <c r="L91" s="32"/>
      <c r="M91" s="138" t="s">
        <v>19</v>
      </c>
      <c r="N91" s="139" t="s">
        <v>43</v>
      </c>
      <c r="P91" s="140">
        <f>O91*H91</f>
        <v>0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AR91" s="142" t="s">
        <v>4694</v>
      </c>
      <c r="AT91" s="142" t="s">
        <v>158</v>
      </c>
      <c r="AU91" s="142" t="s">
        <v>81</v>
      </c>
      <c r="AY91" s="17" t="s">
        <v>156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7" t="s">
        <v>79</v>
      </c>
      <c r="BK91" s="143">
        <f>ROUND(I91*H91,2)</f>
        <v>0</v>
      </c>
      <c r="BL91" s="17" t="s">
        <v>4694</v>
      </c>
      <c r="BM91" s="142" t="s">
        <v>4699</v>
      </c>
    </row>
    <row r="92" spans="2:65" s="1" customFormat="1">
      <c r="B92" s="32"/>
      <c r="D92" s="144" t="s">
        <v>165</v>
      </c>
      <c r="F92" s="145" t="s">
        <v>4698</v>
      </c>
      <c r="I92" s="146"/>
      <c r="L92" s="32"/>
      <c r="M92" s="147"/>
      <c r="T92" s="53"/>
      <c r="AT92" s="17" t="s">
        <v>165</v>
      </c>
      <c r="AU92" s="17" t="s">
        <v>81</v>
      </c>
    </row>
    <row r="93" spans="2:65" s="1" customFormat="1">
      <c r="B93" s="32"/>
      <c r="D93" s="148" t="s">
        <v>167</v>
      </c>
      <c r="F93" s="149" t="s">
        <v>4700</v>
      </c>
      <c r="I93" s="146"/>
      <c r="L93" s="32"/>
      <c r="M93" s="147"/>
      <c r="T93" s="53"/>
      <c r="AT93" s="17" t="s">
        <v>167</v>
      </c>
      <c r="AU93" s="17" t="s">
        <v>81</v>
      </c>
    </row>
    <row r="94" spans="2:65" s="1" customFormat="1" ht="16.5" customHeight="1">
      <c r="B94" s="32"/>
      <c r="C94" s="131" t="s">
        <v>183</v>
      </c>
      <c r="D94" s="131" t="s">
        <v>158</v>
      </c>
      <c r="E94" s="132" t="s">
        <v>4701</v>
      </c>
      <c r="F94" s="133" t="s">
        <v>4702</v>
      </c>
      <c r="G94" s="134" t="s">
        <v>4693</v>
      </c>
      <c r="H94" s="135">
        <v>1</v>
      </c>
      <c r="I94" s="136"/>
      <c r="J94" s="137">
        <f>ROUND(I94*H94,2)</f>
        <v>0</v>
      </c>
      <c r="K94" s="133" t="s">
        <v>162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4694</v>
      </c>
      <c r="AT94" s="142" t="s">
        <v>158</v>
      </c>
      <c r="AU94" s="142" t="s">
        <v>81</v>
      </c>
      <c r="AY94" s="17" t="s">
        <v>156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4694</v>
      </c>
      <c r="BM94" s="142" t="s">
        <v>4703</v>
      </c>
    </row>
    <row r="95" spans="2:65" s="1" customFormat="1">
      <c r="B95" s="32"/>
      <c r="D95" s="144" t="s">
        <v>165</v>
      </c>
      <c r="F95" s="145" t="s">
        <v>4702</v>
      </c>
      <c r="I95" s="146"/>
      <c r="L95" s="32"/>
      <c r="M95" s="147"/>
      <c r="T95" s="53"/>
      <c r="AT95" s="17" t="s">
        <v>165</v>
      </c>
      <c r="AU95" s="17" t="s">
        <v>81</v>
      </c>
    </row>
    <row r="96" spans="2:65" s="1" customFormat="1">
      <c r="B96" s="32"/>
      <c r="D96" s="148" t="s">
        <v>167</v>
      </c>
      <c r="F96" s="149" t="s">
        <v>4704</v>
      </c>
      <c r="I96" s="146"/>
      <c r="L96" s="32"/>
      <c r="M96" s="147"/>
      <c r="T96" s="53"/>
      <c r="AT96" s="17" t="s">
        <v>167</v>
      </c>
      <c r="AU96" s="17" t="s">
        <v>81</v>
      </c>
    </row>
    <row r="97" spans="2:65" s="1" customFormat="1" ht="16.5" customHeight="1">
      <c r="B97" s="32"/>
      <c r="C97" s="131" t="s">
        <v>163</v>
      </c>
      <c r="D97" s="131" t="s">
        <v>158</v>
      </c>
      <c r="E97" s="132" t="s">
        <v>4705</v>
      </c>
      <c r="F97" s="133" t="s">
        <v>4706</v>
      </c>
      <c r="G97" s="134" t="s">
        <v>4693</v>
      </c>
      <c r="H97" s="135">
        <v>1</v>
      </c>
      <c r="I97" s="136"/>
      <c r="J97" s="137">
        <f>ROUND(I97*H97,2)</f>
        <v>0</v>
      </c>
      <c r="K97" s="133" t="s">
        <v>162</v>
      </c>
      <c r="L97" s="32"/>
      <c r="M97" s="138" t="s">
        <v>19</v>
      </c>
      <c r="N97" s="139" t="s">
        <v>43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4694</v>
      </c>
      <c r="AT97" s="142" t="s">
        <v>158</v>
      </c>
      <c r="AU97" s="142" t="s">
        <v>81</v>
      </c>
      <c r="AY97" s="17" t="s">
        <v>156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4694</v>
      </c>
      <c r="BM97" s="142" t="s">
        <v>4707</v>
      </c>
    </row>
    <row r="98" spans="2:65" s="1" customFormat="1">
      <c r="B98" s="32"/>
      <c r="D98" s="144" t="s">
        <v>165</v>
      </c>
      <c r="F98" s="145" t="s">
        <v>4706</v>
      </c>
      <c r="I98" s="146"/>
      <c r="L98" s="32"/>
      <c r="M98" s="147"/>
      <c r="T98" s="53"/>
      <c r="AT98" s="17" t="s">
        <v>165</v>
      </c>
      <c r="AU98" s="17" t="s">
        <v>81</v>
      </c>
    </row>
    <row r="99" spans="2:65" s="1" customFormat="1">
      <c r="B99" s="32"/>
      <c r="D99" s="148" t="s">
        <v>167</v>
      </c>
      <c r="F99" s="149" t="s">
        <v>4708</v>
      </c>
      <c r="I99" s="146"/>
      <c r="L99" s="32"/>
      <c r="M99" s="147"/>
      <c r="T99" s="53"/>
      <c r="AT99" s="17" t="s">
        <v>167</v>
      </c>
      <c r="AU99" s="17" t="s">
        <v>81</v>
      </c>
    </row>
    <row r="100" spans="2:65" s="1" customFormat="1" ht="16.5" customHeight="1">
      <c r="B100" s="32"/>
      <c r="C100" s="131" t="s">
        <v>196</v>
      </c>
      <c r="D100" s="131" t="s">
        <v>158</v>
      </c>
      <c r="E100" s="132" t="s">
        <v>4709</v>
      </c>
      <c r="F100" s="133" t="s">
        <v>4710</v>
      </c>
      <c r="G100" s="134" t="s">
        <v>4693</v>
      </c>
      <c r="H100" s="135">
        <v>1</v>
      </c>
      <c r="I100" s="136"/>
      <c r="J100" s="137">
        <f>ROUND(I100*H100,2)</f>
        <v>0</v>
      </c>
      <c r="K100" s="133" t="s">
        <v>162</v>
      </c>
      <c r="L100" s="32"/>
      <c r="M100" s="138" t="s">
        <v>19</v>
      </c>
      <c r="N100" s="13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4694</v>
      </c>
      <c r="AT100" s="142" t="s">
        <v>158</v>
      </c>
      <c r="AU100" s="142" t="s">
        <v>81</v>
      </c>
      <c r="AY100" s="17" t="s">
        <v>156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4694</v>
      </c>
      <c r="BM100" s="142" t="s">
        <v>4711</v>
      </c>
    </row>
    <row r="101" spans="2:65" s="1" customFormat="1">
      <c r="B101" s="32"/>
      <c r="D101" s="144" t="s">
        <v>165</v>
      </c>
      <c r="F101" s="145" t="s">
        <v>4710</v>
      </c>
      <c r="I101" s="146"/>
      <c r="L101" s="32"/>
      <c r="M101" s="147"/>
      <c r="T101" s="53"/>
      <c r="AT101" s="17" t="s">
        <v>165</v>
      </c>
      <c r="AU101" s="17" t="s">
        <v>81</v>
      </c>
    </row>
    <row r="102" spans="2:65" s="1" customFormat="1">
      <c r="B102" s="32"/>
      <c r="D102" s="148" t="s">
        <v>167</v>
      </c>
      <c r="F102" s="149" t="s">
        <v>4712</v>
      </c>
      <c r="I102" s="146"/>
      <c r="L102" s="32"/>
      <c r="M102" s="147"/>
      <c r="T102" s="53"/>
      <c r="AT102" s="17" t="s">
        <v>167</v>
      </c>
      <c r="AU102" s="17" t="s">
        <v>81</v>
      </c>
    </row>
    <row r="103" spans="2:65" s="11" customFormat="1" ht="22.9" customHeight="1">
      <c r="B103" s="119"/>
      <c r="D103" s="120" t="s">
        <v>71</v>
      </c>
      <c r="E103" s="129" t="s">
        <v>4713</v>
      </c>
      <c r="F103" s="129" t="s">
        <v>4714</v>
      </c>
      <c r="I103" s="122"/>
      <c r="J103" s="130">
        <f>BK103</f>
        <v>0</v>
      </c>
      <c r="L103" s="119"/>
      <c r="M103" s="124"/>
      <c r="P103" s="125">
        <f>SUM(P104:P129)</f>
        <v>0</v>
      </c>
      <c r="R103" s="125">
        <f>SUM(R104:R129)</f>
        <v>0</v>
      </c>
      <c r="T103" s="126">
        <f>SUM(T104:T129)</f>
        <v>0</v>
      </c>
      <c r="AR103" s="120" t="s">
        <v>196</v>
      </c>
      <c r="AT103" s="127" t="s">
        <v>71</v>
      </c>
      <c r="AU103" s="127" t="s">
        <v>79</v>
      </c>
      <c r="AY103" s="120" t="s">
        <v>156</v>
      </c>
      <c r="BK103" s="128">
        <f>SUM(BK104:BK129)</f>
        <v>0</v>
      </c>
    </row>
    <row r="104" spans="2:65" s="1" customFormat="1" ht="21.75" customHeight="1">
      <c r="B104" s="32"/>
      <c r="C104" s="131" t="s">
        <v>202</v>
      </c>
      <c r="D104" s="131" t="s">
        <v>158</v>
      </c>
      <c r="E104" s="132" t="s">
        <v>4715</v>
      </c>
      <c r="F104" s="133" t="s">
        <v>4716</v>
      </c>
      <c r="G104" s="134" t="s">
        <v>4693</v>
      </c>
      <c r="H104" s="135">
        <v>1</v>
      </c>
      <c r="I104" s="136"/>
      <c r="J104" s="137">
        <f>ROUND(I104*H104,2)</f>
        <v>0</v>
      </c>
      <c r="K104" s="133" t="s">
        <v>162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4694</v>
      </c>
      <c r="AT104" s="142" t="s">
        <v>158</v>
      </c>
      <c r="AU104" s="142" t="s">
        <v>81</v>
      </c>
      <c r="AY104" s="17" t="s">
        <v>156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4694</v>
      </c>
      <c r="BM104" s="142" t="s">
        <v>4717</v>
      </c>
    </row>
    <row r="105" spans="2:65" s="1" customFormat="1">
      <c r="B105" s="32"/>
      <c r="D105" s="144" t="s">
        <v>165</v>
      </c>
      <c r="F105" s="145" t="s">
        <v>4716</v>
      </c>
      <c r="I105" s="146"/>
      <c r="L105" s="32"/>
      <c r="M105" s="147"/>
      <c r="T105" s="53"/>
      <c r="AT105" s="17" t="s">
        <v>165</v>
      </c>
      <c r="AU105" s="17" t="s">
        <v>81</v>
      </c>
    </row>
    <row r="106" spans="2:65" s="1" customFormat="1">
      <c r="B106" s="32"/>
      <c r="D106" s="148" t="s">
        <v>167</v>
      </c>
      <c r="F106" s="149" t="s">
        <v>4718</v>
      </c>
      <c r="I106" s="146"/>
      <c r="L106" s="32"/>
      <c r="M106" s="147"/>
      <c r="T106" s="53"/>
      <c r="AT106" s="17" t="s">
        <v>167</v>
      </c>
      <c r="AU106" s="17" t="s">
        <v>81</v>
      </c>
    </row>
    <row r="107" spans="2:65" s="1" customFormat="1" ht="16.5" customHeight="1">
      <c r="B107" s="32"/>
      <c r="C107" s="131" t="s">
        <v>209</v>
      </c>
      <c r="D107" s="131" t="s">
        <v>158</v>
      </c>
      <c r="E107" s="132" t="s">
        <v>4719</v>
      </c>
      <c r="F107" s="133" t="s">
        <v>4720</v>
      </c>
      <c r="G107" s="134" t="s">
        <v>4693</v>
      </c>
      <c r="H107" s="135">
        <v>1</v>
      </c>
      <c r="I107" s="136"/>
      <c r="J107" s="137">
        <f>ROUND(I107*H107,2)</f>
        <v>0</v>
      </c>
      <c r="K107" s="133" t="s">
        <v>162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4694</v>
      </c>
      <c r="AT107" s="142" t="s">
        <v>158</v>
      </c>
      <c r="AU107" s="142" t="s">
        <v>81</v>
      </c>
      <c r="AY107" s="17" t="s">
        <v>156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4694</v>
      </c>
      <c r="BM107" s="142" t="s">
        <v>4721</v>
      </c>
    </row>
    <row r="108" spans="2:65" s="1" customFormat="1">
      <c r="B108" s="32"/>
      <c r="D108" s="144" t="s">
        <v>165</v>
      </c>
      <c r="F108" s="145" t="s">
        <v>4720</v>
      </c>
      <c r="I108" s="146"/>
      <c r="L108" s="32"/>
      <c r="M108" s="147"/>
      <c r="T108" s="53"/>
      <c r="AT108" s="17" t="s">
        <v>165</v>
      </c>
      <c r="AU108" s="17" t="s">
        <v>81</v>
      </c>
    </row>
    <row r="109" spans="2:65" s="1" customFormat="1">
      <c r="B109" s="32"/>
      <c r="D109" s="148" t="s">
        <v>167</v>
      </c>
      <c r="F109" s="149" t="s">
        <v>4722</v>
      </c>
      <c r="I109" s="146"/>
      <c r="L109" s="32"/>
      <c r="M109" s="147"/>
      <c r="T109" s="53"/>
      <c r="AT109" s="17" t="s">
        <v>167</v>
      </c>
      <c r="AU109" s="17" t="s">
        <v>81</v>
      </c>
    </row>
    <row r="110" spans="2:65" s="12" customFormat="1">
      <c r="B110" s="150"/>
      <c r="D110" s="144" t="s">
        <v>169</v>
      </c>
      <c r="E110" s="151" t="s">
        <v>19</v>
      </c>
      <c r="F110" s="152" t="s">
        <v>4723</v>
      </c>
      <c r="H110" s="151" t="s">
        <v>19</v>
      </c>
      <c r="I110" s="153"/>
      <c r="L110" s="150"/>
      <c r="M110" s="154"/>
      <c r="T110" s="155"/>
      <c r="AT110" s="151" t="s">
        <v>169</v>
      </c>
      <c r="AU110" s="151" t="s">
        <v>81</v>
      </c>
      <c r="AV110" s="12" t="s">
        <v>79</v>
      </c>
      <c r="AW110" s="12" t="s">
        <v>33</v>
      </c>
      <c r="AX110" s="12" t="s">
        <v>72</v>
      </c>
      <c r="AY110" s="151" t="s">
        <v>156</v>
      </c>
    </row>
    <row r="111" spans="2:65" s="13" customFormat="1">
      <c r="B111" s="156"/>
      <c r="D111" s="144" t="s">
        <v>169</v>
      </c>
      <c r="E111" s="157" t="s">
        <v>19</v>
      </c>
      <c r="F111" s="158" t="s">
        <v>79</v>
      </c>
      <c r="H111" s="159">
        <v>1</v>
      </c>
      <c r="I111" s="160"/>
      <c r="L111" s="156"/>
      <c r="M111" s="161"/>
      <c r="T111" s="162"/>
      <c r="AT111" s="157" t="s">
        <v>169</v>
      </c>
      <c r="AU111" s="157" t="s">
        <v>81</v>
      </c>
      <c r="AV111" s="13" t="s">
        <v>81</v>
      </c>
      <c r="AW111" s="13" t="s">
        <v>33</v>
      </c>
      <c r="AX111" s="13" t="s">
        <v>79</v>
      </c>
      <c r="AY111" s="157" t="s">
        <v>156</v>
      </c>
    </row>
    <row r="112" spans="2:65" s="1" customFormat="1" ht="21.75" customHeight="1">
      <c r="B112" s="32"/>
      <c r="C112" s="131" t="s">
        <v>215</v>
      </c>
      <c r="D112" s="131" t="s">
        <v>158</v>
      </c>
      <c r="E112" s="132" t="s">
        <v>4724</v>
      </c>
      <c r="F112" s="133" t="s">
        <v>4725</v>
      </c>
      <c r="G112" s="134" t="s">
        <v>4693</v>
      </c>
      <c r="H112" s="135">
        <v>1</v>
      </c>
      <c r="I112" s="136"/>
      <c r="J112" s="137">
        <f>ROUND(I112*H112,2)</f>
        <v>0</v>
      </c>
      <c r="K112" s="133" t="s">
        <v>162</v>
      </c>
      <c r="L112" s="32"/>
      <c r="M112" s="138" t="s">
        <v>19</v>
      </c>
      <c r="N112" s="13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4694</v>
      </c>
      <c r="AT112" s="142" t="s">
        <v>158</v>
      </c>
      <c r="AU112" s="142" t="s">
        <v>81</v>
      </c>
      <c r="AY112" s="17" t="s">
        <v>156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4694</v>
      </c>
      <c r="BM112" s="142" t="s">
        <v>4726</v>
      </c>
    </row>
    <row r="113" spans="2:65" s="1" customFormat="1">
      <c r="B113" s="32"/>
      <c r="D113" s="144" t="s">
        <v>165</v>
      </c>
      <c r="F113" s="145" t="s">
        <v>4725</v>
      </c>
      <c r="I113" s="146"/>
      <c r="L113" s="32"/>
      <c r="M113" s="147"/>
      <c r="T113" s="53"/>
      <c r="AT113" s="17" t="s">
        <v>165</v>
      </c>
      <c r="AU113" s="17" t="s">
        <v>81</v>
      </c>
    </row>
    <row r="114" spans="2:65" s="1" customFormat="1">
      <c r="B114" s="32"/>
      <c r="D114" s="148" t="s">
        <v>167</v>
      </c>
      <c r="F114" s="149" t="s">
        <v>4727</v>
      </c>
      <c r="I114" s="146"/>
      <c r="L114" s="32"/>
      <c r="M114" s="147"/>
      <c r="T114" s="53"/>
      <c r="AT114" s="17" t="s">
        <v>167</v>
      </c>
      <c r="AU114" s="17" t="s">
        <v>81</v>
      </c>
    </row>
    <row r="115" spans="2:65" s="1" customFormat="1" ht="16.5" customHeight="1">
      <c r="B115" s="32"/>
      <c r="C115" s="131" t="s">
        <v>223</v>
      </c>
      <c r="D115" s="131" t="s">
        <v>158</v>
      </c>
      <c r="E115" s="132" t="s">
        <v>4728</v>
      </c>
      <c r="F115" s="133" t="s">
        <v>4729</v>
      </c>
      <c r="G115" s="134" t="s">
        <v>4693</v>
      </c>
      <c r="H115" s="135">
        <v>1</v>
      </c>
      <c r="I115" s="136"/>
      <c r="J115" s="137">
        <f>ROUND(I115*H115,2)</f>
        <v>0</v>
      </c>
      <c r="K115" s="133" t="s">
        <v>162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4694</v>
      </c>
      <c r="AT115" s="142" t="s">
        <v>158</v>
      </c>
      <c r="AU115" s="142" t="s">
        <v>81</v>
      </c>
      <c r="AY115" s="17" t="s">
        <v>156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4694</v>
      </c>
      <c r="BM115" s="142" t="s">
        <v>4730</v>
      </c>
    </row>
    <row r="116" spans="2:65" s="1" customFormat="1">
      <c r="B116" s="32"/>
      <c r="D116" s="144" t="s">
        <v>165</v>
      </c>
      <c r="F116" s="145" t="s">
        <v>4729</v>
      </c>
      <c r="I116" s="146"/>
      <c r="L116" s="32"/>
      <c r="M116" s="147"/>
      <c r="T116" s="53"/>
      <c r="AT116" s="17" t="s">
        <v>165</v>
      </c>
      <c r="AU116" s="17" t="s">
        <v>81</v>
      </c>
    </row>
    <row r="117" spans="2:65" s="1" customFormat="1">
      <c r="B117" s="32"/>
      <c r="D117" s="148" t="s">
        <v>167</v>
      </c>
      <c r="F117" s="149" t="s">
        <v>4731</v>
      </c>
      <c r="I117" s="146"/>
      <c r="L117" s="32"/>
      <c r="M117" s="147"/>
      <c r="T117" s="53"/>
      <c r="AT117" s="17" t="s">
        <v>167</v>
      </c>
      <c r="AU117" s="17" t="s">
        <v>81</v>
      </c>
    </row>
    <row r="118" spans="2:65" s="1" customFormat="1" ht="16.5" customHeight="1">
      <c r="B118" s="32"/>
      <c r="C118" s="131" t="s">
        <v>229</v>
      </c>
      <c r="D118" s="131" t="s">
        <v>158</v>
      </c>
      <c r="E118" s="132" t="s">
        <v>4732</v>
      </c>
      <c r="F118" s="133" t="s">
        <v>4733</v>
      </c>
      <c r="G118" s="134" t="s">
        <v>4693</v>
      </c>
      <c r="H118" s="135">
        <v>1</v>
      </c>
      <c r="I118" s="136"/>
      <c r="J118" s="137">
        <f>ROUND(I118*H118,2)</f>
        <v>0</v>
      </c>
      <c r="K118" s="133" t="s">
        <v>162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4694</v>
      </c>
      <c r="AT118" s="142" t="s">
        <v>158</v>
      </c>
      <c r="AU118" s="142" t="s">
        <v>81</v>
      </c>
      <c r="AY118" s="17" t="s">
        <v>156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4694</v>
      </c>
      <c r="BM118" s="142" t="s">
        <v>4734</v>
      </c>
    </row>
    <row r="119" spans="2:65" s="1" customFormat="1">
      <c r="B119" s="32"/>
      <c r="D119" s="144" t="s">
        <v>165</v>
      </c>
      <c r="F119" s="145" t="s">
        <v>4733</v>
      </c>
      <c r="I119" s="146"/>
      <c r="L119" s="32"/>
      <c r="M119" s="147"/>
      <c r="T119" s="53"/>
      <c r="AT119" s="17" t="s">
        <v>165</v>
      </c>
      <c r="AU119" s="17" t="s">
        <v>81</v>
      </c>
    </row>
    <row r="120" spans="2:65" s="1" customFormat="1">
      <c r="B120" s="32"/>
      <c r="D120" s="148" t="s">
        <v>167</v>
      </c>
      <c r="F120" s="149" t="s">
        <v>4735</v>
      </c>
      <c r="I120" s="146"/>
      <c r="L120" s="32"/>
      <c r="M120" s="147"/>
      <c r="T120" s="53"/>
      <c r="AT120" s="17" t="s">
        <v>167</v>
      </c>
      <c r="AU120" s="17" t="s">
        <v>81</v>
      </c>
    </row>
    <row r="121" spans="2:65" s="1" customFormat="1" ht="21.75" customHeight="1">
      <c r="B121" s="32"/>
      <c r="C121" s="131" t="s">
        <v>236</v>
      </c>
      <c r="D121" s="131" t="s">
        <v>158</v>
      </c>
      <c r="E121" s="132" t="s">
        <v>4736</v>
      </c>
      <c r="F121" s="133" t="s">
        <v>4737</v>
      </c>
      <c r="G121" s="134" t="s">
        <v>4693</v>
      </c>
      <c r="H121" s="135">
        <v>1</v>
      </c>
      <c r="I121" s="136"/>
      <c r="J121" s="137">
        <f>ROUND(I121*H121,2)</f>
        <v>0</v>
      </c>
      <c r="K121" s="133" t="s">
        <v>162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4694</v>
      </c>
      <c r="AT121" s="142" t="s">
        <v>158</v>
      </c>
      <c r="AU121" s="142" t="s">
        <v>81</v>
      </c>
      <c r="AY121" s="17" t="s">
        <v>156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4694</v>
      </c>
      <c r="BM121" s="142" t="s">
        <v>4738</v>
      </c>
    </row>
    <row r="122" spans="2:65" s="1" customFormat="1">
      <c r="B122" s="32"/>
      <c r="D122" s="144" t="s">
        <v>165</v>
      </c>
      <c r="F122" s="145" t="s">
        <v>4737</v>
      </c>
      <c r="I122" s="146"/>
      <c r="L122" s="32"/>
      <c r="M122" s="147"/>
      <c r="T122" s="53"/>
      <c r="AT122" s="17" t="s">
        <v>165</v>
      </c>
      <c r="AU122" s="17" t="s">
        <v>81</v>
      </c>
    </row>
    <row r="123" spans="2:65" s="1" customFormat="1">
      <c r="B123" s="32"/>
      <c r="D123" s="148" t="s">
        <v>167</v>
      </c>
      <c r="F123" s="149" t="s">
        <v>4739</v>
      </c>
      <c r="I123" s="146"/>
      <c r="L123" s="32"/>
      <c r="M123" s="147"/>
      <c r="T123" s="53"/>
      <c r="AT123" s="17" t="s">
        <v>167</v>
      </c>
      <c r="AU123" s="17" t="s">
        <v>81</v>
      </c>
    </row>
    <row r="124" spans="2:65" s="1" customFormat="1" ht="16.5" customHeight="1">
      <c r="B124" s="32"/>
      <c r="C124" s="131" t="s">
        <v>8</v>
      </c>
      <c r="D124" s="131" t="s">
        <v>158</v>
      </c>
      <c r="E124" s="132" t="s">
        <v>4740</v>
      </c>
      <c r="F124" s="133" t="s">
        <v>4741</v>
      </c>
      <c r="G124" s="134" t="s">
        <v>4693</v>
      </c>
      <c r="H124" s="135">
        <v>1</v>
      </c>
      <c r="I124" s="136"/>
      <c r="J124" s="137">
        <f>ROUND(I124*H124,2)</f>
        <v>0</v>
      </c>
      <c r="K124" s="133" t="s">
        <v>162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4694</v>
      </c>
      <c r="AT124" s="142" t="s">
        <v>158</v>
      </c>
      <c r="AU124" s="142" t="s">
        <v>81</v>
      </c>
      <c r="AY124" s="17" t="s">
        <v>156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4694</v>
      </c>
      <c r="BM124" s="142" t="s">
        <v>4742</v>
      </c>
    </row>
    <row r="125" spans="2:65" s="1" customFormat="1">
      <c r="B125" s="32"/>
      <c r="D125" s="144" t="s">
        <v>165</v>
      </c>
      <c r="F125" s="145" t="s">
        <v>4741</v>
      </c>
      <c r="I125" s="146"/>
      <c r="L125" s="32"/>
      <c r="M125" s="147"/>
      <c r="T125" s="53"/>
      <c r="AT125" s="17" t="s">
        <v>165</v>
      </c>
      <c r="AU125" s="17" t="s">
        <v>81</v>
      </c>
    </row>
    <row r="126" spans="2:65" s="1" customFormat="1">
      <c r="B126" s="32"/>
      <c r="D126" s="148" t="s">
        <v>167</v>
      </c>
      <c r="F126" s="149" t="s">
        <v>4743</v>
      </c>
      <c r="I126" s="146"/>
      <c r="L126" s="32"/>
      <c r="M126" s="147"/>
      <c r="T126" s="53"/>
      <c r="AT126" s="17" t="s">
        <v>167</v>
      </c>
      <c r="AU126" s="17" t="s">
        <v>81</v>
      </c>
    </row>
    <row r="127" spans="2:65" s="1" customFormat="1" ht="16.5" customHeight="1">
      <c r="B127" s="32"/>
      <c r="C127" s="131" t="s">
        <v>249</v>
      </c>
      <c r="D127" s="131" t="s">
        <v>158</v>
      </c>
      <c r="E127" s="132" t="s">
        <v>4744</v>
      </c>
      <c r="F127" s="133" t="s">
        <v>4745</v>
      </c>
      <c r="G127" s="134" t="s">
        <v>4693</v>
      </c>
      <c r="H127" s="135">
        <v>1</v>
      </c>
      <c r="I127" s="136"/>
      <c r="J127" s="137">
        <f>ROUND(I127*H127,2)</f>
        <v>0</v>
      </c>
      <c r="K127" s="133" t="s">
        <v>162</v>
      </c>
      <c r="L127" s="32"/>
      <c r="M127" s="138" t="s">
        <v>19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4694</v>
      </c>
      <c r="AT127" s="142" t="s">
        <v>158</v>
      </c>
      <c r="AU127" s="142" t="s">
        <v>81</v>
      </c>
      <c r="AY127" s="17" t="s">
        <v>156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4694</v>
      </c>
      <c r="BM127" s="142" t="s">
        <v>4746</v>
      </c>
    </row>
    <row r="128" spans="2:65" s="1" customFormat="1">
      <c r="B128" s="32"/>
      <c r="D128" s="144" t="s">
        <v>165</v>
      </c>
      <c r="F128" s="145" t="s">
        <v>4745</v>
      </c>
      <c r="I128" s="146"/>
      <c r="L128" s="32"/>
      <c r="M128" s="147"/>
      <c r="T128" s="53"/>
      <c r="AT128" s="17" t="s">
        <v>165</v>
      </c>
      <c r="AU128" s="17" t="s">
        <v>81</v>
      </c>
    </row>
    <row r="129" spans="2:65" s="1" customFormat="1">
      <c r="B129" s="32"/>
      <c r="D129" s="148" t="s">
        <v>167</v>
      </c>
      <c r="F129" s="149" t="s">
        <v>4747</v>
      </c>
      <c r="I129" s="146"/>
      <c r="L129" s="32"/>
      <c r="M129" s="147"/>
      <c r="T129" s="53"/>
      <c r="AT129" s="17" t="s">
        <v>167</v>
      </c>
      <c r="AU129" s="17" t="s">
        <v>81</v>
      </c>
    </row>
    <row r="130" spans="2:65" s="11" customFormat="1" ht="22.9" customHeight="1">
      <c r="B130" s="119"/>
      <c r="D130" s="120" t="s">
        <v>71</v>
      </c>
      <c r="E130" s="129" t="s">
        <v>4748</v>
      </c>
      <c r="F130" s="129" t="s">
        <v>4749</v>
      </c>
      <c r="I130" s="122"/>
      <c r="J130" s="130">
        <f>BK130</f>
        <v>0</v>
      </c>
      <c r="L130" s="119"/>
      <c r="M130" s="124"/>
      <c r="P130" s="125">
        <f>SUM(P131:P141)</f>
        <v>0</v>
      </c>
      <c r="R130" s="125">
        <f>SUM(R131:R141)</f>
        <v>0</v>
      </c>
      <c r="T130" s="126">
        <f>SUM(T131:T141)</f>
        <v>0</v>
      </c>
      <c r="AR130" s="120" t="s">
        <v>196</v>
      </c>
      <c r="AT130" s="127" t="s">
        <v>71</v>
      </c>
      <c r="AU130" s="127" t="s">
        <v>79</v>
      </c>
      <c r="AY130" s="120" t="s">
        <v>156</v>
      </c>
      <c r="BK130" s="128">
        <f>SUM(BK131:BK141)</f>
        <v>0</v>
      </c>
    </row>
    <row r="131" spans="2:65" s="1" customFormat="1" ht="16.5" customHeight="1">
      <c r="B131" s="32"/>
      <c r="C131" s="131" t="s">
        <v>261</v>
      </c>
      <c r="D131" s="131" t="s">
        <v>158</v>
      </c>
      <c r="E131" s="132" t="s">
        <v>4750</v>
      </c>
      <c r="F131" s="133" t="s">
        <v>4751</v>
      </c>
      <c r="G131" s="134" t="s">
        <v>4693</v>
      </c>
      <c r="H131" s="135">
        <v>1</v>
      </c>
      <c r="I131" s="136"/>
      <c r="J131" s="137">
        <f>ROUND(I131*H131,2)</f>
        <v>0</v>
      </c>
      <c r="K131" s="133" t="s">
        <v>162</v>
      </c>
      <c r="L131" s="32"/>
      <c r="M131" s="138" t="s">
        <v>19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4694</v>
      </c>
      <c r="AT131" s="142" t="s">
        <v>158</v>
      </c>
      <c r="AU131" s="142" t="s">
        <v>81</v>
      </c>
      <c r="AY131" s="17" t="s">
        <v>156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4694</v>
      </c>
      <c r="BM131" s="142" t="s">
        <v>4752</v>
      </c>
    </row>
    <row r="132" spans="2:65" s="1" customFormat="1">
      <c r="B132" s="32"/>
      <c r="D132" s="144" t="s">
        <v>165</v>
      </c>
      <c r="F132" s="145" t="s">
        <v>4751</v>
      </c>
      <c r="I132" s="146"/>
      <c r="L132" s="32"/>
      <c r="M132" s="147"/>
      <c r="T132" s="53"/>
      <c r="AT132" s="17" t="s">
        <v>165</v>
      </c>
      <c r="AU132" s="17" t="s">
        <v>81</v>
      </c>
    </row>
    <row r="133" spans="2:65" s="1" customFormat="1">
      <c r="B133" s="32"/>
      <c r="D133" s="148" t="s">
        <v>167</v>
      </c>
      <c r="F133" s="149" t="s">
        <v>4753</v>
      </c>
      <c r="I133" s="146"/>
      <c r="L133" s="32"/>
      <c r="M133" s="147"/>
      <c r="T133" s="53"/>
      <c r="AT133" s="17" t="s">
        <v>167</v>
      </c>
      <c r="AU133" s="17" t="s">
        <v>81</v>
      </c>
    </row>
    <row r="134" spans="2:65" s="1" customFormat="1" ht="16.5" customHeight="1">
      <c r="B134" s="32"/>
      <c r="C134" s="131" t="s">
        <v>268</v>
      </c>
      <c r="D134" s="131" t="s">
        <v>158</v>
      </c>
      <c r="E134" s="132" t="s">
        <v>4754</v>
      </c>
      <c r="F134" s="133" t="s">
        <v>4755</v>
      </c>
      <c r="G134" s="134" t="s">
        <v>4693</v>
      </c>
      <c r="H134" s="135">
        <v>1</v>
      </c>
      <c r="I134" s="136"/>
      <c r="J134" s="137">
        <f>ROUND(I134*H134,2)</f>
        <v>0</v>
      </c>
      <c r="K134" s="133" t="s">
        <v>162</v>
      </c>
      <c r="L134" s="32"/>
      <c r="M134" s="138" t="s">
        <v>19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4694</v>
      </c>
      <c r="AT134" s="142" t="s">
        <v>158</v>
      </c>
      <c r="AU134" s="142" t="s">
        <v>81</v>
      </c>
      <c r="AY134" s="17" t="s">
        <v>156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7" t="s">
        <v>79</v>
      </c>
      <c r="BK134" s="143">
        <f>ROUND(I134*H134,2)</f>
        <v>0</v>
      </c>
      <c r="BL134" s="17" t="s">
        <v>4694</v>
      </c>
      <c r="BM134" s="142" t="s">
        <v>4756</v>
      </c>
    </row>
    <row r="135" spans="2:65" s="1" customFormat="1">
      <c r="B135" s="32"/>
      <c r="D135" s="144" t="s">
        <v>165</v>
      </c>
      <c r="F135" s="145" t="s">
        <v>4755</v>
      </c>
      <c r="I135" s="146"/>
      <c r="L135" s="32"/>
      <c r="M135" s="147"/>
      <c r="T135" s="53"/>
      <c r="AT135" s="17" t="s">
        <v>165</v>
      </c>
      <c r="AU135" s="17" t="s">
        <v>81</v>
      </c>
    </row>
    <row r="136" spans="2:65" s="1" customFormat="1">
      <c r="B136" s="32"/>
      <c r="D136" s="148" t="s">
        <v>167</v>
      </c>
      <c r="F136" s="149" t="s">
        <v>4757</v>
      </c>
      <c r="I136" s="146"/>
      <c r="L136" s="32"/>
      <c r="M136" s="147"/>
      <c r="T136" s="53"/>
      <c r="AT136" s="17" t="s">
        <v>167</v>
      </c>
      <c r="AU136" s="17" t="s">
        <v>81</v>
      </c>
    </row>
    <row r="137" spans="2:65" s="1" customFormat="1" ht="16.5" customHeight="1">
      <c r="B137" s="32"/>
      <c r="C137" s="131" t="s">
        <v>281</v>
      </c>
      <c r="D137" s="131" t="s">
        <v>158</v>
      </c>
      <c r="E137" s="132" t="s">
        <v>4758</v>
      </c>
      <c r="F137" s="133" t="s">
        <v>4759</v>
      </c>
      <c r="G137" s="134" t="s">
        <v>4693</v>
      </c>
      <c r="H137" s="135">
        <v>1</v>
      </c>
      <c r="I137" s="136"/>
      <c r="J137" s="137">
        <f>ROUND(I137*H137,2)</f>
        <v>0</v>
      </c>
      <c r="K137" s="133" t="s">
        <v>162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4694</v>
      </c>
      <c r="AT137" s="142" t="s">
        <v>158</v>
      </c>
      <c r="AU137" s="142" t="s">
        <v>81</v>
      </c>
      <c r="AY137" s="17" t="s">
        <v>156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4694</v>
      </c>
      <c r="BM137" s="142" t="s">
        <v>4760</v>
      </c>
    </row>
    <row r="138" spans="2:65" s="1" customFormat="1">
      <c r="B138" s="32"/>
      <c r="D138" s="144" t="s">
        <v>165</v>
      </c>
      <c r="F138" s="145" t="s">
        <v>4759</v>
      </c>
      <c r="I138" s="146"/>
      <c r="L138" s="32"/>
      <c r="M138" s="147"/>
      <c r="T138" s="53"/>
      <c r="AT138" s="17" t="s">
        <v>165</v>
      </c>
      <c r="AU138" s="17" t="s">
        <v>81</v>
      </c>
    </row>
    <row r="139" spans="2:65" s="1" customFormat="1">
      <c r="B139" s="32"/>
      <c r="D139" s="148" t="s">
        <v>167</v>
      </c>
      <c r="F139" s="149" t="s">
        <v>4761</v>
      </c>
      <c r="I139" s="146"/>
      <c r="L139" s="32"/>
      <c r="M139" s="147"/>
      <c r="T139" s="53"/>
      <c r="AT139" s="17" t="s">
        <v>167</v>
      </c>
      <c r="AU139" s="17" t="s">
        <v>81</v>
      </c>
    </row>
    <row r="140" spans="2:65" s="12" customFormat="1">
      <c r="B140" s="150"/>
      <c r="D140" s="144" t="s">
        <v>169</v>
      </c>
      <c r="E140" s="151" t="s">
        <v>19</v>
      </c>
      <c r="F140" s="152" t="s">
        <v>4762</v>
      </c>
      <c r="H140" s="151" t="s">
        <v>19</v>
      </c>
      <c r="I140" s="153"/>
      <c r="L140" s="150"/>
      <c r="M140" s="154"/>
      <c r="T140" s="155"/>
      <c r="AT140" s="151" t="s">
        <v>169</v>
      </c>
      <c r="AU140" s="151" t="s">
        <v>81</v>
      </c>
      <c r="AV140" s="12" t="s">
        <v>79</v>
      </c>
      <c r="AW140" s="12" t="s">
        <v>33</v>
      </c>
      <c r="AX140" s="12" t="s">
        <v>72</v>
      </c>
      <c r="AY140" s="151" t="s">
        <v>156</v>
      </c>
    </row>
    <row r="141" spans="2:65" s="13" customFormat="1">
      <c r="B141" s="156"/>
      <c r="D141" s="144" t="s">
        <v>169</v>
      </c>
      <c r="E141" s="157" t="s">
        <v>19</v>
      </c>
      <c r="F141" s="158" t="s">
        <v>79</v>
      </c>
      <c r="H141" s="159">
        <v>1</v>
      </c>
      <c r="I141" s="160"/>
      <c r="L141" s="156"/>
      <c r="M141" s="161"/>
      <c r="T141" s="162"/>
      <c r="AT141" s="157" t="s">
        <v>169</v>
      </c>
      <c r="AU141" s="157" t="s">
        <v>81</v>
      </c>
      <c r="AV141" s="13" t="s">
        <v>81</v>
      </c>
      <c r="AW141" s="13" t="s">
        <v>33</v>
      </c>
      <c r="AX141" s="13" t="s">
        <v>79</v>
      </c>
      <c r="AY141" s="157" t="s">
        <v>156</v>
      </c>
    </row>
    <row r="142" spans="2:65" s="11" customFormat="1" ht="22.9" customHeight="1">
      <c r="B142" s="119"/>
      <c r="D142" s="120" t="s">
        <v>71</v>
      </c>
      <c r="E142" s="129" t="s">
        <v>4763</v>
      </c>
      <c r="F142" s="129" t="s">
        <v>4764</v>
      </c>
      <c r="I142" s="122"/>
      <c r="J142" s="130">
        <f>BK142</f>
        <v>0</v>
      </c>
      <c r="L142" s="119"/>
      <c r="M142" s="124"/>
      <c r="P142" s="125">
        <f>SUM(P143:P148)</f>
        <v>0</v>
      </c>
      <c r="R142" s="125">
        <f>SUM(R143:R148)</f>
        <v>0</v>
      </c>
      <c r="T142" s="126">
        <f>SUM(T143:T148)</f>
        <v>0</v>
      </c>
      <c r="AR142" s="120" t="s">
        <v>196</v>
      </c>
      <c r="AT142" s="127" t="s">
        <v>71</v>
      </c>
      <c r="AU142" s="127" t="s">
        <v>79</v>
      </c>
      <c r="AY142" s="120" t="s">
        <v>156</v>
      </c>
      <c r="BK142" s="128">
        <f>SUM(BK143:BK148)</f>
        <v>0</v>
      </c>
    </row>
    <row r="143" spans="2:65" s="1" customFormat="1" ht="16.5" customHeight="1">
      <c r="B143" s="32"/>
      <c r="C143" s="131" t="s">
        <v>288</v>
      </c>
      <c r="D143" s="131" t="s">
        <v>158</v>
      </c>
      <c r="E143" s="132" t="s">
        <v>4765</v>
      </c>
      <c r="F143" s="133" t="s">
        <v>4766</v>
      </c>
      <c r="G143" s="134" t="s">
        <v>4693</v>
      </c>
      <c r="H143" s="135">
        <v>1</v>
      </c>
      <c r="I143" s="136"/>
      <c r="J143" s="137">
        <f>ROUND(I143*H143,2)</f>
        <v>0</v>
      </c>
      <c r="K143" s="133" t="s">
        <v>162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4694</v>
      </c>
      <c r="AT143" s="142" t="s">
        <v>158</v>
      </c>
      <c r="AU143" s="142" t="s">
        <v>81</v>
      </c>
      <c r="AY143" s="17" t="s">
        <v>156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4694</v>
      </c>
      <c r="BM143" s="142" t="s">
        <v>4767</v>
      </c>
    </row>
    <row r="144" spans="2:65" s="1" customFormat="1">
      <c r="B144" s="32"/>
      <c r="D144" s="144" t="s">
        <v>165</v>
      </c>
      <c r="F144" s="145" t="s">
        <v>4766</v>
      </c>
      <c r="I144" s="146"/>
      <c r="L144" s="32"/>
      <c r="M144" s="147"/>
      <c r="T144" s="53"/>
      <c r="AT144" s="17" t="s">
        <v>165</v>
      </c>
      <c r="AU144" s="17" t="s">
        <v>81</v>
      </c>
    </row>
    <row r="145" spans="2:65" s="1" customFormat="1">
      <c r="B145" s="32"/>
      <c r="D145" s="148" t="s">
        <v>167</v>
      </c>
      <c r="F145" s="149" t="s">
        <v>4768</v>
      </c>
      <c r="I145" s="146"/>
      <c r="L145" s="32"/>
      <c r="M145" s="147"/>
      <c r="T145" s="53"/>
      <c r="AT145" s="17" t="s">
        <v>167</v>
      </c>
      <c r="AU145" s="17" t="s">
        <v>81</v>
      </c>
    </row>
    <row r="146" spans="2:65" s="1" customFormat="1" ht="21.75" customHeight="1">
      <c r="B146" s="32"/>
      <c r="C146" s="131" t="s">
        <v>294</v>
      </c>
      <c r="D146" s="131" t="s">
        <v>158</v>
      </c>
      <c r="E146" s="132" t="s">
        <v>4769</v>
      </c>
      <c r="F146" s="133" t="s">
        <v>4770</v>
      </c>
      <c r="G146" s="134" t="s">
        <v>4693</v>
      </c>
      <c r="H146" s="135">
        <v>1</v>
      </c>
      <c r="I146" s="136"/>
      <c r="J146" s="137">
        <f>ROUND(I146*H146,2)</f>
        <v>0</v>
      </c>
      <c r="K146" s="133" t="s">
        <v>162</v>
      </c>
      <c r="L146" s="32"/>
      <c r="M146" s="138" t="s">
        <v>19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4694</v>
      </c>
      <c r="AT146" s="142" t="s">
        <v>158</v>
      </c>
      <c r="AU146" s="142" t="s">
        <v>81</v>
      </c>
      <c r="AY146" s="17" t="s">
        <v>156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4694</v>
      </c>
      <c r="BM146" s="142" t="s">
        <v>4771</v>
      </c>
    </row>
    <row r="147" spans="2:65" s="1" customFormat="1">
      <c r="B147" s="32"/>
      <c r="D147" s="144" t="s">
        <v>165</v>
      </c>
      <c r="F147" s="145" t="s">
        <v>4770</v>
      </c>
      <c r="I147" s="146"/>
      <c r="L147" s="32"/>
      <c r="M147" s="147"/>
      <c r="T147" s="53"/>
      <c r="AT147" s="17" t="s">
        <v>165</v>
      </c>
      <c r="AU147" s="17" t="s">
        <v>81</v>
      </c>
    </row>
    <row r="148" spans="2:65" s="1" customFormat="1">
      <c r="B148" s="32"/>
      <c r="D148" s="148" t="s">
        <v>167</v>
      </c>
      <c r="F148" s="149" t="s">
        <v>4772</v>
      </c>
      <c r="I148" s="146"/>
      <c r="L148" s="32"/>
      <c r="M148" s="147"/>
      <c r="T148" s="53"/>
      <c r="AT148" s="17" t="s">
        <v>167</v>
      </c>
      <c r="AU148" s="17" t="s">
        <v>81</v>
      </c>
    </row>
    <row r="149" spans="2:65" s="11" customFormat="1" ht="22.9" customHeight="1">
      <c r="B149" s="119"/>
      <c r="D149" s="120" t="s">
        <v>71</v>
      </c>
      <c r="E149" s="129" t="s">
        <v>4773</v>
      </c>
      <c r="F149" s="129" t="s">
        <v>4774</v>
      </c>
      <c r="I149" s="122"/>
      <c r="J149" s="130">
        <f>BK149</f>
        <v>0</v>
      </c>
      <c r="L149" s="119"/>
      <c r="M149" s="124"/>
      <c r="P149" s="125">
        <f>SUM(P150:P152)</f>
        <v>0</v>
      </c>
      <c r="R149" s="125">
        <f>SUM(R150:R152)</f>
        <v>0</v>
      </c>
      <c r="T149" s="126">
        <f>SUM(T150:T152)</f>
        <v>0</v>
      </c>
      <c r="AR149" s="120" t="s">
        <v>196</v>
      </c>
      <c r="AT149" s="127" t="s">
        <v>71</v>
      </c>
      <c r="AU149" s="127" t="s">
        <v>79</v>
      </c>
      <c r="AY149" s="120" t="s">
        <v>156</v>
      </c>
      <c r="BK149" s="128">
        <f>SUM(BK150:BK152)</f>
        <v>0</v>
      </c>
    </row>
    <row r="150" spans="2:65" s="1" customFormat="1" ht="16.5" customHeight="1">
      <c r="B150" s="32"/>
      <c r="C150" s="131" t="s">
        <v>300</v>
      </c>
      <c r="D150" s="131" t="s">
        <v>158</v>
      </c>
      <c r="E150" s="132" t="s">
        <v>4775</v>
      </c>
      <c r="F150" s="133" t="s">
        <v>4776</v>
      </c>
      <c r="G150" s="134" t="s">
        <v>4693</v>
      </c>
      <c r="H150" s="135">
        <v>1</v>
      </c>
      <c r="I150" s="136"/>
      <c r="J150" s="137">
        <f>ROUND(I150*H150,2)</f>
        <v>0</v>
      </c>
      <c r="K150" s="133" t="s">
        <v>162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4694</v>
      </c>
      <c r="AT150" s="142" t="s">
        <v>158</v>
      </c>
      <c r="AU150" s="142" t="s">
        <v>81</v>
      </c>
      <c r="AY150" s="17" t="s">
        <v>156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4694</v>
      </c>
      <c r="BM150" s="142" t="s">
        <v>4777</v>
      </c>
    </row>
    <row r="151" spans="2:65" s="1" customFormat="1">
      <c r="B151" s="32"/>
      <c r="D151" s="144" t="s">
        <v>165</v>
      </c>
      <c r="F151" s="145" t="s">
        <v>4776</v>
      </c>
      <c r="I151" s="146"/>
      <c r="L151" s="32"/>
      <c r="M151" s="147"/>
      <c r="T151" s="53"/>
      <c r="AT151" s="17" t="s">
        <v>165</v>
      </c>
      <c r="AU151" s="17" t="s">
        <v>81</v>
      </c>
    </row>
    <row r="152" spans="2:65" s="1" customFormat="1">
      <c r="B152" s="32"/>
      <c r="D152" s="148" t="s">
        <v>167</v>
      </c>
      <c r="F152" s="149" t="s">
        <v>4778</v>
      </c>
      <c r="I152" s="146"/>
      <c r="L152" s="32"/>
      <c r="M152" s="187"/>
      <c r="N152" s="188"/>
      <c r="O152" s="188"/>
      <c r="P152" s="188"/>
      <c r="Q152" s="188"/>
      <c r="R152" s="188"/>
      <c r="S152" s="188"/>
      <c r="T152" s="189"/>
      <c r="AT152" s="17" t="s">
        <v>167</v>
      </c>
      <c r="AU152" s="17" t="s">
        <v>81</v>
      </c>
    </row>
    <row r="153" spans="2:65" s="1" customFormat="1" ht="6.95" customHeight="1"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32"/>
    </row>
  </sheetData>
  <sheetProtection algorithmName="SHA-512" hashValue="SvIfzv0ybfFzqaBe3hETZpJnYE3O5yx0Pst6Clh0PIWv3r/nh6/7ECrq4SWCzwtdQVYLqHhaY2wCfF8CFj8Tuw==" saltValue="6PvMbFtqQT2CzfpGB4vv5ltfaVyqoZjhV/R6UhnC+2KOu7rVbujtMLoH49FgsXXQumEFJ1vOf+tB/BaQ/jq1wg==" spinCount="100000" sheet="1" objects="1" scenarios="1" formatColumns="0" formatRows="0" autoFilter="0"/>
  <autoFilter ref="C84:K152" xr:uid="{00000000-0009-0000-0000-00000A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A00-000000000000}"/>
    <hyperlink ref="F93" r:id="rId2" xr:uid="{00000000-0004-0000-0A00-000001000000}"/>
    <hyperlink ref="F96" r:id="rId3" xr:uid="{00000000-0004-0000-0A00-000002000000}"/>
    <hyperlink ref="F99" r:id="rId4" xr:uid="{00000000-0004-0000-0A00-000003000000}"/>
    <hyperlink ref="F102" r:id="rId5" xr:uid="{00000000-0004-0000-0A00-000004000000}"/>
    <hyperlink ref="F106" r:id="rId6" xr:uid="{00000000-0004-0000-0A00-000005000000}"/>
    <hyperlink ref="F109" r:id="rId7" xr:uid="{00000000-0004-0000-0A00-000006000000}"/>
    <hyperlink ref="F114" r:id="rId8" xr:uid="{00000000-0004-0000-0A00-000007000000}"/>
    <hyperlink ref="F117" r:id="rId9" xr:uid="{00000000-0004-0000-0A00-000008000000}"/>
    <hyperlink ref="F120" r:id="rId10" xr:uid="{00000000-0004-0000-0A00-000009000000}"/>
    <hyperlink ref="F123" r:id="rId11" xr:uid="{00000000-0004-0000-0A00-00000A000000}"/>
    <hyperlink ref="F126" r:id="rId12" xr:uid="{00000000-0004-0000-0A00-00000B000000}"/>
    <hyperlink ref="F129" r:id="rId13" xr:uid="{00000000-0004-0000-0A00-00000C000000}"/>
    <hyperlink ref="F133" r:id="rId14" xr:uid="{00000000-0004-0000-0A00-00000D000000}"/>
    <hyperlink ref="F136" r:id="rId15" xr:uid="{00000000-0004-0000-0A00-00000E000000}"/>
    <hyperlink ref="F139" r:id="rId16" xr:uid="{00000000-0004-0000-0A00-00000F000000}"/>
    <hyperlink ref="F145" r:id="rId17" xr:uid="{00000000-0004-0000-0A00-000010000000}"/>
    <hyperlink ref="F148" r:id="rId18" xr:uid="{00000000-0004-0000-0A00-000011000000}"/>
    <hyperlink ref="F152" r:id="rId19" xr:uid="{00000000-0004-0000-0A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1" customWidth="1"/>
    <col min="2" max="2" width="1.6640625" style="191" customWidth="1"/>
    <col min="3" max="4" width="5" style="191" customWidth="1"/>
    <col min="5" max="5" width="11.6640625" style="191" customWidth="1"/>
    <col min="6" max="6" width="9.1640625" style="191" customWidth="1"/>
    <col min="7" max="7" width="5" style="191" customWidth="1"/>
    <col min="8" max="8" width="77.83203125" style="191" customWidth="1"/>
    <col min="9" max="10" width="20" style="191" customWidth="1"/>
    <col min="11" max="11" width="1.6640625" style="191" customWidth="1"/>
  </cols>
  <sheetData>
    <row r="1" spans="2:11" customFormat="1" ht="37.5" customHeight="1"/>
    <row r="2" spans="2:1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pans="2:11" s="15" customFormat="1" ht="45" customHeight="1">
      <c r="B3" s="296"/>
      <c r="C3" s="286" t="s">
        <v>4779</v>
      </c>
      <c r="D3" s="286"/>
      <c r="E3" s="286"/>
      <c r="F3" s="286"/>
      <c r="G3" s="286"/>
      <c r="H3" s="286"/>
      <c r="I3" s="286"/>
      <c r="J3" s="286"/>
      <c r="K3" s="297"/>
    </row>
    <row r="4" spans="2:11" customFormat="1" ht="25.5" customHeight="1">
      <c r="B4" s="298"/>
      <c r="C4" s="285" t="s">
        <v>4780</v>
      </c>
      <c r="D4" s="285"/>
      <c r="E4" s="285"/>
      <c r="F4" s="285"/>
      <c r="G4" s="285"/>
      <c r="H4" s="285"/>
      <c r="I4" s="285"/>
      <c r="J4" s="285"/>
      <c r="K4" s="299"/>
    </row>
    <row r="5" spans="2:11" customFormat="1" ht="5.25" customHeight="1">
      <c r="B5" s="298"/>
      <c r="C5" s="192"/>
      <c r="D5" s="192"/>
      <c r="E5" s="192"/>
      <c r="F5" s="192"/>
      <c r="G5" s="192"/>
      <c r="H5" s="192"/>
      <c r="I5" s="192"/>
      <c r="J5" s="192"/>
      <c r="K5" s="299"/>
    </row>
    <row r="6" spans="2:11" customFormat="1" ht="15" customHeight="1">
      <c r="B6" s="298"/>
      <c r="C6" s="284" t="s">
        <v>4781</v>
      </c>
      <c r="D6" s="284"/>
      <c r="E6" s="284"/>
      <c r="F6" s="284"/>
      <c r="G6" s="284"/>
      <c r="H6" s="284"/>
      <c r="I6" s="284"/>
      <c r="J6" s="284"/>
      <c r="K6" s="299"/>
    </row>
    <row r="7" spans="2:11" customFormat="1" ht="15" customHeight="1">
      <c r="B7" s="194"/>
      <c r="C7" s="284" t="s">
        <v>4782</v>
      </c>
      <c r="D7" s="284"/>
      <c r="E7" s="284"/>
      <c r="F7" s="284"/>
      <c r="G7" s="284"/>
      <c r="H7" s="284"/>
      <c r="I7" s="284"/>
      <c r="J7" s="284"/>
      <c r="K7" s="299"/>
    </row>
    <row r="8" spans="2:11" customFormat="1" ht="12.75" customHeight="1">
      <c r="B8" s="194"/>
      <c r="C8" s="193"/>
      <c r="D8" s="193"/>
      <c r="E8" s="193"/>
      <c r="F8" s="193"/>
      <c r="G8" s="193"/>
      <c r="H8" s="193"/>
      <c r="I8" s="193"/>
      <c r="J8" s="193"/>
      <c r="K8" s="299"/>
    </row>
    <row r="9" spans="2:11" customFormat="1" ht="15" customHeight="1">
      <c r="B9" s="194"/>
      <c r="C9" s="284" t="s">
        <v>4783</v>
      </c>
      <c r="D9" s="284"/>
      <c r="E9" s="284"/>
      <c r="F9" s="284"/>
      <c r="G9" s="284"/>
      <c r="H9" s="284"/>
      <c r="I9" s="284"/>
      <c r="J9" s="284"/>
      <c r="K9" s="299"/>
    </row>
    <row r="10" spans="2:11" customFormat="1" ht="15" customHeight="1">
      <c r="B10" s="194"/>
      <c r="C10" s="193"/>
      <c r="D10" s="284" t="s">
        <v>4784</v>
      </c>
      <c r="E10" s="284"/>
      <c r="F10" s="284"/>
      <c r="G10" s="284"/>
      <c r="H10" s="284"/>
      <c r="I10" s="284"/>
      <c r="J10" s="284"/>
      <c r="K10" s="299"/>
    </row>
    <row r="11" spans="2:11" customFormat="1" ht="15" customHeight="1">
      <c r="B11" s="194"/>
      <c r="C11" s="195"/>
      <c r="D11" s="284" t="s">
        <v>4785</v>
      </c>
      <c r="E11" s="284"/>
      <c r="F11" s="284"/>
      <c r="G11" s="284"/>
      <c r="H11" s="284"/>
      <c r="I11" s="284"/>
      <c r="J11" s="284"/>
      <c r="K11" s="299"/>
    </row>
    <row r="12" spans="2:11" customFormat="1" ht="15" customHeight="1">
      <c r="B12" s="194"/>
      <c r="C12" s="195"/>
      <c r="D12" s="193"/>
      <c r="E12" s="193"/>
      <c r="F12" s="193"/>
      <c r="G12" s="193"/>
      <c r="H12" s="193"/>
      <c r="I12" s="193"/>
      <c r="J12" s="193"/>
      <c r="K12" s="299"/>
    </row>
    <row r="13" spans="2:11" customFormat="1" ht="15" customHeight="1">
      <c r="B13" s="194"/>
      <c r="C13" s="195"/>
      <c r="D13" s="196" t="s">
        <v>4786</v>
      </c>
      <c r="E13" s="193"/>
      <c r="F13" s="193"/>
      <c r="G13" s="193"/>
      <c r="H13" s="193"/>
      <c r="I13" s="193"/>
      <c r="J13" s="193"/>
      <c r="K13" s="299"/>
    </row>
    <row r="14" spans="2:11" customFormat="1" ht="12.75" customHeight="1">
      <c r="B14" s="194"/>
      <c r="C14" s="195"/>
      <c r="D14" s="195"/>
      <c r="E14" s="195"/>
      <c r="F14" s="195"/>
      <c r="G14" s="195"/>
      <c r="H14" s="195"/>
      <c r="I14" s="195"/>
      <c r="J14" s="195"/>
      <c r="K14" s="299"/>
    </row>
    <row r="15" spans="2:11" customFormat="1" ht="15" customHeight="1">
      <c r="B15" s="194"/>
      <c r="C15" s="195"/>
      <c r="D15" s="284" t="s">
        <v>4787</v>
      </c>
      <c r="E15" s="284"/>
      <c r="F15" s="284"/>
      <c r="G15" s="284"/>
      <c r="H15" s="284"/>
      <c r="I15" s="284"/>
      <c r="J15" s="284"/>
      <c r="K15" s="299"/>
    </row>
    <row r="16" spans="2:11" customFormat="1" ht="15" customHeight="1">
      <c r="B16" s="194"/>
      <c r="C16" s="195"/>
      <c r="D16" s="284" t="s">
        <v>4788</v>
      </c>
      <c r="E16" s="284"/>
      <c r="F16" s="284"/>
      <c r="G16" s="284"/>
      <c r="H16" s="284"/>
      <c r="I16" s="284"/>
      <c r="J16" s="284"/>
      <c r="K16" s="299"/>
    </row>
    <row r="17" spans="2:11" customFormat="1" ht="15" customHeight="1">
      <c r="B17" s="194"/>
      <c r="C17" s="195"/>
      <c r="D17" s="284" t="s">
        <v>4789</v>
      </c>
      <c r="E17" s="284"/>
      <c r="F17" s="284"/>
      <c r="G17" s="284"/>
      <c r="H17" s="284"/>
      <c r="I17" s="284"/>
      <c r="J17" s="284"/>
      <c r="K17" s="299"/>
    </row>
    <row r="18" spans="2:11" customFormat="1" ht="15" customHeight="1">
      <c r="B18" s="194"/>
      <c r="C18" s="195"/>
      <c r="D18" s="195"/>
      <c r="E18" s="197" t="s">
        <v>78</v>
      </c>
      <c r="F18" s="284" t="s">
        <v>4790</v>
      </c>
      <c r="G18" s="284"/>
      <c r="H18" s="284"/>
      <c r="I18" s="284"/>
      <c r="J18" s="284"/>
      <c r="K18" s="299"/>
    </row>
    <row r="19" spans="2:11" customFormat="1" ht="15" customHeight="1">
      <c r="B19" s="194"/>
      <c r="C19" s="195"/>
      <c r="D19" s="195"/>
      <c r="E19" s="197" t="s">
        <v>4791</v>
      </c>
      <c r="F19" s="284" t="s">
        <v>4792</v>
      </c>
      <c r="G19" s="284"/>
      <c r="H19" s="284"/>
      <c r="I19" s="284"/>
      <c r="J19" s="284"/>
      <c r="K19" s="299"/>
    </row>
    <row r="20" spans="2:11" customFormat="1" ht="15" customHeight="1">
      <c r="B20" s="194"/>
      <c r="C20" s="195"/>
      <c r="D20" s="195"/>
      <c r="E20" s="197" t="s">
        <v>4793</v>
      </c>
      <c r="F20" s="284" t="s">
        <v>4794</v>
      </c>
      <c r="G20" s="284"/>
      <c r="H20" s="284"/>
      <c r="I20" s="284"/>
      <c r="J20" s="284"/>
      <c r="K20" s="299"/>
    </row>
    <row r="21" spans="2:11" customFormat="1" ht="15" customHeight="1">
      <c r="B21" s="194"/>
      <c r="C21" s="195"/>
      <c r="D21" s="195"/>
      <c r="E21" s="197" t="s">
        <v>4795</v>
      </c>
      <c r="F21" s="284" t="s">
        <v>112</v>
      </c>
      <c r="G21" s="284"/>
      <c r="H21" s="284"/>
      <c r="I21" s="284"/>
      <c r="J21" s="284"/>
      <c r="K21" s="299"/>
    </row>
    <row r="22" spans="2:11" customFormat="1" ht="15" customHeight="1">
      <c r="B22" s="194"/>
      <c r="C22" s="195"/>
      <c r="D22" s="195"/>
      <c r="E22" s="197" t="s">
        <v>4796</v>
      </c>
      <c r="F22" s="284" t="s">
        <v>4797</v>
      </c>
      <c r="G22" s="284"/>
      <c r="H22" s="284"/>
      <c r="I22" s="284"/>
      <c r="J22" s="284"/>
      <c r="K22" s="299"/>
    </row>
    <row r="23" spans="2:11" customFormat="1" ht="15" customHeight="1">
      <c r="B23" s="194"/>
      <c r="C23" s="195"/>
      <c r="D23" s="195"/>
      <c r="E23" s="197" t="s">
        <v>85</v>
      </c>
      <c r="F23" s="284" t="s">
        <v>4798</v>
      </c>
      <c r="G23" s="284"/>
      <c r="H23" s="284"/>
      <c r="I23" s="284"/>
      <c r="J23" s="284"/>
      <c r="K23" s="299"/>
    </row>
    <row r="24" spans="2:11" customFormat="1" ht="12.75" customHeight="1">
      <c r="B24" s="194"/>
      <c r="C24" s="195"/>
      <c r="D24" s="195"/>
      <c r="E24" s="195"/>
      <c r="F24" s="195"/>
      <c r="G24" s="195"/>
      <c r="H24" s="195"/>
      <c r="I24" s="195"/>
      <c r="J24" s="195"/>
      <c r="K24" s="299"/>
    </row>
    <row r="25" spans="2:11" customFormat="1" ht="15" customHeight="1">
      <c r="B25" s="194"/>
      <c r="C25" s="284" t="s">
        <v>4799</v>
      </c>
      <c r="D25" s="284"/>
      <c r="E25" s="284"/>
      <c r="F25" s="284"/>
      <c r="G25" s="284"/>
      <c r="H25" s="284"/>
      <c r="I25" s="284"/>
      <c r="J25" s="284"/>
      <c r="K25" s="299"/>
    </row>
    <row r="26" spans="2:11" customFormat="1" ht="15" customHeight="1">
      <c r="B26" s="194"/>
      <c r="C26" s="284" t="s">
        <v>4800</v>
      </c>
      <c r="D26" s="284"/>
      <c r="E26" s="284"/>
      <c r="F26" s="284"/>
      <c r="G26" s="284"/>
      <c r="H26" s="284"/>
      <c r="I26" s="284"/>
      <c r="J26" s="284"/>
      <c r="K26" s="299"/>
    </row>
    <row r="27" spans="2:11" customFormat="1" ht="15" customHeight="1">
      <c r="B27" s="194"/>
      <c r="C27" s="193"/>
      <c r="D27" s="284" t="s">
        <v>4801</v>
      </c>
      <c r="E27" s="284"/>
      <c r="F27" s="284"/>
      <c r="G27" s="284"/>
      <c r="H27" s="284"/>
      <c r="I27" s="284"/>
      <c r="J27" s="284"/>
      <c r="K27" s="299"/>
    </row>
    <row r="28" spans="2:11" customFormat="1" ht="15" customHeight="1">
      <c r="B28" s="194"/>
      <c r="C28" s="195"/>
      <c r="D28" s="284" t="s">
        <v>4802</v>
      </c>
      <c r="E28" s="284"/>
      <c r="F28" s="284"/>
      <c r="G28" s="284"/>
      <c r="H28" s="284"/>
      <c r="I28" s="284"/>
      <c r="J28" s="284"/>
      <c r="K28" s="299"/>
    </row>
    <row r="29" spans="2:11" customFormat="1" ht="12.75" customHeight="1">
      <c r="B29" s="194"/>
      <c r="C29" s="195"/>
      <c r="D29" s="195"/>
      <c r="E29" s="195"/>
      <c r="F29" s="195"/>
      <c r="G29" s="195"/>
      <c r="H29" s="195"/>
      <c r="I29" s="195"/>
      <c r="J29" s="195"/>
      <c r="K29" s="299"/>
    </row>
    <row r="30" spans="2:11" customFormat="1" ht="15" customHeight="1">
      <c r="B30" s="194"/>
      <c r="C30" s="195"/>
      <c r="D30" s="284" t="s">
        <v>4803</v>
      </c>
      <c r="E30" s="284"/>
      <c r="F30" s="284"/>
      <c r="G30" s="284"/>
      <c r="H30" s="284"/>
      <c r="I30" s="284"/>
      <c r="J30" s="284"/>
      <c r="K30" s="299"/>
    </row>
    <row r="31" spans="2:11" customFormat="1" ht="15" customHeight="1">
      <c r="B31" s="194"/>
      <c r="C31" s="195"/>
      <c r="D31" s="284" t="s">
        <v>4804</v>
      </c>
      <c r="E31" s="284"/>
      <c r="F31" s="284"/>
      <c r="G31" s="284"/>
      <c r="H31" s="284"/>
      <c r="I31" s="284"/>
      <c r="J31" s="284"/>
      <c r="K31" s="299"/>
    </row>
    <row r="32" spans="2:11" customFormat="1" ht="12.75" customHeight="1">
      <c r="B32" s="194"/>
      <c r="C32" s="195"/>
      <c r="D32" s="195"/>
      <c r="E32" s="195"/>
      <c r="F32" s="195"/>
      <c r="G32" s="195"/>
      <c r="H32" s="195"/>
      <c r="I32" s="195"/>
      <c r="J32" s="195"/>
      <c r="K32" s="299"/>
    </row>
    <row r="33" spans="2:11" customFormat="1" ht="15" customHeight="1">
      <c r="B33" s="194"/>
      <c r="C33" s="195"/>
      <c r="D33" s="284" t="s">
        <v>4805</v>
      </c>
      <c r="E33" s="284"/>
      <c r="F33" s="284"/>
      <c r="G33" s="284"/>
      <c r="H33" s="284"/>
      <c r="I33" s="284"/>
      <c r="J33" s="284"/>
      <c r="K33" s="299"/>
    </row>
    <row r="34" spans="2:11" customFormat="1" ht="15" customHeight="1">
      <c r="B34" s="194"/>
      <c r="C34" s="195"/>
      <c r="D34" s="284" t="s">
        <v>4806</v>
      </c>
      <c r="E34" s="284"/>
      <c r="F34" s="284"/>
      <c r="G34" s="284"/>
      <c r="H34" s="284"/>
      <c r="I34" s="284"/>
      <c r="J34" s="284"/>
      <c r="K34" s="299"/>
    </row>
    <row r="35" spans="2:11" customFormat="1" ht="15" customHeight="1">
      <c r="B35" s="194"/>
      <c r="C35" s="195"/>
      <c r="D35" s="284" t="s">
        <v>4807</v>
      </c>
      <c r="E35" s="284"/>
      <c r="F35" s="284"/>
      <c r="G35" s="284"/>
      <c r="H35" s="284"/>
      <c r="I35" s="284"/>
      <c r="J35" s="284"/>
      <c r="K35" s="299"/>
    </row>
    <row r="36" spans="2:11" customFormat="1" ht="15" customHeight="1">
      <c r="B36" s="194"/>
      <c r="C36" s="195"/>
      <c r="D36" s="193"/>
      <c r="E36" s="196" t="s">
        <v>142</v>
      </c>
      <c r="F36" s="193"/>
      <c r="G36" s="284" t="s">
        <v>4808</v>
      </c>
      <c r="H36" s="284"/>
      <c r="I36" s="284"/>
      <c r="J36" s="284"/>
      <c r="K36" s="299"/>
    </row>
    <row r="37" spans="2:11" customFormat="1" ht="30.75" customHeight="1">
      <c r="B37" s="194"/>
      <c r="C37" s="195"/>
      <c r="D37" s="193"/>
      <c r="E37" s="196" t="s">
        <v>4809</v>
      </c>
      <c r="F37" s="193"/>
      <c r="G37" s="284" t="s">
        <v>4810</v>
      </c>
      <c r="H37" s="284"/>
      <c r="I37" s="284"/>
      <c r="J37" s="284"/>
      <c r="K37" s="299"/>
    </row>
    <row r="38" spans="2:11" customFormat="1" ht="15" customHeight="1">
      <c r="B38" s="194"/>
      <c r="C38" s="195"/>
      <c r="D38" s="193"/>
      <c r="E38" s="196" t="s">
        <v>53</v>
      </c>
      <c r="F38" s="193"/>
      <c r="G38" s="284" t="s">
        <v>4811</v>
      </c>
      <c r="H38" s="284"/>
      <c r="I38" s="284"/>
      <c r="J38" s="284"/>
      <c r="K38" s="299"/>
    </row>
    <row r="39" spans="2:11" customFormat="1" ht="15" customHeight="1">
      <c r="B39" s="194"/>
      <c r="C39" s="195"/>
      <c r="D39" s="193"/>
      <c r="E39" s="196" t="s">
        <v>54</v>
      </c>
      <c r="F39" s="193"/>
      <c r="G39" s="284" t="s">
        <v>4812</v>
      </c>
      <c r="H39" s="284"/>
      <c r="I39" s="284"/>
      <c r="J39" s="284"/>
      <c r="K39" s="299"/>
    </row>
    <row r="40" spans="2:11" customFormat="1" ht="15" customHeight="1">
      <c r="B40" s="194"/>
      <c r="C40" s="195"/>
      <c r="D40" s="193"/>
      <c r="E40" s="196" t="s">
        <v>143</v>
      </c>
      <c r="F40" s="193"/>
      <c r="G40" s="284" t="s">
        <v>4813</v>
      </c>
      <c r="H40" s="284"/>
      <c r="I40" s="284"/>
      <c r="J40" s="284"/>
      <c r="K40" s="299"/>
    </row>
    <row r="41" spans="2:11" customFormat="1" ht="15" customHeight="1">
      <c r="B41" s="194"/>
      <c r="C41" s="195"/>
      <c r="D41" s="193"/>
      <c r="E41" s="196" t="s">
        <v>144</v>
      </c>
      <c r="F41" s="193"/>
      <c r="G41" s="284" t="s">
        <v>4814</v>
      </c>
      <c r="H41" s="284"/>
      <c r="I41" s="284"/>
      <c r="J41" s="284"/>
      <c r="K41" s="299"/>
    </row>
    <row r="42" spans="2:11" customFormat="1" ht="15" customHeight="1">
      <c r="B42" s="194"/>
      <c r="C42" s="195"/>
      <c r="D42" s="193"/>
      <c r="E42" s="196" t="s">
        <v>4815</v>
      </c>
      <c r="F42" s="193"/>
      <c r="G42" s="284" t="s">
        <v>4816</v>
      </c>
      <c r="H42" s="284"/>
      <c r="I42" s="284"/>
      <c r="J42" s="284"/>
      <c r="K42" s="299"/>
    </row>
    <row r="43" spans="2:11" customFormat="1" ht="15" customHeight="1">
      <c r="B43" s="194"/>
      <c r="C43" s="195"/>
      <c r="D43" s="193"/>
      <c r="E43" s="196"/>
      <c r="F43" s="193"/>
      <c r="G43" s="284" t="s">
        <v>4817</v>
      </c>
      <c r="H43" s="284"/>
      <c r="I43" s="284"/>
      <c r="J43" s="284"/>
      <c r="K43" s="299"/>
    </row>
    <row r="44" spans="2:11" customFormat="1" ht="15" customHeight="1">
      <c r="B44" s="194"/>
      <c r="C44" s="195"/>
      <c r="D44" s="193"/>
      <c r="E44" s="196" t="s">
        <v>4818</v>
      </c>
      <c r="F44" s="193"/>
      <c r="G44" s="284" t="s">
        <v>4819</v>
      </c>
      <c r="H44" s="284"/>
      <c r="I44" s="284"/>
      <c r="J44" s="284"/>
      <c r="K44" s="299"/>
    </row>
    <row r="45" spans="2:11" customFormat="1" ht="15" customHeight="1">
      <c r="B45" s="194"/>
      <c r="C45" s="195"/>
      <c r="D45" s="193"/>
      <c r="E45" s="196" t="s">
        <v>146</v>
      </c>
      <c r="F45" s="193"/>
      <c r="G45" s="284" t="s">
        <v>4820</v>
      </c>
      <c r="H45" s="284"/>
      <c r="I45" s="284"/>
      <c r="J45" s="284"/>
      <c r="K45" s="299"/>
    </row>
    <row r="46" spans="2:11" customFormat="1" ht="12.75" customHeight="1">
      <c r="B46" s="194"/>
      <c r="C46" s="195"/>
      <c r="D46" s="193"/>
      <c r="E46" s="193"/>
      <c r="F46" s="193"/>
      <c r="G46" s="193"/>
      <c r="H46" s="193"/>
      <c r="I46" s="193"/>
      <c r="J46" s="193"/>
      <c r="K46" s="299"/>
    </row>
    <row r="47" spans="2:11" customFormat="1" ht="15" customHeight="1">
      <c r="B47" s="194"/>
      <c r="C47" s="195"/>
      <c r="D47" s="284" t="s">
        <v>4821</v>
      </c>
      <c r="E47" s="284"/>
      <c r="F47" s="284"/>
      <c r="G47" s="284"/>
      <c r="H47" s="284"/>
      <c r="I47" s="284"/>
      <c r="J47" s="284"/>
      <c r="K47" s="299"/>
    </row>
    <row r="48" spans="2:11" customFormat="1" ht="15" customHeight="1">
      <c r="B48" s="194"/>
      <c r="C48" s="195"/>
      <c r="D48" s="195"/>
      <c r="E48" s="284" t="s">
        <v>4822</v>
      </c>
      <c r="F48" s="284"/>
      <c r="G48" s="284"/>
      <c r="H48" s="284"/>
      <c r="I48" s="284"/>
      <c r="J48" s="284"/>
      <c r="K48" s="299"/>
    </row>
    <row r="49" spans="2:11" customFormat="1" ht="15" customHeight="1">
      <c r="B49" s="194"/>
      <c r="C49" s="195"/>
      <c r="D49" s="195"/>
      <c r="E49" s="284" t="s">
        <v>4823</v>
      </c>
      <c r="F49" s="284"/>
      <c r="G49" s="284"/>
      <c r="H49" s="284"/>
      <c r="I49" s="284"/>
      <c r="J49" s="284"/>
      <c r="K49" s="299"/>
    </row>
    <row r="50" spans="2:11" customFormat="1" ht="15" customHeight="1">
      <c r="B50" s="194"/>
      <c r="C50" s="195"/>
      <c r="D50" s="195"/>
      <c r="E50" s="284" t="s">
        <v>4824</v>
      </c>
      <c r="F50" s="284"/>
      <c r="G50" s="284"/>
      <c r="H50" s="284"/>
      <c r="I50" s="284"/>
      <c r="J50" s="284"/>
      <c r="K50" s="299"/>
    </row>
    <row r="51" spans="2:11" customFormat="1" ht="15" customHeight="1">
      <c r="B51" s="194"/>
      <c r="C51" s="195"/>
      <c r="D51" s="284" t="s">
        <v>4825</v>
      </c>
      <c r="E51" s="284"/>
      <c r="F51" s="284"/>
      <c r="G51" s="284"/>
      <c r="H51" s="284"/>
      <c r="I51" s="284"/>
      <c r="J51" s="284"/>
      <c r="K51" s="299"/>
    </row>
    <row r="52" spans="2:11" customFormat="1" ht="25.5" customHeight="1">
      <c r="B52" s="298"/>
      <c r="C52" s="285" t="s">
        <v>4826</v>
      </c>
      <c r="D52" s="285"/>
      <c r="E52" s="285"/>
      <c r="F52" s="285"/>
      <c r="G52" s="285"/>
      <c r="H52" s="285"/>
      <c r="I52" s="285"/>
      <c r="J52" s="285"/>
      <c r="K52" s="299"/>
    </row>
    <row r="53" spans="2:11" customFormat="1" ht="5.25" customHeight="1">
      <c r="B53" s="298"/>
      <c r="C53" s="192"/>
      <c r="D53" s="192"/>
      <c r="E53" s="192"/>
      <c r="F53" s="192"/>
      <c r="G53" s="192"/>
      <c r="H53" s="192"/>
      <c r="I53" s="192"/>
      <c r="J53" s="192"/>
      <c r="K53" s="299"/>
    </row>
    <row r="54" spans="2:11" customFormat="1" ht="15" customHeight="1">
      <c r="B54" s="298"/>
      <c r="C54" s="284" t="s">
        <v>4827</v>
      </c>
      <c r="D54" s="284"/>
      <c r="E54" s="284"/>
      <c r="F54" s="284"/>
      <c r="G54" s="284"/>
      <c r="H54" s="284"/>
      <c r="I54" s="284"/>
      <c r="J54" s="284"/>
      <c r="K54" s="299"/>
    </row>
    <row r="55" spans="2:11" customFormat="1" ht="15" customHeight="1">
      <c r="B55" s="298"/>
      <c r="C55" s="284" t="s">
        <v>4828</v>
      </c>
      <c r="D55" s="284"/>
      <c r="E55" s="284"/>
      <c r="F55" s="284"/>
      <c r="G55" s="284"/>
      <c r="H55" s="284"/>
      <c r="I55" s="284"/>
      <c r="J55" s="284"/>
      <c r="K55" s="299"/>
    </row>
    <row r="56" spans="2:11" customFormat="1" ht="12.75" customHeight="1">
      <c r="B56" s="298"/>
      <c r="C56" s="193"/>
      <c r="D56" s="193"/>
      <c r="E56" s="193"/>
      <c r="F56" s="193"/>
      <c r="G56" s="193"/>
      <c r="H56" s="193"/>
      <c r="I56" s="193"/>
      <c r="J56" s="193"/>
      <c r="K56" s="299"/>
    </row>
    <row r="57" spans="2:11" customFormat="1" ht="15" customHeight="1">
      <c r="B57" s="298"/>
      <c r="C57" s="284" t="s">
        <v>4829</v>
      </c>
      <c r="D57" s="284"/>
      <c r="E57" s="284"/>
      <c r="F57" s="284"/>
      <c r="G57" s="284"/>
      <c r="H57" s="284"/>
      <c r="I57" s="284"/>
      <c r="J57" s="284"/>
      <c r="K57" s="299"/>
    </row>
    <row r="58" spans="2:11" customFormat="1" ht="15" customHeight="1">
      <c r="B58" s="298"/>
      <c r="C58" s="195"/>
      <c r="D58" s="284" t="s">
        <v>4830</v>
      </c>
      <c r="E58" s="284"/>
      <c r="F58" s="284"/>
      <c r="G58" s="284"/>
      <c r="H58" s="284"/>
      <c r="I58" s="284"/>
      <c r="J58" s="284"/>
      <c r="K58" s="299"/>
    </row>
    <row r="59" spans="2:11" customFormat="1" ht="15" customHeight="1">
      <c r="B59" s="298"/>
      <c r="C59" s="195"/>
      <c r="D59" s="284" t="s">
        <v>4831</v>
      </c>
      <c r="E59" s="284"/>
      <c r="F59" s="284"/>
      <c r="G59" s="284"/>
      <c r="H59" s="284"/>
      <c r="I59" s="284"/>
      <c r="J59" s="284"/>
      <c r="K59" s="299"/>
    </row>
    <row r="60" spans="2:11" customFormat="1" ht="15" customHeight="1">
      <c r="B60" s="298"/>
      <c r="C60" s="195"/>
      <c r="D60" s="284" t="s">
        <v>4832</v>
      </c>
      <c r="E60" s="284"/>
      <c r="F60" s="284"/>
      <c r="G60" s="284"/>
      <c r="H60" s="284"/>
      <c r="I60" s="284"/>
      <c r="J60" s="284"/>
      <c r="K60" s="299"/>
    </row>
    <row r="61" spans="2:11" customFormat="1" ht="15" customHeight="1">
      <c r="B61" s="298"/>
      <c r="C61" s="195"/>
      <c r="D61" s="284" t="s">
        <v>4833</v>
      </c>
      <c r="E61" s="284"/>
      <c r="F61" s="284"/>
      <c r="G61" s="284"/>
      <c r="H61" s="284"/>
      <c r="I61" s="284"/>
      <c r="J61" s="284"/>
      <c r="K61" s="299"/>
    </row>
    <row r="62" spans="2:11" customFormat="1" ht="15" customHeight="1">
      <c r="B62" s="298"/>
      <c r="C62" s="195"/>
      <c r="D62" s="287" t="s">
        <v>4834</v>
      </c>
      <c r="E62" s="287"/>
      <c r="F62" s="287"/>
      <c r="G62" s="287"/>
      <c r="H62" s="287"/>
      <c r="I62" s="287"/>
      <c r="J62" s="287"/>
      <c r="K62" s="299"/>
    </row>
    <row r="63" spans="2:11" customFormat="1" ht="15" customHeight="1">
      <c r="B63" s="298"/>
      <c r="C63" s="195"/>
      <c r="D63" s="284" t="s">
        <v>4835</v>
      </c>
      <c r="E63" s="284"/>
      <c r="F63" s="284"/>
      <c r="G63" s="284"/>
      <c r="H63" s="284"/>
      <c r="I63" s="284"/>
      <c r="J63" s="284"/>
      <c r="K63" s="299"/>
    </row>
    <row r="64" spans="2:11" customFormat="1" ht="12.75" customHeight="1">
      <c r="B64" s="298"/>
      <c r="C64" s="195"/>
      <c r="D64" s="195"/>
      <c r="E64" s="198"/>
      <c r="F64" s="195"/>
      <c r="G64" s="195"/>
      <c r="H64" s="195"/>
      <c r="I64" s="195"/>
      <c r="J64" s="195"/>
      <c r="K64" s="299"/>
    </row>
    <row r="65" spans="2:11" customFormat="1" ht="15" customHeight="1">
      <c r="B65" s="298"/>
      <c r="C65" s="195"/>
      <c r="D65" s="284" t="s">
        <v>4836</v>
      </c>
      <c r="E65" s="284"/>
      <c r="F65" s="284"/>
      <c r="G65" s="284"/>
      <c r="H65" s="284"/>
      <c r="I65" s="284"/>
      <c r="J65" s="284"/>
      <c r="K65" s="299"/>
    </row>
    <row r="66" spans="2:11" customFormat="1" ht="15" customHeight="1">
      <c r="B66" s="298"/>
      <c r="C66" s="195"/>
      <c r="D66" s="287" t="s">
        <v>4837</v>
      </c>
      <c r="E66" s="287"/>
      <c r="F66" s="287"/>
      <c r="G66" s="287"/>
      <c r="H66" s="287"/>
      <c r="I66" s="287"/>
      <c r="J66" s="287"/>
      <c r="K66" s="299"/>
    </row>
    <row r="67" spans="2:11" customFormat="1" ht="15" customHeight="1">
      <c r="B67" s="298"/>
      <c r="C67" s="195"/>
      <c r="D67" s="284" t="s">
        <v>4838</v>
      </c>
      <c r="E67" s="284"/>
      <c r="F67" s="284"/>
      <c r="G67" s="284"/>
      <c r="H67" s="284"/>
      <c r="I67" s="284"/>
      <c r="J67" s="284"/>
      <c r="K67" s="299"/>
    </row>
    <row r="68" spans="2:11" customFormat="1" ht="15" customHeight="1">
      <c r="B68" s="298"/>
      <c r="C68" s="195"/>
      <c r="D68" s="284" t="s">
        <v>4839</v>
      </c>
      <c r="E68" s="284"/>
      <c r="F68" s="284"/>
      <c r="G68" s="284"/>
      <c r="H68" s="284"/>
      <c r="I68" s="284"/>
      <c r="J68" s="284"/>
      <c r="K68" s="299"/>
    </row>
    <row r="69" spans="2:11" customFormat="1" ht="15" customHeight="1">
      <c r="B69" s="298"/>
      <c r="C69" s="195"/>
      <c r="D69" s="284" t="s">
        <v>4840</v>
      </c>
      <c r="E69" s="284"/>
      <c r="F69" s="284"/>
      <c r="G69" s="284"/>
      <c r="H69" s="284"/>
      <c r="I69" s="284"/>
      <c r="J69" s="284"/>
      <c r="K69" s="299"/>
    </row>
    <row r="70" spans="2:11" customFormat="1" ht="15" customHeight="1">
      <c r="B70" s="298"/>
      <c r="C70" s="195"/>
      <c r="D70" s="284" t="s">
        <v>4841</v>
      </c>
      <c r="E70" s="284"/>
      <c r="F70" s="284"/>
      <c r="G70" s="284"/>
      <c r="H70" s="284"/>
      <c r="I70" s="284"/>
      <c r="J70" s="284"/>
      <c r="K70" s="299"/>
    </row>
    <row r="71" spans="2:11" customFormat="1" ht="12.75" customHeight="1">
      <c r="B71" s="300"/>
      <c r="C71" s="199"/>
      <c r="D71" s="199"/>
      <c r="E71" s="199"/>
      <c r="F71" s="199"/>
      <c r="G71" s="199"/>
      <c r="H71" s="199"/>
      <c r="I71" s="199"/>
      <c r="J71" s="199"/>
      <c r="K71" s="301"/>
    </row>
    <row r="72" spans="2:1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pans="2:1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pans="2:1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pans="2:11" customFormat="1" ht="45" customHeight="1">
      <c r="B75" s="307"/>
      <c r="C75" s="288" t="s">
        <v>4842</v>
      </c>
      <c r="D75" s="288"/>
      <c r="E75" s="288"/>
      <c r="F75" s="288"/>
      <c r="G75" s="288"/>
      <c r="H75" s="288"/>
      <c r="I75" s="288"/>
      <c r="J75" s="288"/>
      <c r="K75" s="308"/>
    </row>
    <row r="76" spans="2:11" customFormat="1" ht="17.25" customHeight="1">
      <c r="B76" s="307"/>
      <c r="C76" s="200" t="s">
        <v>4843</v>
      </c>
      <c r="D76" s="200"/>
      <c r="E76" s="200"/>
      <c r="F76" s="200" t="s">
        <v>4844</v>
      </c>
      <c r="G76" s="201"/>
      <c r="H76" s="200" t="s">
        <v>54</v>
      </c>
      <c r="I76" s="200" t="s">
        <v>57</v>
      </c>
      <c r="J76" s="200" t="s">
        <v>4845</v>
      </c>
      <c r="K76" s="308"/>
    </row>
    <row r="77" spans="2:11" customFormat="1" ht="17.25" customHeight="1">
      <c r="B77" s="307"/>
      <c r="C77" s="202" t="s">
        <v>4846</v>
      </c>
      <c r="D77" s="202"/>
      <c r="E77" s="202"/>
      <c r="F77" s="203" t="s">
        <v>4847</v>
      </c>
      <c r="G77" s="204"/>
      <c r="H77" s="202"/>
      <c r="I77" s="202"/>
      <c r="J77" s="202" t="s">
        <v>4848</v>
      </c>
      <c r="K77" s="308"/>
    </row>
    <row r="78" spans="2:11" customFormat="1" ht="5.25" customHeight="1">
      <c r="B78" s="307"/>
      <c r="C78" s="205"/>
      <c r="D78" s="205"/>
      <c r="E78" s="205"/>
      <c r="F78" s="205"/>
      <c r="G78" s="206"/>
      <c r="H78" s="205"/>
      <c r="I78" s="205"/>
      <c r="J78" s="205"/>
      <c r="K78" s="308"/>
    </row>
    <row r="79" spans="2:11" customFormat="1" ht="15" customHeight="1">
      <c r="B79" s="307"/>
      <c r="C79" s="196" t="s">
        <v>53</v>
      </c>
      <c r="D79" s="207"/>
      <c r="E79" s="207"/>
      <c r="F79" s="208" t="s">
        <v>4849</v>
      </c>
      <c r="G79" s="209"/>
      <c r="H79" s="196" t="s">
        <v>4850</v>
      </c>
      <c r="I79" s="196" t="s">
        <v>4851</v>
      </c>
      <c r="J79" s="196">
        <v>20</v>
      </c>
      <c r="K79" s="308"/>
    </row>
    <row r="80" spans="2:11" customFormat="1" ht="15" customHeight="1">
      <c r="B80" s="307"/>
      <c r="C80" s="196" t="s">
        <v>4852</v>
      </c>
      <c r="D80" s="196"/>
      <c r="E80" s="196"/>
      <c r="F80" s="208" t="s">
        <v>4849</v>
      </c>
      <c r="G80" s="209"/>
      <c r="H80" s="196" t="s">
        <v>4853</v>
      </c>
      <c r="I80" s="196" t="s">
        <v>4851</v>
      </c>
      <c r="J80" s="196">
        <v>120</v>
      </c>
      <c r="K80" s="308"/>
    </row>
    <row r="81" spans="2:11" customFormat="1" ht="15" customHeight="1">
      <c r="B81" s="210"/>
      <c r="C81" s="196" t="s">
        <v>4854</v>
      </c>
      <c r="D81" s="196"/>
      <c r="E81" s="196"/>
      <c r="F81" s="208" t="s">
        <v>4855</v>
      </c>
      <c r="G81" s="209"/>
      <c r="H81" s="196" t="s">
        <v>4856</v>
      </c>
      <c r="I81" s="196" t="s">
        <v>4851</v>
      </c>
      <c r="J81" s="196">
        <v>50</v>
      </c>
      <c r="K81" s="308"/>
    </row>
    <row r="82" spans="2:11" customFormat="1" ht="15" customHeight="1">
      <c r="B82" s="210"/>
      <c r="C82" s="196" t="s">
        <v>4857</v>
      </c>
      <c r="D82" s="196"/>
      <c r="E82" s="196"/>
      <c r="F82" s="208" t="s">
        <v>4849</v>
      </c>
      <c r="G82" s="209"/>
      <c r="H82" s="196" t="s">
        <v>4858</v>
      </c>
      <c r="I82" s="196" t="s">
        <v>4859</v>
      </c>
      <c r="J82" s="196"/>
      <c r="K82" s="308"/>
    </row>
    <row r="83" spans="2:11" customFormat="1" ht="15" customHeight="1">
      <c r="B83" s="210"/>
      <c r="C83" s="196" t="s">
        <v>4860</v>
      </c>
      <c r="D83" s="196"/>
      <c r="E83" s="196"/>
      <c r="F83" s="208" t="s">
        <v>4855</v>
      </c>
      <c r="G83" s="196"/>
      <c r="H83" s="196" t="s">
        <v>4861</v>
      </c>
      <c r="I83" s="196" t="s">
        <v>4851</v>
      </c>
      <c r="J83" s="196">
        <v>15</v>
      </c>
      <c r="K83" s="308"/>
    </row>
    <row r="84" spans="2:11" customFormat="1" ht="15" customHeight="1">
      <c r="B84" s="210"/>
      <c r="C84" s="196" t="s">
        <v>4862</v>
      </c>
      <c r="D84" s="196"/>
      <c r="E84" s="196"/>
      <c r="F84" s="208" t="s">
        <v>4855</v>
      </c>
      <c r="G84" s="196"/>
      <c r="H84" s="196" t="s">
        <v>4863</v>
      </c>
      <c r="I84" s="196" t="s">
        <v>4851</v>
      </c>
      <c r="J84" s="196">
        <v>15</v>
      </c>
      <c r="K84" s="308"/>
    </row>
    <row r="85" spans="2:11" customFormat="1" ht="15" customHeight="1">
      <c r="B85" s="210"/>
      <c r="C85" s="196" t="s">
        <v>4864</v>
      </c>
      <c r="D85" s="196"/>
      <c r="E85" s="196"/>
      <c r="F85" s="208" t="s">
        <v>4855</v>
      </c>
      <c r="G85" s="196"/>
      <c r="H85" s="196" t="s">
        <v>4865</v>
      </c>
      <c r="I85" s="196" t="s">
        <v>4851</v>
      </c>
      <c r="J85" s="196">
        <v>20</v>
      </c>
      <c r="K85" s="308"/>
    </row>
    <row r="86" spans="2:11" customFormat="1" ht="15" customHeight="1">
      <c r="B86" s="210"/>
      <c r="C86" s="196" t="s">
        <v>4866</v>
      </c>
      <c r="D86" s="196"/>
      <c r="E86" s="196"/>
      <c r="F86" s="208" t="s">
        <v>4855</v>
      </c>
      <c r="G86" s="196"/>
      <c r="H86" s="196" t="s">
        <v>4867</v>
      </c>
      <c r="I86" s="196" t="s">
        <v>4851</v>
      </c>
      <c r="J86" s="196">
        <v>20</v>
      </c>
      <c r="K86" s="308"/>
    </row>
    <row r="87" spans="2:11" customFormat="1" ht="15" customHeight="1">
      <c r="B87" s="210"/>
      <c r="C87" s="196" t="s">
        <v>4868</v>
      </c>
      <c r="D87" s="196"/>
      <c r="E87" s="196"/>
      <c r="F87" s="208" t="s">
        <v>4855</v>
      </c>
      <c r="G87" s="209"/>
      <c r="H87" s="196" t="s">
        <v>4869</v>
      </c>
      <c r="I87" s="196" t="s">
        <v>4851</v>
      </c>
      <c r="J87" s="196">
        <v>50</v>
      </c>
      <c r="K87" s="308"/>
    </row>
    <row r="88" spans="2:11" customFormat="1" ht="15" customHeight="1">
      <c r="B88" s="210"/>
      <c r="C88" s="196" t="s">
        <v>4870</v>
      </c>
      <c r="D88" s="196"/>
      <c r="E88" s="196"/>
      <c r="F88" s="208" t="s">
        <v>4855</v>
      </c>
      <c r="G88" s="209"/>
      <c r="H88" s="196" t="s">
        <v>4871</v>
      </c>
      <c r="I88" s="196" t="s">
        <v>4851</v>
      </c>
      <c r="J88" s="196">
        <v>20</v>
      </c>
      <c r="K88" s="308"/>
    </row>
    <row r="89" spans="2:11" customFormat="1" ht="15" customHeight="1">
      <c r="B89" s="210"/>
      <c r="C89" s="196" t="s">
        <v>4872</v>
      </c>
      <c r="D89" s="196"/>
      <c r="E89" s="196"/>
      <c r="F89" s="208" t="s">
        <v>4855</v>
      </c>
      <c r="G89" s="209"/>
      <c r="H89" s="196" t="s">
        <v>4873</v>
      </c>
      <c r="I89" s="196" t="s">
        <v>4851</v>
      </c>
      <c r="J89" s="196">
        <v>20</v>
      </c>
      <c r="K89" s="308"/>
    </row>
    <row r="90" spans="2:11" customFormat="1" ht="15" customHeight="1">
      <c r="B90" s="210"/>
      <c r="C90" s="196" t="s">
        <v>4874</v>
      </c>
      <c r="D90" s="196"/>
      <c r="E90" s="196"/>
      <c r="F90" s="208" t="s">
        <v>4855</v>
      </c>
      <c r="G90" s="209"/>
      <c r="H90" s="196" t="s">
        <v>4875</v>
      </c>
      <c r="I90" s="196" t="s">
        <v>4851</v>
      </c>
      <c r="J90" s="196">
        <v>50</v>
      </c>
      <c r="K90" s="308"/>
    </row>
    <row r="91" spans="2:11" customFormat="1" ht="15" customHeight="1">
      <c r="B91" s="210"/>
      <c r="C91" s="196" t="s">
        <v>4876</v>
      </c>
      <c r="D91" s="196"/>
      <c r="E91" s="196"/>
      <c r="F91" s="208" t="s">
        <v>4855</v>
      </c>
      <c r="G91" s="209"/>
      <c r="H91" s="196" t="s">
        <v>4876</v>
      </c>
      <c r="I91" s="196" t="s">
        <v>4851</v>
      </c>
      <c r="J91" s="196">
        <v>50</v>
      </c>
      <c r="K91" s="308"/>
    </row>
    <row r="92" spans="2:11" customFormat="1" ht="15" customHeight="1">
      <c r="B92" s="210"/>
      <c r="C92" s="196" t="s">
        <v>4877</v>
      </c>
      <c r="D92" s="196"/>
      <c r="E92" s="196"/>
      <c r="F92" s="208" t="s">
        <v>4855</v>
      </c>
      <c r="G92" s="209"/>
      <c r="H92" s="196" t="s">
        <v>4878</v>
      </c>
      <c r="I92" s="196" t="s">
        <v>4851</v>
      </c>
      <c r="J92" s="196">
        <v>255</v>
      </c>
      <c r="K92" s="308"/>
    </row>
    <row r="93" spans="2:11" customFormat="1" ht="15" customHeight="1">
      <c r="B93" s="210"/>
      <c r="C93" s="196" t="s">
        <v>4879</v>
      </c>
      <c r="D93" s="196"/>
      <c r="E93" s="196"/>
      <c r="F93" s="208" t="s">
        <v>4849</v>
      </c>
      <c r="G93" s="209"/>
      <c r="H93" s="196" t="s">
        <v>4880</v>
      </c>
      <c r="I93" s="196" t="s">
        <v>4881</v>
      </c>
      <c r="J93" s="196"/>
      <c r="K93" s="308"/>
    </row>
    <row r="94" spans="2:11" customFormat="1" ht="15" customHeight="1">
      <c r="B94" s="210"/>
      <c r="C94" s="196" t="s">
        <v>4882</v>
      </c>
      <c r="D94" s="196"/>
      <c r="E94" s="196"/>
      <c r="F94" s="208" t="s">
        <v>4849</v>
      </c>
      <c r="G94" s="209"/>
      <c r="H94" s="196" t="s">
        <v>4883</v>
      </c>
      <c r="I94" s="196" t="s">
        <v>4884</v>
      </c>
      <c r="J94" s="196"/>
      <c r="K94" s="308"/>
    </row>
    <row r="95" spans="2:11" customFormat="1" ht="15" customHeight="1">
      <c r="B95" s="210"/>
      <c r="C95" s="196" t="s">
        <v>4885</v>
      </c>
      <c r="D95" s="196"/>
      <c r="E95" s="196"/>
      <c r="F95" s="208" t="s">
        <v>4849</v>
      </c>
      <c r="G95" s="209"/>
      <c r="H95" s="196" t="s">
        <v>4885</v>
      </c>
      <c r="I95" s="196" t="s">
        <v>4884</v>
      </c>
      <c r="J95" s="196"/>
      <c r="K95" s="308"/>
    </row>
    <row r="96" spans="2:11" customFormat="1" ht="15" customHeight="1">
      <c r="B96" s="210"/>
      <c r="C96" s="196" t="s">
        <v>38</v>
      </c>
      <c r="D96" s="196"/>
      <c r="E96" s="196"/>
      <c r="F96" s="208" t="s">
        <v>4849</v>
      </c>
      <c r="G96" s="209"/>
      <c r="H96" s="196" t="s">
        <v>4886</v>
      </c>
      <c r="I96" s="196" t="s">
        <v>4884</v>
      </c>
      <c r="J96" s="196"/>
      <c r="K96" s="308"/>
    </row>
    <row r="97" spans="2:11" customFormat="1" ht="15" customHeight="1">
      <c r="B97" s="210"/>
      <c r="C97" s="196" t="s">
        <v>48</v>
      </c>
      <c r="D97" s="196"/>
      <c r="E97" s="196"/>
      <c r="F97" s="208" t="s">
        <v>4849</v>
      </c>
      <c r="G97" s="209"/>
      <c r="H97" s="196" t="s">
        <v>4887</v>
      </c>
      <c r="I97" s="196" t="s">
        <v>4884</v>
      </c>
      <c r="J97" s="196"/>
      <c r="K97" s="308"/>
    </row>
    <row r="98" spans="2:11" customFormat="1" ht="15" customHeight="1">
      <c r="B98" s="309"/>
      <c r="C98" s="211"/>
      <c r="D98" s="211"/>
      <c r="E98" s="211"/>
      <c r="F98" s="211"/>
      <c r="G98" s="211"/>
      <c r="H98" s="211"/>
      <c r="I98" s="211"/>
      <c r="J98" s="211"/>
      <c r="K98" s="310"/>
    </row>
    <row r="99" spans="2:11" customFormat="1" ht="18.75" customHeight="1">
      <c r="B99" s="311"/>
      <c r="C99" s="212"/>
      <c r="D99" s="212"/>
      <c r="E99" s="212"/>
      <c r="F99" s="212"/>
      <c r="G99" s="212"/>
      <c r="H99" s="212"/>
      <c r="I99" s="212"/>
      <c r="J99" s="212"/>
      <c r="K99" s="311"/>
    </row>
    <row r="100" spans="2:1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pans="2:1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pans="2:11" customFormat="1" ht="45" customHeight="1">
      <c r="B102" s="307"/>
      <c r="C102" s="288" t="s">
        <v>4888</v>
      </c>
      <c r="D102" s="288"/>
      <c r="E102" s="288"/>
      <c r="F102" s="288"/>
      <c r="G102" s="288"/>
      <c r="H102" s="288"/>
      <c r="I102" s="288"/>
      <c r="J102" s="288"/>
      <c r="K102" s="308"/>
    </row>
    <row r="103" spans="2:11" customFormat="1" ht="17.25" customHeight="1">
      <c r="B103" s="307"/>
      <c r="C103" s="200" t="s">
        <v>4843</v>
      </c>
      <c r="D103" s="200"/>
      <c r="E103" s="200"/>
      <c r="F103" s="200" t="s">
        <v>4844</v>
      </c>
      <c r="G103" s="201"/>
      <c r="H103" s="200" t="s">
        <v>54</v>
      </c>
      <c r="I103" s="200" t="s">
        <v>57</v>
      </c>
      <c r="J103" s="200" t="s">
        <v>4845</v>
      </c>
      <c r="K103" s="308"/>
    </row>
    <row r="104" spans="2:11" customFormat="1" ht="17.25" customHeight="1">
      <c r="B104" s="307"/>
      <c r="C104" s="202" t="s">
        <v>4846</v>
      </c>
      <c r="D104" s="202"/>
      <c r="E104" s="202"/>
      <c r="F104" s="203" t="s">
        <v>4847</v>
      </c>
      <c r="G104" s="204"/>
      <c r="H104" s="202"/>
      <c r="I104" s="202"/>
      <c r="J104" s="202" t="s">
        <v>4848</v>
      </c>
      <c r="K104" s="308"/>
    </row>
    <row r="105" spans="2:11" customFormat="1" ht="5.25" customHeight="1">
      <c r="B105" s="307"/>
      <c r="C105" s="200"/>
      <c r="D105" s="200"/>
      <c r="E105" s="200"/>
      <c r="F105" s="200"/>
      <c r="G105" s="213"/>
      <c r="H105" s="200"/>
      <c r="I105" s="200"/>
      <c r="J105" s="200"/>
      <c r="K105" s="308"/>
    </row>
    <row r="106" spans="2:11" customFormat="1" ht="15" customHeight="1">
      <c r="B106" s="307"/>
      <c r="C106" s="196" t="s">
        <v>53</v>
      </c>
      <c r="D106" s="207"/>
      <c r="E106" s="207"/>
      <c r="F106" s="208" t="s">
        <v>4849</v>
      </c>
      <c r="G106" s="196"/>
      <c r="H106" s="196" t="s">
        <v>4889</v>
      </c>
      <c r="I106" s="196" t="s">
        <v>4851</v>
      </c>
      <c r="J106" s="196">
        <v>20</v>
      </c>
      <c r="K106" s="308"/>
    </row>
    <row r="107" spans="2:11" customFormat="1" ht="15" customHeight="1">
      <c r="B107" s="307"/>
      <c r="C107" s="196" t="s">
        <v>4852</v>
      </c>
      <c r="D107" s="196"/>
      <c r="E107" s="196"/>
      <c r="F107" s="208" t="s">
        <v>4849</v>
      </c>
      <c r="G107" s="196"/>
      <c r="H107" s="196" t="s">
        <v>4889</v>
      </c>
      <c r="I107" s="196" t="s">
        <v>4851</v>
      </c>
      <c r="J107" s="196">
        <v>120</v>
      </c>
      <c r="K107" s="308"/>
    </row>
    <row r="108" spans="2:11" customFormat="1" ht="15" customHeight="1">
      <c r="B108" s="210"/>
      <c r="C108" s="196" t="s">
        <v>4854</v>
      </c>
      <c r="D108" s="196"/>
      <c r="E108" s="196"/>
      <c r="F108" s="208" t="s">
        <v>4855</v>
      </c>
      <c r="G108" s="196"/>
      <c r="H108" s="196" t="s">
        <v>4889</v>
      </c>
      <c r="I108" s="196" t="s">
        <v>4851</v>
      </c>
      <c r="J108" s="196">
        <v>50</v>
      </c>
      <c r="K108" s="308"/>
    </row>
    <row r="109" spans="2:11" customFormat="1" ht="15" customHeight="1">
      <c r="B109" s="210"/>
      <c r="C109" s="196" t="s">
        <v>4857</v>
      </c>
      <c r="D109" s="196"/>
      <c r="E109" s="196"/>
      <c r="F109" s="208" t="s">
        <v>4849</v>
      </c>
      <c r="G109" s="196"/>
      <c r="H109" s="196" t="s">
        <v>4889</v>
      </c>
      <c r="I109" s="196" t="s">
        <v>4859</v>
      </c>
      <c r="J109" s="196"/>
      <c r="K109" s="308"/>
    </row>
    <row r="110" spans="2:11" customFormat="1" ht="15" customHeight="1">
      <c r="B110" s="210"/>
      <c r="C110" s="196" t="s">
        <v>4868</v>
      </c>
      <c r="D110" s="196"/>
      <c r="E110" s="196"/>
      <c r="F110" s="208" t="s">
        <v>4855</v>
      </c>
      <c r="G110" s="196"/>
      <c r="H110" s="196" t="s">
        <v>4889</v>
      </c>
      <c r="I110" s="196" t="s">
        <v>4851</v>
      </c>
      <c r="J110" s="196">
        <v>50</v>
      </c>
      <c r="K110" s="308"/>
    </row>
    <row r="111" spans="2:11" customFormat="1" ht="15" customHeight="1">
      <c r="B111" s="210"/>
      <c r="C111" s="196" t="s">
        <v>4876</v>
      </c>
      <c r="D111" s="196"/>
      <c r="E111" s="196"/>
      <c r="F111" s="208" t="s">
        <v>4855</v>
      </c>
      <c r="G111" s="196"/>
      <c r="H111" s="196" t="s">
        <v>4889</v>
      </c>
      <c r="I111" s="196" t="s">
        <v>4851</v>
      </c>
      <c r="J111" s="196">
        <v>50</v>
      </c>
      <c r="K111" s="308"/>
    </row>
    <row r="112" spans="2:11" customFormat="1" ht="15" customHeight="1">
      <c r="B112" s="210"/>
      <c r="C112" s="196" t="s">
        <v>4874</v>
      </c>
      <c r="D112" s="196"/>
      <c r="E112" s="196"/>
      <c r="F112" s="208" t="s">
        <v>4855</v>
      </c>
      <c r="G112" s="196"/>
      <c r="H112" s="196" t="s">
        <v>4889</v>
      </c>
      <c r="I112" s="196" t="s">
        <v>4851</v>
      </c>
      <c r="J112" s="196">
        <v>50</v>
      </c>
      <c r="K112" s="308"/>
    </row>
    <row r="113" spans="2:11" customFormat="1" ht="15" customHeight="1">
      <c r="B113" s="210"/>
      <c r="C113" s="196" t="s">
        <v>53</v>
      </c>
      <c r="D113" s="196"/>
      <c r="E113" s="196"/>
      <c r="F113" s="208" t="s">
        <v>4849</v>
      </c>
      <c r="G113" s="196"/>
      <c r="H113" s="196" t="s">
        <v>4890</v>
      </c>
      <c r="I113" s="196" t="s">
        <v>4851</v>
      </c>
      <c r="J113" s="196">
        <v>20</v>
      </c>
      <c r="K113" s="308"/>
    </row>
    <row r="114" spans="2:11" customFormat="1" ht="15" customHeight="1">
      <c r="B114" s="210"/>
      <c r="C114" s="196" t="s">
        <v>4891</v>
      </c>
      <c r="D114" s="196"/>
      <c r="E114" s="196"/>
      <c r="F114" s="208" t="s">
        <v>4849</v>
      </c>
      <c r="G114" s="196"/>
      <c r="H114" s="196" t="s">
        <v>4892</v>
      </c>
      <c r="I114" s="196" t="s">
        <v>4851</v>
      </c>
      <c r="J114" s="196">
        <v>120</v>
      </c>
      <c r="K114" s="308"/>
    </row>
    <row r="115" spans="2:11" customFormat="1" ht="15" customHeight="1">
      <c r="B115" s="210"/>
      <c r="C115" s="196" t="s">
        <v>38</v>
      </c>
      <c r="D115" s="196"/>
      <c r="E115" s="196"/>
      <c r="F115" s="208" t="s">
        <v>4849</v>
      </c>
      <c r="G115" s="196"/>
      <c r="H115" s="196" t="s">
        <v>4893</v>
      </c>
      <c r="I115" s="196" t="s">
        <v>4884</v>
      </c>
      <c r="J115" s="196"/>
      <c r="K115" s="308"/>
    </row>
    <row r="116" spans="2:11" customFormat="1" ht="15" customHeight="1">
      <c r="B116" s="210"/>
      <c r="C116" s="196" t="s">
        <v>48</v>
      </c>
      <c r="D116" s="196"/>
      <c r="E116" s="196"/>
      <c r="F116" s="208" t="s">
        <v>4849</v>
      </c>
      <c r="G116" s="196"/>
      <c r="H116" s="196" t="s">
        <v>4894</v>
      </c>
      <c r="I116" s="196" t="s">
        <v>4884</v>
      </c>
      <c r="J116" s="196"/>
      <c r="K116" s="308"/>
    </row>
    <row r="117" spans="2:11" customFormat="1" ht="15" customHeight="1">
      <c r="B117" s="210"/>
      <c r="C117" s="196" t="s">
        <v>57</v>
      </c>
      <c r="D117" s="196"/>
      <c r="E117" s="196"/>
      <c r="F117" s="208" t="s">
        <v>4849</v>
      </c>
      <c r="G117" s="196"/>
      <c r="H117" s="196" t="s">
        <v>4895</v>
      </c>
      <c r="I117" s="196" t="s">
        <v>4896</v>
      </c>
      <c r="J117" s="196"/>
      <c r="K117" s="308"/>
    </row>
    <row r="118" spans="2:11" customFormat="1" ht="15" customHeight="1">
      <c r="B118" s="309"/>
      <c r="C118" s="214"/>
      <c r="D118" s="214"/>
      <c r="E118" s="214"/>
      <c r="F118" s="214"/>
      <c r="G118" s="214"/>
      <c r="H118" s="214"/>
      <c r="I118" s="214"/>
      <c r="J118" s="214"/>
      <c r="K118" s="310"/>
    </row>
    <row r="119" spans="2:11" customFormat="1" ht="18.75" customHeight="1">
      <c r="B119" s="312"/>
      <c r="C119" s="215"/>
      <c r="D119" s="215"/>
      <c r="E119" s="215"/>
      <c r="F119" s="216"/>
      <c r="G119" s="215"/>
      <c r="H119" s="215"/>
      <c r="I119" s="215"/>
      <c r="J119" s="215"/>
      <c r="K119" s="312"/>
    </row>
    <row r="120" spans="2:1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pans="2:1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pans="2:11" customFormat="1" ht="45" customHeight="1">
      <c r="B122" s="316"/>
      <c r="C122" s="286" t="s">
        <v>4897</v>
      </c>
      <c r="D122" s="286"/>
      <c r="E122" s="286"/>
      <c r="F122" s="286"/>
      <c r="G122" s="286"/>
      <c r="H122" s="286"/>
      <c r="I122" s="286"/>
      <c r="J122" s="286"/>
      <c r="K122" s="317"/>
    </row>
    <row r="123" spans="2:11" customFormat="1" ht="17.25" customHeight="1">
      <c r="B123" s="217"/>
      <c r="C123" s="200" t="s">
        <v>4843</v>
      </c>
      <c r="D123" s="200"/>
      <c r="E123" s="200"/>
      <c r="F123" s="200" t="s">
        <v>4844</v>
      </c>
      <c r="G123" s="201"/>
      <c r="H123" s="200" t="s">
        <v>54</v>
      </c>
      <c r="I123" s="200" t="s">
        <v>57</v>
      </c>
      <c r="J123" s="200" t="s">
        <v>4845</v>
      </c>
      <c r="K123" s="218"/>
    </row>
    <row r="124" spans="2:11" customFormat="1" ht="17.25" customHeight="1">
      <c r="B124" s="217"/>
      <c r="C124" s="202" t="s">
        <v>4846</v>
      </c>
      <c r="D124" s="202"/>
      <c r="E124" s="202"/>
      <c r="F124" s="203" t="s">
        <v>4847</v>
      </c>
      <c r="G124" s="204"/>
      <c r="H124" s="202"/>
      <c r="I124" s="202"/>
      <c r="J124" s="202" t="s">
        <v>4848</v>
      </c>
      <c r="K124" s="218"/>
    </row>
    <row r="125" spans="2:11" customFormat="1" ht="5.25" customHeight="1">
      <c r="B125" s="219"/>
      <c r="C125" s="205"/>
      <c r="D125" s="205"/>
      <c r="E125" s="205"/>
      <c r="F125" s="205"/>
      <c r="G125" s="220"/>
      <c r="H125" s="205"/>
      <c r="I125" s="205"/>
      <c r="J125" s="205"/>
      <c r="K125" s="221"/>
    </row>
    <row r="126" spans="2:11" customFormat="1" ht="15" customHeight="1">
      <c r="B126" s="219"/>
      <c r="C126" s="196" t="s">
        <v>4852</v>
      </c>
      <c r="D126" s="207"/>
      <c r="E126" s="207"/>
      <c r="F126" s="208" t="s">
        <v>4849</v>
      </c>
      <c r="G126" s="196"/>
      <c r="H126" s="196" t="s">
        <v>4889</v>
      </c>
      <c r="I126" s="196" t="s">
        <v>4851</v>
      </c>
      <c r="J126" s="196">
        <v>120</v>
      </c>
      <c r="K126" s="222"/>
    </row>
    <row r="127" spans="2:11" customFormat="1" ht="15" customHeight="1">
      <c r="B127" s="219"/>
      <c r="C127" s="196" t="s">
        <v>4898</v>
      </c>
      <c r="D127" s="196"/>
      <c r="E127" s="196"/>
      <c r="F127" s="208" t="s">
        <v>4849</v>
      </c>
      <c r="G127" s="196"/>
      <c r="H127" s="196" t="s">
        <v>4899</v>
      </c>
      <c r="I127" s="196" t="s">
        <v>4851</v>
      </c>
      <c r="J127" s="196" t="s">
        <v>4900</v>
      </c>
      <c r="K127" s="222"/>
    </row>
    <row r="128" spans="2:11" customFormat="1" ht="15" customHeight="1">
      <c r="B128" s="219"/>
      <c r="C128" s="196" t="s">
        <v>85</v>
      </c>
      <c r="D128" s="196"/>
      <c r="E128" s="196"/>
      <c r="F128" s="208" t="s">
        <v>4849</v>
      </c>
      <c r="G128" s="196"/>
      <c r="H128" s="196" t="s">
        <v>4901</v>
      </c>
      <c r="I128" s="196" t="s">
        <v>4851</v>
      </c>
      <c r="J128" s="196" t="s">
        <v>4900</v>
      </c>
      <c r="K128" s="222"/>
    </row>
    <row r="129" spans="2:11" customFormat="1" ht="15" customHeight="1">
      <c r="B129" s="219"/>
      <c r="C129" s="196" t="s">
        <v>4860</v>
      </c>
      <c r="D129" s="196"/>
      <c r="E129" s="196"/>
      <c r="F129" s="208" t="s">
        <v>4855</v>
      </c>
      <c r="G129" s="196"/>
      <c r="H129" s="196" t="s">
        <v>4861</v>
      </c>
      <c r="I129" s="196" t="s">
        <v>4851</v>
      </c>
      <c r="J129" s="196">
        <v>15</v>
      </c>
      <c r="K129" s="222"/>
    </row>
    <row r="130" spans="2:11" customFormat="1" ht="15" customHeight="1">
      <c r="B130" s="219"/>
      <c r="C130" s="196" t="s">
        <v>4862</v>
      </c>
      <c r="D130" s="196"/>
      <c r="E130" s="196"/>
      <c r="F130" s="208" t="s">
        <v>4855</v>
      </c>
      <c r="G130" s="196"/>
      <c r="H130" s="196" t="s">
        <v>4863</v>
      </c>
      <c r="I130" s="196" t="s">
        <v>4851</v>
      </c>
      <c r="J130" s="196">
        <v>15</v>
      </c>
      <c r="K130" s="222"/>
    </row>
    <row r="131" spans="2:11" customFormat="1" ht="15" customHeight="1">
      <c r="B131" s="219"/>
      <c r="C131" s="196" t="s">
        <v>4864</v>
      </c>
      <c r="D131" s="196"/>
      <c r="E131" s="196"/>
      <c r="F131" s="208" t="s">
        <v>4855</v>
      </c>
      <c r="G131" s="196"/>
      <c r="H131" s="196" t="s">
        <v>4865</v>
      </c>
      <c r="I131" s="196" t="s">
        <v>4851</v>
      </c>
      <c r="J131" s="196">
        <v>20</v>
      </c>
      <c r="K131" s="222"/>
    </row>
    <row r="132" spans="2:11" customFormat="1" ht="15" customHeight="1">
      <c r="B132" s="219"/>
      <c r="C132" s="196" t="s">
        <v>4866</v>
      </c>
      <c r="D132" s="196"/>
      <c r="E132" s="196"/>
      <c r="F132" s="208" t="s">
        <v>4855</v>
      </c>
      <c r="G132" s="196"/>
      <c r="H132" s="196" t="s">
        <v>4867</v>
      </c>
      <c r="I132" s="196" t="s">
        <v>4851</v>
      </c>
      <c r="J132" s="196">
        <v>20</v>
      </c>
      <c r="K132" s="222"/>
    </row>
    <row r="133" spans="2:11" customFormat="1" ht="15" customHeight="1">
      <c r="B133" s="219"/>
      <c r="C133" s="196" t="s">
        <v>4854</v>
      </c>
      <c r="D133" s="196"/>
      <c r="E133" s="196"/>
      <c r="F133" s="208" t="s">
        <v>4855</v>
      </c>
      <c r="G133" s="196"/>
      <c r="H133" s="196" t="s">
        <v>4889</v>
      </c>
      <c r="I133" s="196" t="s">
        <v>4851</v>
      </c>
      <c r="J133" s="196">
        <v>50</v>
      </c>
      <c r="K133" s="222"/>
    </row>
    <row r="134" spans="2:11" customFormat="1" ht="15" customHeight="1">
      <c r="B134" s="219"/>
      <c r="C134" s="196" t="s">
        <v>4868</v>
      </c>
      <c r="D134" s="196"/>
      <c r="E134" s="196"/>
      <c r="F134" s="208" t="s">
        <v>4855</v>
      </c>
      <c r="G134" s="196"/>
      <c r="H134" s="196" t="s">
        <v>4889</v>
      </c>
      <c r="I134" s="196" t="s">
        <v>4851</v>
      </c>
      <c r="J134" s="196">
        <v>50</v>
      </c>
      <c r="K134" s="222"/>
    </row>
    <row r="135" spans="2:11" customFormat="1" ht="15" customHeight="1">
      <c r="B135" s="219"/>
      <c r="C135" s="196" t="s">
        <v>4874</v>
      </c>
      <c r="D135" s="196"/>
      <c r="E135" s="196"/>
      <c r="F135" s="208" t="s">
        <v>4855</v>
      </c>
      <c r="G135" s="196"/>
      <c r="H135" s="196" t="s">
        <v>4889</v>
      </c>
      <c r="I135" s="196" t="s">
        <v>4851</v>
      </c>
      <c r="J135" s="196">
        <v>50</v>
      </c>
      <c r="K135" s="222"/>
    </row>
    <row r="136" spans="2:11" customFormat="1" ht="15" customHeight="1">
      <c r="B136" s="219"/>
      <c r="C136" s="196" t="s">
        <v>4876</v>
      </c>
      <c r="D136" s="196"/>
      <c r="E136" s="196"/>
      <c r="F136" s="208" t="s">
        <v>4855</v>
      </c>
      <c r="G136" s="196"/>
      <c r="H136" s="196" t="s">
        <v>4889</v>
      </c>
      <c r="I136" s="196" t="s">
        <v>4851</v>
      </c>
      <c r="J136" s="196">
        <v>50</v>
      </c>
      <c r="K136" s="222"/>
    </row>
    <row r="137" spans="2:11" customFormat="1" ht="15" customHeight="1">
      <c r="B137" s="219"/>
      <c r="C137" s="196" t="s">
        <v>4877</v>
      </c>
      <c r="D137" s="196"/>
      <c r="E137" s="196"/>
      <c r="F137" s="208" t="s">
        <v>4855</v>
      </c>
      <c r="G137" s="196"/>
      <c r="H137" s="196" t="s">
        <v>4902</v>
      </c>
      <c r="I137" s="196" t="s">
        <v>4851</v>
      </c>
      <c r="J137" s="196">
        <v>255</v>
      </c>
      <c r="K137" s="222"/>
    </row>
    <row r="138" spans="2:11" customFormat="1" ht="15" customHeight="1">
      <c r="B138" s="219"/>
      <c r="C138" s="196" t="s">
        <v>4879</v>
      </c>
      <c r="D138" s="196"/>
      <c r="E138" s="196"/>
      <c r="F138" s="208" t="s">
        <v>4849</v>
      </c>
      <c r="G138" s="196"/>
      <c r="H138" s="196" t="s">
        <v>4903</v>
      </c>
      <c r="I138" s="196" t="s">
        <v>4881</v>
      </c>
      <c r="J138" s="196"/>
      <c r="K138" s="222"/>
    </row>
    <row r="139" spans="2:11" customFormat="1" ht="15" customHeight="1">
      <c r="B139" s="219"/>
      <c r="C139" s="196" t="s">
        <v>4882</v>
      </c>
      <c r="D139" s="196"/>
      <c r="E139" s="196"/>
      <c r="F139" s="208" t="s">
        <v>4849</v>
      </c>
      <c r="G139" s="196"/>
      <c r="H139" s="196" t="s">
        <v>4904</v>
      </c>
      <c r="I139" s="196" t="s">
        <v>4884</v>
      </c>
      <c r="J139" s="196"/>
      <c r="K139" s="222"/>
    </row>
    <row r="140" spans="2:11" customFormat="1" ht="15" customHeight="1">
      <c r="B140" s="219"/>
      <c r="C140" s="196" t="s">
        <v>4885</v>
      </c>
      <c r="D140" s="196"/>
      <c r="E140" s="196"/>
      <c r="F140" s="208" t="s">
        <v>4849</v>
      </c>
      <c r="G140" s="196"/>
      <c r="H140" s="196" t="s">
        <v>4885</v>
      </c>
      <c r="I140" s="196" t="s">
        <v>4884</v>
      </c>
      <c r="J140" s="196"/>
      <c r="K140" s="222"/>
    </row>
    <row r="141" spans="2:11" customFormat="1" ht="15" customHeight="1">
      <c r="B141" s="219"/>
      <c r="C141" s="196" t="s">
        <v>38</v>
      </c>
      <c r="D141" s="196"/>
      <c r="E141" s="196"/>
      <c r="F141" s="208" t="s">
        <v>4849</v>
      </c>
      <c r="G141" s="196"/>
      <c r="H141" s="196" t="s">
        <v>4905</v>
      </c>
      <c r="I141" s="196" t="s">
        <v>4884</v>
      </c>
      <c r="J141" s="196"/>
      <c r="K141" s="222"/>
    </row>
    <row r="142" spans="2:11" customFormat="1" ht="15" customHeight="1">
      <c r="B142" s="219"/>
      <c r="C142" s="196" t="s">
        <v>4906</v>
      </c>
      <c r="D142" s="196"/>
      <c r="E142" s="196"/>
      <c r="F142" s="208" t="s">
        <v>4849</v>
      </c>
      <c r="G142" s="196"/>
      <c r="H142" s="196" t="s">
        <v>4907</v>
      </c>
      <c r="I142" s="196" t="s">
        <v>4884</v>
      </c>
      <c r="J142" s="196"/>
      <c r="K142" s="222"/>
    </row>
    <row r="143" spans="2:11" customFormat="1" ht="15" customHeight="1">
      <c r="B143" s="223"/>
      <c r="C143" s="224"/>
      <c r="D143" s="224"/>
      <c r="E143" s="224"/>
      <c r="F143" s="224"/>
      <c r="G143" s="224"/>
      <c r="H143" s="224"/>
      <c r="I143" s="224"/>
      <c r="J143" s="224"/>
      <c r="K143" s="225"/>
    </row>
    <row r="144" spans="2:11" customFormat="1" ht="18.75" customHeight="1">
      <c r="B144" s="215"/>
      <c r="C144" s="215"/>
      <c r="D144" s="215"/>
      <c r="E144" s="215"/>
      <c r="F144" s="216"/>
      <c r="G144" s="215"/>
      <c r="H144" s="215"/>
      <c r="I144" s="215"/>
      <c r="J144" s="215"/>
      <c r="K144" s="215"/>
    </row>
    <row r="145" spans="2:1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pans="2:1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pans="2:11" customFormat="1" ht="45" customHeight="1">
      <c r="B147" s="307"/>
      <c r="C147" s="288" t="s">
        <v>4908</v>
      </c>
      <c r="D147" s="288"/>
      <c r="E147" s="288"/>
      <c r="F147" s="288"/>
      <c r="G147" s="288"/>
      <c r="H147" s="288"/>
      <c r="I147" s="288"/>
      <c r="J147" s="288"/>
      <c r="K147" s="308"/>
    </row>
    <row r="148" spans="2:11" customFormat="1" ht="17.25" customHeight="1">
      <c r="B148" s="307"/>
      <c r="C148" s="200" t="s">
        <v>4843</v>
      </c>
      <c r="D148" s="200"/>
      <c r="E148" s="200"/>
      <c r="F148" s="200" t="s">
        <v>4844</v>
      </c>
      <c r="G148" s="201"/>
      <c r="H148" s="200" t="s">
        <v>54</v>
      </c>
      <c r="I148" s="200" t="s">
        <v>57</v>
      </c>
      <c r="J148" s="200" t="s">
        <v>4845</v>
      </c>
      <c r="K148" s="308"/>
    </row>
    <row r="149" spans="2:11" customFormat="1" ht="17.25" customHeight="1">
      <c r="B149" s="307"/>
      <c r="C149" s="202" t="s">
        <v>4846</v>
      </c>
      <c r="D149" s="202"/>
      <c r="E149" s="202"/>
      <c r="F149" s="203" t="s">
        <v>4847</v>
      </c>
      <c r="G149" s="204"/>
      <c r="H149" s="202"/>
      <c r="I149" s="202"/>
      <c r="J149" s="202" t="s">
        <v>4848</v>
      </c>
      <c r="K149" s="308"/>
    </row>
    <row r="150" spans="2:11" customFormat="1" ht="5.25" customHeight="1">
      <c r="B150" s="210"/>
      <c r="C150" s="205"/>
      <c r="D150" s="205"/>
      <c r="E150" s="205"/>
      <c r="F150" s="205"/>
      <c r="G150" s="206"/>
      <c r="H150" s="205"/>
      <c r="I150" s="205"/>
      <c r="J150" s="205"/>
      <c r="K150" s="222"/>
    </row>
    <row r="151" spans="2:11" customFormat="1" ht="15" customHeight="1">
      <c r="B151" s="210"/>
      <c r="C151" s="226" t="s">
        <v>4852</v>
      </c>
      <c r="D151" s="196"/>
      <c r="E151" s="196"/>
      <c r="F151" s="227" t="s">
        <v>4849</v>
      </c>
      <c r="G151" s="196"/>
      <c r="H151" s="226" t="s">
        <v>4889</v>
      </c>
      <c r="I151" s="226" t="s">
        <v>4851</v>
      </c>
      <c r="J151" s="226">
        <v>120</v>
      </c>
      <c r="K151" s="222"/>
    </row>
    <row r="152" spans="2:11" customFormat="1" ht="15" customHeight="1">
      <c r="B152" s="210"/>
      <c r="C152" s="226" t="s">
        <v>4898</v>
      </c>
      <c r="D152" s="196"/>
      <c r="E152" s="196"/>
      <c r="F152" s="227" t="s">
        <v>4849</v>
      </c>
      <c r="G152" s="196"/>
      <c r="H152" s="226" t="s">
        <v>4909</v>
      </c>
      <c r="I152" s="226" t="s">
        <v>4851</v>
      </c>
      <c r="J152" s="226" t="s">
        <v>4900</v>
      </c>
      <c r="K152" s="222"/>
    </row>
    <row r="153" spans="2:11" customFormat="1" ht="15" customHeight="1">
      <c r="B153" s="210"/>
      <c r="C153" s="226" t="s">
        <v>85</v>
      </c>
      <c r="D153" s="196"/>
      <c r="E153" s="196"/>
      <c r="F153" s="227" t="s">
        <v>4849</v>
      </c>
      <c r="G153" s="196"/>
      <c r="H153" s="226" t="s">
        <v>4910</v>
      </c>
      <c r="I153" s="226" t="s">
        <v>4851</v>
      </c>
      <c r="J153" s="226" t="s">
        <v>4900</v>
      </c>
      <c r="K153" s="222"/>
    </row>
    <row r="154" spans="2:11" customFormat="1" ht="15" customHeight="1">
      <c r="B154" s="210"/>
      <c r="C154" s="226" t="s">
        <v>4854</v>
      </c>
      <c r="D154" s="196"/>
      <c r="E154" s="196"/>
      <c r="F154" s="227" t="s">
        <v>4855</v>
      </c>
      <c r="G154" s="196"/>
      <c r="H154" s="226" t="s">
        <v>4889</v>
      </c>
      <c r="I154" s="226" t="s">
        <v>4851</v>
      </c>
      <c r="J154" s="226">
        <v>50</v>
      </c>
      <c r="K154" s="222"/>
    </row>
    <row r="155" spans="2:11" customFormat="1" ht="15" customHeight="1">
      <c r="B155" s="210"/>
      <c r="C155" s="226" t="s">
        <v>4857</v>
      </c>
      <c r="D155" s="196"/>
      <c r="E155" s="196"/>
      <c r="F155" s="227" t="s">
        <v>4849</v>
      </c>
      <c r="G155" s="196"/>
      <c r="H155" s="226" t="s">
        <v>4889</v>
      </c>
      <c r="I155" s="226" t="s">
        <v>4859</v>
      </c>
      <c r="J155" s="226"/>
      <c r="K155" s="222"/>
    </row>
    <row r="156" spans="2:11" customFormat="1" ht="15" customHeight="1">
      <c r="B156" s="210"/>
      <c r="C156" s="226" t="s">
        <v>4868</v>
      </c>
      <c r="D156" s="196"/>
      <c r="E156" s="196"/>
      <c r="F156" s="227" t="s">
        <v>4855</v>
      </c>
      <c r="G156" s="196"/>
      <c r="H156" s="226" t="s">
        <v>4889</v>
      </c>
      <c r="I156" s="226" t="s">
        <v>4851</v>
      </c>
      <c r="J156" s="226">
        <v>50</v>
      </c>
      <c r="K156" s="222"/>
    </row>
    <row r="157" spans="2:11" customFormat="1" ht="15" customHeight="1">
      <c r="B157" s="210"/>
      <c r="C157" s="226" t="s">
        <v>4876</v>
      </c>
      <c r="D157" s="196"/>
      <c r="E157" s="196"/>
      <c r="F157" s="227" t="s">
        <v>4855</v>
      </c>
      <c r="G157" s="196"/>
      <c r="H157" s="226" t="s">
        <v>4889</v>
      </c>
      <c r="I157" s="226" t="s">
        <v>4851</v>
      </c>
      <c r="J157" s="226">
        <v>50</v>
      </c>
      <c r="K157" s="222"/>
    </row>
    <row r="158" spans="2:11" customFormat="1" ht="15" customHeight="1">
      <c r="B158" s="210"/>
      <c r="C158" s="226" t="s">
        <v>4874</v>
      </c>
      <c r="D158" s="196"/>
      <c r="E158" s="196"/>
      <c r="F158" s="227" t="s">
        <v>4855</v>
      </c>
      <c r="G158" s="196"/>
      <c r="H158" s="226" t="s">
        <v>4889</v>
      </c>
      <c r="I158" s="226" t="s">
        <v>4851</v>
      </c>
      <c r="J158" s="226">
        <v>50</v>
      </c>
      <c r="K158" s="222"/>
    </row>
    <row r="159" spans="2:11" customFormat="1" ht="15" customHeight="1">
      <c r="B159" s="210"/>
      <c r="C159" s="226" t="s">
        <v>120</v>
      </c>
      <c r="D159" s="196"/>
      <c r="E159" s="196"/>
      <c r="F159" s="227" t="s">
        <v>4849</v>
      </c>
      <c r="G159" s="196"/>
      <c r="H159" s="226" t="s">
        <v>4911</v>
      </c>
      <c r="I159" s="226" t="s">
        <v>4851</v>
      </c>
      <c r="J159" s="226" t="s">
        <v>4912</v>
      </c>
      <c r="K159" s="222"/>
    </row>
    <row r="160" spans="2:11" customFormat="1" ht="15" customHeight="1">
      <c r="B160" s="210"/>
      <c r="C160" s="226" t="s">
        <v>4913</v>
      </c>
      <c r="D160" s="196"/>
      <c r="E160" s="196"/>
      <c r="F160" s="227" t="s">
        <v>4849</v>
      </c>
      <c r="G160" s="196"/>
      <c r="H160" s="226" t="s">
        <v>4914</v>
      </c>
      <c r="I160" s="226" t="s">
        <v>4884</v>
      </c>
      <c r="J160" s="226"/>
      <c r="K160" s="222"/>
    </row>
    <row r="161" spans="2:11" customFormat="1" ht="15" customHeight="1">
      <c r="B161" s="228"/>
      <c r="C161" s="214"/>
      <c r="D161" s="214"/>
      <c r="E161" s="214"/>
      <c r="F161" s="214"/>
      <c r="G161" s="214"/>
      <c r="H161" s="214"/>
      <c r="I161" s="214"/>
      <c r="J161" s="214"/>
      <c r="K161" s="229"/>
    </row>
    <row r="162" spans="2:11" customFormat="1" ht="18.75" customHeight="1">
      <c r="B162" s="215"/>
      <c r="C162" s="220"/>
      <c r="D162" s="220"/>
      <c r="E162" s="220"/>
      <c r="F162" s="230"/>
      <c r="G162" s="220"/>
      <c r="H162" s="220"/>
      <c r="I162" s="220"/>
      <c r="J162" s="220"/>
      <c r="K162" s="215"/>
    </row>
    <row r="163" spans="2:1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pans="2:1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pans="2:11" customFormat="1" ht="45" customHeight="1">
      <c r="B165" s="296"/>
      <c r="C165" s="286" t="s">
        <v>4915</v>
      </c>
      <c r="D165" s="286"/>
      <c r="E165" s="286"/>
      <c r="F165" s="286"/>
      <c r="G165" s="286"/>
      <c r="H165" s="286"/>
      <c r="I165" s="286"/>
      <c r="J165" s="286"/>
      <c r="K165" s="297"/>
    </row>
    <row r="166" spans="2:11" customFormat="1" ht="17.25" customHeight="1">
      <c r="B166" s="296"/>
      <c r="C166" s="200" t="s">
        <v>4843</v>
      </c>
      <c r="D166" s="200"/>
      <c r="E166" s="200"/>
      <c r="F166" s="200" t="s">
        <v>4844</v>
      </c>
      <c r="G166" s="231"/>
      <c r="H166" s="232" t="s">
        <v>54</v>
      </c>
      <c r="I166" s="232" t="s">
        <v>57</v>
      </c>
      <c r="J166" s="200" t="s">
        <v>4845</v>
      </c>
      <c r="K166" s="297"/>
    </row>
    <row r="167" spans="2:11" customFormat="1" ht="17.25" customHeight="1">
      <c r="B167" s="298"/>
      <c r="C167" s="202" t="s">
        <v>4846</v>
      </c>
      <c r="D167" s="202"/>
      <c r="E167" s="202"/>
      <c r="F167" s="203" t="s">
        <v>4847</v>
      </c>
      <c r="G167" s="233"/>
      <c r="H167" s="234"/>
      <c r="I167" s="234"/>
      <c r="J167" s="202" t="s">
        <v>4848</v>
      </c>
      <c r="K167" s="299"/>
    </row>
    <row r="168" spans="2:11" customFormat="1" ht="5.25" customHeight="1">
      <c r="B168" s="210"/>
      <c r="C168" s="205"/>
      <c r="D168" s="205"/>
      <c r="E168" s="205"/>
      <c r="F168" s="205"/>
      <c r="G168" s="206"/>
      <c r="H168" s="205"/>
      <c r="I168" s="205"/>
      <c r="J168" s="205"/>
      <c r="K168" s="222"/>
    </row>
    <row r="169" spans="2:11" customFormat="1" ht="15" customHeight="1">
      <c r="B169" s="210"/>
      <c r="C169" s="196" t="s">
        <v>4852</v>
      </c>
      <c r="D169" s="196"/>
      <c r="E169" s="196"/>
      <c r="F169" s="208" t="s">
        <v>4849</v>
      </c>
      <c r="G169" s="196"/>
      <c r="H169" s="196" t="s">
        <v>4889</v>
      </c>
      <c r="I169" s="196" t="s">
        <v>4851</v>
      </c>
      <c r="J169" s="196">
        <v>120</v>
      </c>
      <c r="K169" s="222"/>
    </row>
    <row r="170" spans="2:11" customFormat="1" ht="15" customHeight="1">
      <c r="B170" s="210"/>
      <c r="C170" s="196" t="s">
        <v>4898</v>
      </c>
      <c r="D170" s="196"/>
      <c r="E170" s="196"/>
      <c r="F170" s="208" t="s">
        <v>4849</v>
      </c>
      <c r="G170" s="196"/>
      <c r="H170" s="196" t="s">
        <v>4899</v>
      </c>
      <c r="I170" s="196" t="s">
        <v>4851</v>
      </c>
      <c r="J170" s="196" t="s">
        <v>4900</v>
      </c>
      <c r="K170" s="222"/>
    </row>
    <row r="171" spans="2:11" customFormat="1" ht="15" customHeight="1">
      <c r="B171" s="210"/>
      <c r="C171" s="196" t="s">
        <v>85</v>
      </c>
      <c r="D171" s="196"/>
      <c r="E171" s="196"/>
      <c r="F171" s="208" t="s">
        <v>4849</v>
      </c>
      <c r="G171" s="196"/>
      <c r="H171" s="196" t="s">
        <v>4916</v>
      </c>
      <c r="I171" s="196" t="s">
        <v>4851</v>
      </c>
      <c r="J171" s="196" t="s">
        <v>4900</v>
      </c>
      <c r="K171" s="222"/>
    </row>
    <row r="172" spans="2:11" customFormat="1" ht="15" customHeight="1">
      <c r="B172" s="210"/>
      <c r="C172" s="196" t="s">
        <v>4854</v>
      </c>
      <c r="D172" s="196"/>
      <c r="E172" s="196"/>
      <c r="F172" s="208" t="s">
        <v>4855</v>
      </c>
      <c r="G172" s="196"/>
      <c r="H172" s="196" t="s">
        <v>4916</v>
      </c>
      <c r="I172" s="196" t="s">
        <v>4851</v>
      </c>
      <c r="J172" s="196">
        <v>50</v>
      </c>
      <c r="K172" s="222"/>
    </row>
    <row r="173" spans="2:11" customFormat="1" ht="15" customHeight="1">
      <c r="B173" s="210"/>
      <c r="C173" s="196" t="s">
        <v>4857</v>
      </c>
      <c r="D173" s="196"/>
      <c r="E173" s="196"/>
      <c r="F173" s="208" t="s">
        <v>4849</v>
      </c>
      <c r="G173" s="196"/>
      <c r="H173" s="196" t="s">
        <v>4916</v>
      </c>
      <c r="I173" s="196" t="s">
        <v>4859</v>
      </c>
      <c r="J173" s="196"/>
      <c r="K173" s="222"/>
    </row>
    <row r="174" spans="2:11" customFormat="1" ht="15" customHeight="1">
      <c r="B174" s="210"/>
      <c r="C174" s="196" t="s">
        <v>4868</v>
      </c>
      <c r="D174" s="196"/>
      <c r="E174" s="196"/>
      <c r="F174" s="208" t="s">
        <v>4855</v>
      </c>
      <c r="G174" s="196"/>
      <c r="H174" s="196" t="s">
        <v>4916</v>
      </c>
      <c r="I174" s="196" t="s">
        <v>4851</v>
      </c>
      <c r="J174" s="196">
        <v>50</v>
      </c>
      <c r="K174" s="222"/>
    </row>
    <row r="175" spans="2:11" customFormat="1" ht="15" customHeight="1">
      <c r="B175" s="210"/>
      <c r="C175" s="196" t="s">
        <v>4876</v>
      </c>
      <c r="D175" s="196"/>
      <c r="E175" s="196"/>
      <c r="F175" s="208" t="s">
        <v>4855</v>
      </c>
      <c r="G175" s="196"/>
      <c r="H175" s="196" t="s">
        <v>4916</v>
      </c>
      <c r="I175" s="196" t="s">
        <v>4851</v>
      </c>
      <c r="J175" s="196">
        <v>50</v>
      </c>
      <c r="K175" s="222"/>
    </row>
    <row r="176" spans="2:11" customFormat="1" ht="15" customHeight="1">
      <c r="B176" s="210"/>
      <c r="C176" s="196" t="s">
        <v>4874</v>
      </c>
      <c r="D176" s="196"/>
      <c r="E176" s="196"/>
      <c r="F176" s="208" t="s">
        <v>4855</v>
      </c>
      <c r="G176" s="196"/>
      <c r="H176" s="196" t="s">
        <v>4916</v>
      </c>
      <c r="I176" s="196" t="s">
        <v>4851</v>
      </c>
      <c r="J176" s="196">
        <v>50</v>
      </c>
      <c r="K176" s="222"/>
    </row>
    <row r="177" spans="2:11" customFormat="1" ht="15" customHeight="1">
      <c r="B177" s="210"/>
      <c r="C177" s="196" t="s">
        <v>142</v>
      </c>
      <c r="D177" s="196"/>
      <c r="E177" s="196"/>
      <c r="F177" s="208" t="s">
        <v>4849</v>
      </c>
      <c r="G177" s="196"/>
      <c r="H177" s="196" t="s">
        <v>4917</v>
      </c>
      <c r="I177" s="196" t="s">
        <v>4918</v>
      </c>
      <c r="J177" s="196"/>
      <c r="K177" s="222"/>
    </row>
    <row r="178" spans="2:11" customFormat="1" ht="15" customHeight="1">
      <c r="B178" s="210"/>
      <c r="C178" s="196" t="s">
        <v>57</v>
      </c>
      <c r="D178" s="196"/>
      <c r="E178" s="196"/>
      <c r="F178" s="208" t="s">
        <v>4849</v>
      </c>
      <c r="G178" s="196"/>
      <c r="H178" s="196" t="s">
        <v>4919</v>
      </c>
      <c r="I178" s="196" t="s">
        <v>4920</v>
      </c>
      <c r="J178" s="196">
        <v>1</v>
      </c>
      <c r="K178" s="222"/>
    </row>
    <row r="179" spans="2:11" customFormat="1" ht="15" customHeight="1">
      <c r="B179" s="210"/>
      <c r="C179" s="196" t="s">
        <v>53</v>
      </c>
      <c r="D179" s="196"/>
      <c r="E179" s="196"/>
      <c r="F179" s="208" t="s">
        <v>4849</v>
      </c>
      <c r="G179" s="196"/>
      <c r="H179" s="196" t="s">
        <v>4921</v>
      </c>
      <c r="I179" s="196" t="s">
        <v>4851</v>
      </c>
      <c r="J179" s="196">
        <v>20</v>
      </c>
      <c r="K179" s="222"/>
    </row>
    <row r="180" spans="2:11" customFormat="1" ht="15" customHeight="1">
      <c r="B180" s="210"/>
      <c r="C180" s="196" t="s">
        <v>54</v>
      </c>
      <c r="D180" s="196"/>
      <c r="E180" s="196"/>
      <c r="F180" s="208" t="s">
        <v>4849</v>
      </c>
      <c r="G180" s="196"/>
      <c r="H180" s="196" t="s">
        <v>4922</v>
      </c>
      <c r="I180" s="196" t="s">
        <v>4851</v>
      </c>
      <c r="J180" s="196">
        <v>255</v>
      </c>
      <c r="K180" s="222"/>
    </row>
    <row r="181" spans="2:11" customFormat="1" ht="15" customHeight="1">
      <c r="B181" s="210"/>
      <c r="C181" s="196" t="s">
        <v>143</v>
      </c>
      <c r="D181" s="196"/>
      <c r="E181" s="196"/>
      <c r="F181" s="208" t="s">
        <v>4849</v>
      </c>
      <c r="G181" s="196"/>
      <c r="H181" s="196" t="s">
        <v>4813</v>
      </c>
      <c r="I181" s="196" t="s">
        <v>4851</v>
      </c>
      <c r="J181" s="196">
        <v>10</v>
      </c>
      <c r="K181" s="222"/>
    </row>
    <row r="182" spans="2:11" customFormat="1" ht="15" customHeight="1">
      <c r="B182" s="210"/>
      <c r="C182" s="196" t="s">
        <v>144</v>
      </c>
      <c r="D182" s="196"/>
      <c r="E182" s="196"/>
      <c r="F182" s="208" t="s">
        <v>4849</v>
      </c>
      <c r="G182" s="196"/>
      <c r="H182" s="196" t="s">
        <v>4923</v>
      </c>
      <c r="I182" s="196" t="s">
        <v>4884</v>
      </c>
      <c r="J182" s="196"/>
      <c r="K182" s="222"/>
    </row>
    <row r="183" spans="2:11" customFormat="1" ht="15" customHeight="1">
      <c r="B183" s="210"/>
      <c r="C183" s="196" t="s">
        <v>4924</v>
      </c>
      <c r="D183" s="196"/>
      <c r="E183" s="196"/>
      <c r="F183" s="208" t="s">
        <v>4849</v>
      </c>
      <c r="G183" s="196"/>
      <c r="H183" s="196" t="s">
        <v>4925</v>
      </c>
      <c r="I183" s="196" t="s">
        <v>4884</v>
      </c>
      <c r="J183" s="196"/>
      <c r="K183" s="222"/>
    </row>
    <row r="184" spans="2:11" customFormat="1" ht="15" customHeight="1">
      <c r="B184" s="210"/>
      <c r="C184" s="196" t="s">
        <v>4913</v>
      </c>
      <c r="D184" s="196"/>
      <c r="E184" s="196"/>
      <c r="F184" s="208" t="s">
        <v>4849</v>
      </c>
      <c r="G184" s="196"/>
      <c r="H184" s="196" t="s">
        <v>4926</v>
      </c>
      <c r="I184" s="196" t="s">
        <v>4884</v>
      </c>
      <c r="J184" s="196"/>
      <c r="K184" s="222"/>
    </row>
    <row r="185" spans="2:11" customFormat="1" ht="15" customHeight="1">
      <c r="B185" s="210"/>
      <c r="C185" s="196" t="s">
        <v>146</v>
      </c>
      <c r="D185" s="196"/>
      <c r="E185" s="196"/>
      <c r="F185" s="208" t="s">
        <v>4855</v>
      </c>
      <c r="G185" s="196"/>
      <c r="H185" s="196" t="s">
        <v>4927</v>
      </c>
      <c r="I185" s="196" t="s">
        <v>4851</v>
      </c>
      <c r="J185" s="196">
        <v>50</v>
      </c>
      <c r="K185" s="222"/>
    </row>
    <row r="186" spans="2:11" customFormat="1" ht="15" customHeight="1">
      <c r="B186" s="210"/>
      <c r="C186" s="196" t="s">
        <v>4928</v>
      </c>
      <c r="D186" s="196"/>
      <c r="E186" s="196"/>
      <c r="F186" s="208" t="s">
        <v>4855</v>
      </c>
      <c r="G186" s="196"/>
      <c r="H186" s="196" t="s">
        <v>4929</v>
      </c>
      <c r="I186" s="196" t="s">
        <v>4930</v>
      </c>
      <c r="J186" s="196"/>
      <c r="K186" s="222"/>
    </row>
    <row r="187" spans="2:11" customFormat="1" ht="15" customHeight="1">
      <c r="B187" s="210"/>
      <c r="C187" s="196" t="s">
        <v>4931</v>
      </c>
      <c r="D187" s="196"/>
      <c r="E187" s="196"/>
      <c r="F187" s="208" t="s">
        <v>4855</v>
      </c>
      <c r="G187" s="196"/>
      <c r="H187" s="196" t="s">
        <v>4932</v>
      </c>
      <c r="I187" s="196" t="s">
        <v>4930</v>
      </c>
      <c r="J187" s="196"/>
      <c r="K187" s="222"/>
    </row>
    <row r="188" spans="2:11" customFormat="1" ht="15" customHeight="1">
      <c r="B188" s="210"/>
      <c r="C188" s="196" t="s">
        <v>4933</v>
      </c>
      <c r="D188" s="196"/>
      <c r="E188" s="196"/>
      <c r="F188" s="208" t="s">
        <v>4855</v>
      </c>
      <c r="G188" s="196"/>
      <c r="H188" s="196" t="s">
        <v>4934</v>
      </c>
      <c r="I188" s="196" t="s">
        <v>4930</v>
      </c>
      <c r="J188" s="196"/>
      <c r="K188" s="222"/>
    </row>
    <row r="189" spans="2:11" customFormat="1" ht="15" customHeight="1">
      <c r="B189" s="210"/>
      <c r="C189" s="235" t="s">
        <v>4935</v>
      </c>
      <c r="D189" s="196"/>
      <c r="E189" s="196"/>
      <c r="F189" s="208" t="s">
        <v>4855</v>
      </c>
      <c r="G189" s="196"/>
      <c r="H189" s="196" t="s">
        <v>4936</v>
      </c>
      <c r="I189" s="196" t="s">
        <v>4937</v>
      </c>
      <c r="J189" s="236" t="s">
        <v>4938</v>
      </c>
      <c r="K189" s="222"/>
    </row>
    <row r="190" spans="2:11" customFormat="1" ht="15" customHeight="1">
      <c r="B190" s="210"/>
      <c r="C190" s="235" t="s">
        <v>4939</v>
      </c>
      <c r="D190" s="196"/>
      <c r="E190" s="196"/>
      <c r="F190" s="208" t="s">
        <v>4855</v>
      </c>
      <c r="G190" s="196"/>
      <c r="H190" s="196" t="s">
        <v>4940</v>
      </c>
      <c r="I190" s="196" t="s">
        <v>4937</v>
      </c>
      <c r="J190" s="236" t="s">
        <v>4938</v>
      </c>
      <c r="K190" s="222"/>
    </row>
    <row r="191" spans="2:11" customFormat="1" ht="15" customHeight="1">
      <c r="B191" s="210"/>
      <c r="C191" s="235" t="s">
        <v>42</v>
      </c>
      <c r="D191" s="196"/>
      <c r="E191" s="196"/>
      <c r="F191" s="208" t="s">
        <v>4849</v>
      </c>
      <c r="G191" s="196"/>
      <c r="H191" s="193" t="s">
        <v>4941</v>
      </c>
      <c r="I191" s="196" t="s">
        <v>4942</v>
      </c>
      <c r="J191" s="196"/>
      <c r="K191" s="222"/>
    </row>
    <row r="192" spans="2:11" customFormat="1" ht="15" customHeight="1">
      <c r="B192" s="210"/>
      <c r="C192" s="235" t="s">
        <v>4943</v>
      </c>
      <c r="D192" s="196"/>
      <c r="E192" s="196"/>
      <c r="F192" s="208" t="s">
        <v>4849</v>
      </c>
      <c r="G192" s="196"/>
      <c r="H192" s="196" t="s">
        <v>4944</v>
      </c>
      <c r="I192" s="196" t="s">
        <v>4884</v>
      </c>
      <c r="J192" s="196"/>
      <c r="K192" s="222"/>
    </row>
    <row r="193" spans="2:11" customFormat="1" ht="15" customHeight="1">
      <c r="B193" s="210"/>
      <c r="C193" s="235" t="s">
        <v>4945</v>
      </c>
      <c r="D193" s="196"/>
      <c r="E193" s="196"/>
      <c r="F193" s="208" t="s">
        <v>4849</v>
      </c>
      <c r="G193" s="196"/>
      <c r="H193" s="196" t="s">
        <v>4946</v>
      </c>
      <c r="I193" s="196" t="s">
        <v>4884</v>
      </c>
      <c r="J193" s="196"/>
      <c r="K193" s="222"/>
    </row>
    <row r="194" spans="2:11" customFormat="1" ht="15" customHeight="1">
      <c r="B194" s="210"/>
      <c r="C194" s="235" t="s">
        <v>4947</v>
      </c>
      <c r="D194" s="196"/>
      <c r="E194" s="196"/>
      <c r="F194" s="208" t="s">
        <v>4855</v>
      </c>
      <c r="G194" s="196"/>
      <c r="H194" s="196" t="s">
        <v>4948</v>
      </c>
      <c r="I194" s="196" t="s">
        <v>4884</v>
      </c>
      <c r="J194" s="196"/>
      <c r="K194" s="222"/>
    </row>
    <row r="195" spans="2:11" customFormat="1" ht="15" customHeight="1">
      <c r="B195" s="228"/>
      <c r="C195" s="237"/>
      <c r="D195" s="214"/>
      <c r="E195" s="214"/>
      <c r="F195" s="214"/>
      <c r="G195" s="214"/>
      <c r="H195" s="214"/>
      <c r="I195" s="214"/>
      <c r="J195" s="214"/>
      <c r="K195" s="229"/>
    </row>
    <row r="196" spans="2:11" customFormat="1" ht="18.75" customHeight="1">
      <c r="B196" s="215"/>
      <c r="C196" s="220"/>
      <c r="D196" s="220"/>
      <c r="E196" s="220"/>
      <c r="F196" s="230"/>
      <c r="G196" s="220"/>
      <c r="H196" s="220"/>
      <c r="I196" s="220"/>
      <c r="J196" s="220"/>
      <c r="K196" s="215"/>
    </row>
    <row r="197" spans="2:11" customFormat="1" ht="18.75" customHeight="1">
      <c r="B197" s="215"/>
      <c r="C197" s="220"/>
      <c r="D197" s="220"/>
      <c r="E197" s="220"/>
      <c r="F197" s="230"/>
      <c r="G197" s="220"/>
      <c r="H197" s="220"/>
      <c r="I197" s="220"/>
      <c r="J197" s="220"/>
      <c r="K197" s="215"/>
    </row>
    <row r="198" spans="2:1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pans="2:1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pans="2:11" customFormat="1" ht="21">
      <c r="B200" s="296"/>
      <c r="C200" s="286" t="s">
        <v>4949</v>
      </c>
      <c r="D200" s="286"/>
      <c r="E200" s="286"/>
      <c r="F200" s="286"/>
      <c r="G200" s="286"/>
      <c r="H200" s="286"/>
      <c r="I200" s="286"/>
      <c r="J200" s="286"/>
      <c r="K200" s="297"/>
    </row>
    <row r="201" spans="2:11" customFormat="1" ht="25.5" customHeight="1">
      <c r="B201" s="296"/>
      <c r="C201" s="238" t="s">
        <v>4950</v>
      </c>
      <c r="D201" s="238"/>
      <c r="E201" s="238"/>
      <c r="F201" s="238" t="s">
        <v>4951</v>
      </c>
      <c r="G201" s="239"/>
      <c r="H201" s="289" t="s">
        <v>4952</v>
      </c>
      <c r="I201" s="289"/>
      <c r="J201" s="289"/>
      <c r="K201" s="297"/>
    </row>
    <row r="202" spans="2:11" customFormat="1" ht="5.25" customHeight="1">
      <c r="B202" s="210"/>
      <c r="C202" s="205"/>
      <c r="D202" s="205"/>
      <c r="E202" s="205"/>
      <c r="F202" s="205"/>
      <c r="G202" s="220"/>
      <c r="H202" s="205"/>
      <c r="I202" s="205"/>
      <c r="J202" s="205"/>
      <c r="K202" s="222"/>
    </row>
    <row r="203" spans="2:11" customFormat="1" ht="15" customHeight="1">
      <c r="B203" s="210"/>
      <c r="C203" s="196" t="s">
        <v>4942</v>
      </c>
      <c r="D203" s="196"/>
      <c r="E203" s="196"/>
      <c r="F203" s="208" t="s">
        <v>43</v>
      </c>
      <c r="G203" s="196"/>
      <c r="H203" s="290" t="s">
        <v>4953</v>
      </c>
      <c r="I203" s="290"/>
      <c r="J203" s="290"/>
      <c r="K203" s="222"/>
    </row>
    <row r="204" spans="2:11" customFormat="1" ht="15" customHeight="1">
      <c r="B204" s="210"/>
      <c r="C204" s="196"/>
      <c r="D204" s="196"/>
      <c r="E204" s="196"/>
      <c r="F204" s="208" t="s">
        <v>44</v>
      </c>
      <c r="G204" s="196"/>
      <c r="H204" s="290" t="s">
        <v>4954</v>
      </c>
      <c r="I204" s="290"/>
      <c r="J204" s="290"/>
      <c r="K204" s="222"/>
    </row>
    <row r="205" spans="2:11" customFormat="1" ht="15" customHeight="1">
      <c r="B205" s="210"/>
      <c r="C205" s="196"/>
      <c r="D205" s="196"/>
      <c r="E205" s="196"/>
      <c r="F205" s="208" t="s">
        <v>47</v>
      </c>
      <c r="G205" s="196"/>
      <c r="H205" s="290" t="s">
        <v>4955</v>
      </c>
      <c r="I205" s="290"/>
      <c r="J205" s="290"/>
      <c r="K205" s="222"/>
    </row>
    <row r="206" spans="2:11" customFormat="1" ht="15" customHeight="1">
      <c r="B206" s="210"/>
      <c r="C206" s="196"/>
      <c r="D206" s="196"/>
      <c r="E206" s="196"/>
      <c r="F206" s="208" t="s">
        <v>45</v>
      </c>
      <c r="G206" s="196"/>
      <c r="H206" s="290" t="s">
        <v>4956</v>
      </c>
      <c r="I206" s="290"/>
      <c r="J206" s="290"/>
      <c r="K206" s="222"/>
    </row>
    <row r="207" spans="2:11" customFormat="1" ht="15" customHeight="1">
      <c r="B207" s="210"/>
      <c r="C207" s="196"/>
      <c r="D207" s="196"/>
      <c r="E207" s="196"/>
      <c r="F207" s="208" t="s">
        <v>46</v>
      </c>
      <c r="G207" s="196"/>
      <c r="H207" s="290" t="s">
        <v>4957</v>
      </c>
      <c r="I207" s="290"/>
      <c r="J207" s="290"/>
      <c r="K207" s="222"/>
    </row>
    <row r="208" spans="2:11" customFormat="1" ht="15" customHeight="1">
      <c r="B208" s="210"/>
      <c r="C208" s="196"/>
      <c r="D208" s="196"/>
      <c r="E208" s="196"/>
      <c r="F208" s="208"/>
      <c r="G208" s="196"/>
      <c r="H208" s="196"/>
      <c r="I208" s="196"/>
      <c r="J208" s="196"/>
      <c r="K208" s="222"/>
    </row>
    <row r="209" spans="2:11" customFormat="1" ht="15" customHeight="1">
      <c r="B209" s="210"/>
      <c r="C209" s="196" t="s">
        <v>4896</v>
      </c>
      <c r="D209" s="196"/>
      <c r="E209" s="196"/>
      <c r="F209" s="208" t="s">
        <v>78</v>
      </c>
      <c r="G209" s="196"/>
      <c r="H209" s="290" t="s">
        <v>4958</v>
      </c>
      <c r="I209" s="290"/>
      <c r="J209" s="290"/>
      <c r="K209" s="222"/>
    </row>
    <row r="210" spans="2:11" customFormat="1" ht="15" customHeight="1">
      <c r="B210" s="210"/>
      <c r="C210" s="196"/>
      <c r="D210" s="196"/>
      <c r="E210" s="196"/>
      <c r="F210" s="208" t="s">
        <v>4793</v>
      </c>
      <c r="G210" s="196"/>
      <c r="H210" s="290" t="s">
        <v>4794</v>
      </c>
      <c r="I210" s="290"/>
      <c r="J210" s="290"/>
      <c r="K210" s="222"/>
    </row>
    <row r="211" spans="2:11" customFormat="1" ht="15" customHeight="1">
      <c r="B211" s="210"/>
      <c r="C211" s="196"/>
      <c r="D211" s="196"/>
      <c r="E211" s="196"/>
      <c r="F211" s="208" t="s">
        <v>4791</v>
      </c>
      <c r="G211" s="196"/>
      <c r="H211" s="290" t="s">
        <v>4959</v>
      </c>
      <c r="I211" s="290"/>
      <c r="J211" s="290"/>
      <c r="K211" s="222"/>
    </row>
    <row r="212" spans="2:11" customFormat="1" ht="15" customHeight="1">
      <c r="B212" s="318"/>
      <c r="C212" s="196"/>
      <c r="D212" s="196"/>
      <c r="E212" s="196"/>
      <c r="F212" s="208" t="s">
        <v>4795</v>
      </c>
      <c r="G212" s="235"/>
      <c r="H212" s="291" t="s">
        <v>112</v>
      </c>
      <c r="I212" s="291"/>
      <c r="J212" s="291"/>
      <c r="K212" s="319"/>
    </row>
    <row r="213" spans="2:11" customFormat="1" ht="15" customHeight="1">
      <c r="B213" s="318"/>
      <c r="C213" s="196"/>
      <c r="D213" s="196"/>
      <c r="E213" s="196"/>
      <c r="F213" s="208" t="s">
        <v>4796</v>
      </c>
      <c r="G213" s="235"/>
      <c r="H213" s="291" t="s">
        <v>3499</v>
      </c>
      <c r="I213" s="291"/>
      <c r="J213" s="291"/>
      <c r="K213" s="319"/>
    </row>
    <row r="214" spans="2:11" customFormat="1" ht="15" customHeight="1">
      <c r="B214" s="318"/>
      <c r="C214" s="196"/>
      <c r="D214" s="196"/>
      <c r="E214" s="196"/>
      <c r="F214" s="208"/>
      <c r="G214" s="235"/>
      <c r="H214" s="226"/>
      <c r="I214" s="226"/>
      <c r="J214" s="226"/>
      <c r="K214" s="319"/>
    </row>
    <row r="215" spans="2:11" customFormat="1" ht="15" customHeight="1">
      <c r="B215" s="318"/>
      <c r="C215" s="196" t="s">
        <v>4920</v>
      </c>
      <c r="D215" s="196"/>
      <c r="E215" s="196"/>
      <c r="F215" s="208">
        <v>1</v>
      </c>
      <c r="G215" s="235"/>
      <c r="H215" s="291" t="s">
        <v>4960</v>
      </c>
      <c r="I215" s="291"/>
      <c r="J215" s="291"/>
      <c r="K215" s="319"/>
    </row>
    <row r="216" spans="2:11" customFormat="1" ht="15" customHeight="1">
      <c r="B216" s="318"/>
      <c r="C216" s="196"/>
      <c r="D216" s="196"/>
      <c r="E216" s="196"/>
      <c r="F216" s="208">
        <v>2</v>
      </c>
      <c r="G216" s="235"/>
      <c r="H216" s="291" t="s">
        <v>4961</v>
      </c>
      <c r="I216" s="291"/>
      <c r="J216" s="291"/>
      <c r="K216" s="319"/>
    </row>
    <row r="217" spans="2:11" customFormat="1" ht="15" customHeight="1">
      <c r="B217" s="318"/>
      <c r="C217" s="196"/>
      <c r="D217" s="196"/>
      <c r="E217" s="196"/>
      <c r="F217" s="208">
        <v>3</v>
      </c>
      <c r="G217" s="235"/>
      <c r="H217" s="291" t="s">
        <v>4962</v>
      </c>
      <c r="I217" s="291"/>
      <c r="J217" s="291"/>
      <c r="K217" s="319"/>
    </row>
    <row r="218" spans="2:11" customFormat="1" ht="15" customHeight="1">
      <c r="B218" s="318"/>
      <c r="C218" s="196"/>
      <c r="D218" s="196"/>
      <c r="E218" s="196"/>
      <c r="F218" s="208">
        <v>4</v>
      </c>
      <c r="G218" s="235"/>
      <c r="H218" s="291" t="s">
        <v>4963</v>
      </c>
      <c r="I218" s="291"/>
      <c r="J218" s="291"/>
      <c r="K218" s="319"/>
    </row>
    <row r="219" spans="2:11" customFormat="1" ht="12.75" customHeight="1">
      <c r="B219" s="320"/>
      <c r="C219" s="321"/>
      <c r="D219" s="321"/>
      <c r="E219" s="321"/>
      <c r="F219" s="321"/>
      <c r="G219" s="321"/>
      <c r="H219" s="321"/>
      <c r="I219" s="321"/>
      <c r="J219" s="321"/>
      <c r="K219" s="32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11"/>
  <sheetViews>
    <sheetView showGridLines="0" tabSelected="1" topLeftCell="A116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ht="12" customHeight="1">
      <c r="B8" s="20"/>
      <c r="D8" s="27" t="s">
        <v>115</v>
      </c>
      <c r="L8" s="20"/>
    </row>
    <row r="9" spans="2:46" s="1" customFormat="1" ht="16.5" customHeight="1">
      <c r="B9" s="32"/>
      <c r="E9" s="280" t="s">
        <v>116</v>
      </c>
      <c r="F9" s="282"/>
      <c r="G9" s="282"/>
      <c r="H9" s="282"/>
      <c r="L9" s="32"/>
    </row>
    <row r="10" spans="2:46" s="1" customFormat="1" ht="12" customHeight="1">
      <c r="B10" s="32"/>
      <c r="D10" s="27" t="s">
        <v>117</v>
      </c>
      <c r="L10" s="32"/>
    </row>
    <row r="11" spans="2:46" s="1" customFormat="1" ht="16.5" customHeight="1">
      <c r="B11" s="32"/>
      <c r="E11" s="245" t="s">
        <v>118</v>
      </c>
      <c r="F11" s="282"/>
      <c r="G11" s="282"/>
      <c r="H11" s="282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17. 1. 2026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83" t="str">
        <f>'Rekapitulace stavby'!E14</f>
        <v>Vyplň údaj</v>
      </c>
      <c r="F20" s="251"/>
      <c r="G20" s="251"/>
      <c r="H20" s="25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55" t="s">
        <v>19</v>
      </c>
      <c r="F29" s="255"/>
      <c r="G29" s="255"/>
      <c r="H29" s="255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ROUND(J103,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ROUND((SUM(BE103:BE1510)),  2)</f>
        <v>0</v>
      </c>
      <c r="I35" s="93">
        <v>0.21</v>
      </c>
      <c r="J35" s="83">
        <f>ROUND(((SUM(BE103:BE1510))*I35),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ROUND((SUM(BF103:BF1510)),  2)</f>
        <v>0</v>
      </c>
      <c r="I36" s="93">
        <v>0.12</v>
      </c>
      <c r="J36" s="83">
        <f>ROUND(((SUM(BF103:BF1510))*I36),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ROUND((SUM(BG103:BG1510)),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ROUND((SUM(BH103:BH1510)),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ROUND((SUM(BI103:BI1510)),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80" t="str">
        <f>E7</f>
        <v>Stavební úpravy Městské sauny Ostrov, U Koupaliště, 363 01 Ostrov</v>
      </c>
      <c r="F50" s="281"/>
      <c r="G50" s="281"/>
      <c r="H50" s="281"/>
      <c r="L50" s="32"/>
    </row>
    <row r="51" spans="2:47" ht="12" customHeight="1">
      <c r="B51" s="20"/>
      <c r="C51" s="27" t="s">
        <v>115</v>
      </c>
      <c r="L51" s="20"/>
    </row>
    <row r="52" spans="2:47" s="1" customFormat="1" ht="16.5" customHeight="1">
      <c r="B52" s="32"/>
      <c r="E52" s="280" t="s">
        <v>116</v>
      </c>
      <c r="F52" s="282"/>
      <c r="G52" s="282"/>
      <c r="H52" s="282"/>
      <c r="L52" s="32"/>
    </row>
    <row r="53" spans="2:47" s="1" customFormat="1" ht="12" customHeight="1">
      <c r="B53" s="32"/>
      <c r="C53" s="27" t="s">
        <v>117</v>
      </c>
      <c r="L53" s="32"/>
    </row>
    <row r="54" spans="2:47" s="1" customFormat="1" ht="16.5" customHeight="1">
      <c r="B54" s="32"/>
      <c r="E54" s="245" t="str">
        <f>E11</f>
        <v>01.01 - Stavební část</v>
      </c>
      <c r="F54" s="282"/>
      <c r="G54" s="282"/>
      <c r="H54" s="282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U Koupaliště, Ostrov</v>
      </c>
      <c r="I56" s="27" t="s">
        <v>23</v>
      </c>
      <c r="J56" s="49" t="str">
        <f>IF(J14="","",J14)</f>
        <v>17. 1. 2026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Město Ostrov</v>
      </c>
      <c r="I58" s="27" t="s">
        <v>31</v>
      </c>
      <c r="J58" s="30" t="str">
        <f>E23</f>
        <v>Ing. arch. Břetislav Kubíček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Bc. Martin Frous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J103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123</v>
      </c>
      <c r="E64" s="105"/>
      <c r="F64" s="105"/>
      <c r="G64" s="105"/>
      <c r="H64" s="105"/>
      <c r="I64" s="105"/>
      <c r="J64" s="106">
        <f>J104</f>
        <v>0</v>
      </c>
      <c r="L64" s="103"/>
    </row>
    <row r="65" spans="2:12" s="9" customFormat="1" ht="19.899999999999999" customHeight="1">
      <c r="B65" s="107"/>
      <c r="D65" s="108" t="s">
        <v>124</v>
      </c>
      <c r="E65" s="109"/>
      <c r="F65" s="109"/>
      <c r="G65" s="109"/>
      <c r="H65" s="109"/>
      <c r="I65" s="109"/>
      <c r="J65" s="110">
        <f>J105</f>
        <v>0</v>
      </c>
      <c r="L65" s="107"/>
    </row>
    <row r="66" spans="2:12" s="9" customFormat="1" ht="19.899999999999999" customHeight="1">
      <c r="B66" s="107"/>
      <c r="D66" s="108" t="s">
        <v>125</v>
      </c>
      <c r="E66" s="109"/>
      <c r="F66" s="109"/>
      <c r="G66" s="109"/>
      <c r="H66" s="109"/>
      <c r="I66" s="109"/>
      <c r="J66" s="110">
        <f>J156</f>
        <v>0</v>
      </c>
      <c r="L66" s="107"/>
    </row>
    <row r="67" spans="2:12" s="9" customFormat="1" ht="19.899999999999999" customHeight="1">
      <c r="B67" s="107"/>
      <c r="D67" s="108" t="s">
        <v>126</v>
      </c>
      <c r="E67" s="109"/>
      <c r="F67" s="109"/>
      <c r="G67" s="109"/>
      <c r="H67" s="109"/>
      <c r="I67" s="109"/>
      <c r="J67" s="110">
        <f>J180</f>
        <v>0</v>
      </c>
      <c r="L67" s="107"/>
    </row>
    <row r="68" spans="2:12" s="9" customFormat="1" ht="19.899999999999999" customHeight="1">
      <c r="B68" s="107"/>
      <c r="D68" s="108" t="s">
        <v>127</v>
      </c>
      <c r="E68" s="109"/>
      <c r="F68" s="109"/>
      <c r="G68" s="109"/>
      <c r="H68" s="109"/>
      <c r="I68" s="109"/>
      <c r="J68" s="110">
        <f>J278</f>
        <v>0</v>
      </c>
      <c r="L68" s="107"/>
    </row>
    <row r="69" spans="2:12" s="9" customFormat="1" ht="19.899999999999999" customHeight="1">
      <c r="B69" s="107"/>
      <c r="D69" s="108" t="s">
        <v>128</v>
      </c>
      <c r="E69" s="109"/>
      <c r="F69" s="109"/>
      <c r="G69" s="109"/>
      <c r="H69" s="109"/>
      <c r="I69" s="109"/>
      <c r="J69" s="110">
        <f>J451</f>
        <v>0</v>
      </c>
      <c r="L69" s="107"/>
    </row>
    <row r="70" spans="2:12" s="9" customFormat="1" ht="19.899999999999999" customHeight="1">
      <c r="B70" s="107"/>
      <c r="D70" s="108" t="s">
        <v>129</v>
      </c>
      <c r="E70" s="109"/>
      <c r="F70" s="109"/>
      <c r="G70" s="109"/>
      <c r="H70" s="109"/>
      <c r="I70" s="109"/>
      <c r="J70" s="110">
        <f>J584</f>
        <v>0</v>
      </c>
      <c r="L70" s="107"/>
    </row>
    <row r="71" spans="2:12" s="9" customFormat="1" ht="19.899999999999999" customHeight="1">
      <c r="B71" s="107"/>
      <c r="D71" s="108" t="s">
        <v>130</v>
      </c>
      <c r="E71" s="109"/>
      <c r="F71" s="109"/>
      <c r="G71" s="109"/>
      <c r="H71" s="109"/>
      <c r="I71" s="109"/>
      <c r="J71" s="110">
        <f>J598</f>
        <v>0</v>
      </c>
      <c r="L71" s="107"/>
    </row>
    <row r="72" spans="2:12" s="8" customFormat="1" ht="24.95" customHeight="1">
      <c r="B72" s="103"/>
      <c r="D72" s="104" t="s">
        <v>131</v>
      </c>
      <c r="E72" s="105"/>
      <c r="F72" s="105"/>
      <c r="G72" s="105"/>
      <c r="H72" s="105"/>
      <c r="I72" s="105"/>
      <c r="J72" s="106">
        <f>J602</f>
        <v>0</v>
      </c>
      <c r="L72" s="103"/>
    </row>
    <row r="73" spans="2:12" s="9" customFormat="1" ht="19.899999999999999" customHeight="1">
      <c r="B73" s="107"/>
      <c r="D73" s="108" t="s">
        <v>132</v>
      </c>
      <c r="E73" s="109"/>
      <c r="F73" s="109"/>
      <c r="G73" s="109"/>
      <c r="H73" s="109"/>
      <c r="I73" s="109"/>
      <c r="J73" s="110">
        <f>J603</f>
        <v>0</v>
      </c>
      <c r="L73" s="107"/>
    </row>
    <row r="74" spans="2:12" s="9" customFormat="1" ht="19.899999999999999" customHeight="1">
      <c r="B74" s="107"/>
      <c r="D74" s="108" t="s">
        <v>133</v>
      </c>
      <c r="E74" s="109"/>
      <c r="F74" s="109"/>
      <c r="G74" s="109"/>
      <c r="H74" s="109"/>
      <c r="I74" s="109"/>
      <c r="J74" s="110">
        <f>J660</f>
        <v>0</v>
      </c>
      <c r="L74" s="107"/>
    </row>
    <row r="75" spans="2:12" s="9" customFormat="1" ht="19.899999999999999" customHeight="1">
      <c r="B75" s="107"/>
      <c r="D75" s="108" t="s">
        <v>134</v>
      </c>
      <c r="E75" s="109"/>
      <c r="F75" s="109"/>
      <c r="G75" s="109"/>
      <c r="H75" s="109"/>
      <c r="I75" s="109"/>
      <c r="J75" s="110">
        <f>J674</f>
        <v>0</v>
      </c>
      <c r="L75" s="107"/>
    </row>
    <row r="76" spans="2:12" s="9" customFormat="1" ht="19.899999999999999" customHeight="1">
      <c r="B76" s="107"/>
      <c r="D76" s="108" t="s">
        <v>135</v>
      </c>
      <c r="E76" s="109"/>
      <c r="F76" s="109"/>
      <c r="G76" s="109"/>
      <c r="H76" s="109"/>
      <c r="I76" s="109"/>
      <c r="J76" s="110">
        <f>J721</f>
        <v>0</v>
      </c>
      <c r="L76" s="107"/>
    </row>
    <row r="77" spans="2:12" s="9" customFormat="1" ht="19.899999999999999" customHeight="1">
      <c r="B77" s="107"/>
      <c r="D77" s="108" t="s">
        <v>136</v>
      </c>
      <c r="E77" s="109"/>
      <c r="F77" s="109"/>
      <c r="G77" s="109"/>
      <c r="H77" s="109"/>
      <c r="I77" s="109"/>
      <c r="J77" s="110">
        <f>J1034</f>
        <v>0</v>
      </c>
      <c r="L77" s="107"/>
    </row>
    <row r="78" spans="2:12" s="9" customFormat="1" ht="19.899999999999999" customHeight="1">
      <c r="B78" s="107"/>
      <c r="D78" s="108" t="s">
        <v>137</v>
      </c>
      <c r="E78" s="109"/>
      <c r="F78" s="109"/>
      <c r="G78" s="109"/>
      <c r="H78" s="109"/>
      <c r="I78" s="109"/>
      <c r="J78" s="110">
        <f>J1149</f>
        <v>0</v>
      </c>
      <c r="L78" s="107"/>
    </row>
    <row r="79" spans="2:12" s="9" customFormat="1" ht="19.899999999999999" customHeight="1">
      <c r="B79" s="107"/>
      <c r="D79" s="108" t="s">
        <v>138</v>
      </c>
      <c r="E79" s="109"/>
      <c r="F79" s="109"/>
      <c r="G79" s="109"/>
      <c r="H79" s="109"/>
      <c r="I79" s="109"/>
      <c r="J79" s="110">
        <f>J1290</f>
        <v>0</v>
      </c>
      <c r="L79" s="107"/>
    </row>
    <row r="80" spans="2:12" s="9" customFormat="1" ht="19.899999999999999" customHeight="1">
      <c r="B80" s="107"/>
      <c r="D80" s="108" t="s">
        <v>139</v>
      </c>
      <c r="E80" s="109"/>
      <c r="F80" s="109"/>
      <c r="G80" s="109"/>
      <c r="H80" s="109"/>
      <c r="I80" s="109"/>
      <c r="J80" s="110">
        <f>J1426</f>
        <v>0</v>
      </c>
      <c r="L80" s="107"/>
    </row>
    <row r="81" spans="2:12" s="9" customFormat="1" ht="19.899999999999999" customHeight="1">
      <c r="B81" s="107"/>
      <c r="D81" s="108" t="s">
        <v>140</v>
      </c>
      <c r="E81" s="109"/>
      <c r="F81" s="109"/>
      <c r="G81" s="109"/>
      <c r="H81" s="109"/>
      <c r="I81" s="109"/>
      <c r="J81" s="110">
        <f>J1439</f>
        <v>0</v>
      </c>
      <c r="L81" s="107"/>
    </row>
    <row r="82" spans="2:12" s="1" customFormat="1" ht="21.75" customHeight="1">
      <c r="B82" s="32"/>
      <c r="L82" s="32"/>
    </row>
    <row r="83" spans="2:12" s="1" customFormat="1" ht="6.95" customHeight="1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32"/>
    </row>
    <row r="87" spans="2:12" s="1" customFormat="1" ht="6.95" customHeight="1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32"/>
    </row>
    <row r="88" spans="2:12" s="1" customFormat="1" ht="24.95" customHeight="1">
      <c r="B88" s="32"/>
      <c r="C88" s="21" t="s">
        <v>141</v>
      </c>
      <c r="L88" s="32"/>
    </row>
    <row r="89" spans="2:12" s="1" customFormat="1" ht="6.95" customHeight="1">
      <c r="B89" s="32"/>
      <c r="L89" s="32"/>
    </row>
    <row r="90" spans="2:12" s="1" customFormat="1" ht="12" customHeight="1">
      <c r="B90" s="32"/>
      <c r="C90" s="27" t="s">
        <v>16</v>
      </c>
      <c r="L90" s="32"/>
    </row>
    <row r="91" spans="2:12" s="1" customFormat="1" ht="26.25" customHeight="1">
      <c r="B91" s="32"/>
      <c r="E91" s="280" t="str">
        <f>E7</f>
        <v>Stavební úpravy Městské sauny Ostrov, U Koupaliště, 363 01 Ostrov</v>
      </c>
      <c r="F91" s="281"/>
      <c r="G91" s="281"/>
      <c r="H91" s="281"/>
      <c r="L91" s="32"/>
    </row>
    <row r="92" spans="2:12" ht="12" customHeight="1">
      <c r="B92" s="20"/>
      <c r="C92" s="27" t="s">
        <v>115</v>
      </c>
      <c r="L92" s="20"/>
    </row>
    <row r="93" spans="2:12" s="1" customFormat="1" ht="16.5" customHeight="1">
      <c r="B93" s="32"/>
      <c r="E93" s="280" t="s">
        <v>116</v>
      </c>
      <c r="F93" s="282"/>
      <c r="G93" s="282"/>
      <c r="H93" s="282"/>
      <c r="L93" s="32"/>
    </row>
    <row r="94" spans="2:12" s="1" customFormat="1" ht="12" customHeight="1">
      <c r="B94" s="32"/>
      <c r="C94" s="27" t="s">
        <v>117</v>
      </c>
      <c r="L94" s="32"/>
    </row>
    <row r="95" spans="2:12" s="1" customFormat="1" ht="16.5" customHeight="1">
      <c r="B95" s="32"/>
      <c r="E95" s="245" t="str">
        <f>E11</f>
        <v>01.01 - Stavební část</v>
      </c>
      <c r="F95" s="282"/>
      <c r="G95" s="282"/>
      <c r="H95" s="282"/>
      <c r="L95" s="32"/>
    </row>
    <row r="96" spans="2:12" s="1" customFormat="1" ht="6.95" customHeight="1">
      <c r="B96" s="32"/>
      <c r="L96" s="32"/>
    </row>
    <row r="97" spans="2:65" s="1" customFormat="1" ht="12" customHeight="1">
      <c r="B97" s="32"/>
      <c r="C97" s="27" t="s">
        <v>21</v>
      </c>
      <c r="F97" s="25" t="str">
        <f>F14</f>
        <v>U Koupaliště, Ostrov</v>
      </c>
      <c r="I97" s="27" t="s">
        <v>23</v>
      </c>
      <c r="J97" s="49" t="str">
        <f>IF(J14="","",J14)</f>
        <v>17. 1. 2026</v>
      </c>
      <c r="L97" s="32"/>
    </row>
    <row r="98" spans="2:65" s="1" customFormat="1" ht="6.95" customHeight="1">
      <c r="B98" s="32"/>
      <c r="L98" s="32"/>
    </row>
    <row r="99" spans="2:65" s="1" customFormat="1" ht="25.7" customHeight="1">
      <c r="B99" s="32"/>
      <c r="C99" s="27" t="s">
        <v>25</v>
      </c>
      <c r="F99" s="25" t="str">
        <f>E17</f>
        <v>Město Ostrov</v>
      </c>
      <c r="I99" s="27" t="s">
        <v>31</v>
      </c>
      <c r="J99" s="30" t="str">
        <f>E23</f>
        <v>Ing. arch. Břetislav Kubíček</v>
      </c>
      <c r="L99" s="32"/>
    </row>
    <row r="100" spans="2:65" s="1" customFormat="1" ht="15.2" customHeight="1">
      <c r="B100" s="32"/>
      <c r="C100" s="27" t="s">
        <v>29</v>
      </c>
      <c r="F100" s="25" t="str">
        <f>IF(E20="","",E20)</f>
        <v>Vyplň údaj</v>
      </c>
      <c r="I100" s="27" t="s">
        <v>34</v>
      </c>
      <c r="J100" s="30" t="str">
        <f>E26</f>
        <v>Bc. Martin Frous</v>
      </c>
      <c r="L100" s="32"/>
    </row>
    <row r="101" spans="2:65" s="1" customFormat="1" ht="10.35" customHeight="1">
      <c r="B101" s="32"/>
      <c r="L101" s="32"/>
    </row>
    <row r="102" spans="2:65" s="10" customFormat="1" ht="29.25" customHeight="1">
      <c r="B102" s="111"/>
      <c r="C102" s="112" t="s">
        <v>142</v>
      </c>
      <c r="D102" s="113" t="s">
        <v>57</v>
      </c>
      <c r="E102" s="113" t="s">
        <v>53</v>
      </c>
      <c r="F102" s="113" t="s">
        <v>54</v>
      </c>
      <c r="G102" s="113" t="s">
        <v>143</v>
      </c>
      <c r="H102" s="113" t="s">
        <v>144</v>
      </c>
      <c r="I102" s="113" t="s">
        <v>145</v>
      </c>
      <c r="J102" s="113" t="s">
        <v>121</v>
      </c>
      <c r="K102" s="114" t="s">
        <v>146</v>
      </c>
      <c r="L102" s="111"/>
      <c r="M102" s="56" t="s">
        <v>19</v>
      </c>
      <c r="N102" s="57" t="s">
        <v>42</v>
      </c>
      <c r="O102" s="57" t="s">
        <v>147</v>
      </c>
      <c r="P102" s="57" t="s">
        <v>148</v>
      </c>
      <c r="Q102" s="57" t="s">
        <v>149</v>
      </c>
      <c r="R102" s="57" t="s">
        <v>150</v>
      </c>
      <c r="S102" s="57" t="s">
        <v>151</v>
      </c>
      <c r="T102" s="58" t="s">
        <v>152</v>
      </c>
    </row>
    <row r="103" spans="2:65" s="1" customFormat="1" ht="22.9" customHeight="1">
      <c r="B103" s="32"/>
      <c r="C103" s="61" t="s">
        <v>153</v>
      </c>
      <c r="J103" s="115">
        <f>BK103</f>
        <v>0</v>
      </c>
      <c r="L103" s="32"/>
      <c r="M103" s="59"/>
      <c r="N103" s="50"/>
      <c r="O103" s="50"/>
      <c r="P103" s="116">
        <f>P104+P602</f>
        <v>0</v>
      </c>
      <c r="Q103" s="50"/>
      <c r="R103" s="116">
        <f>R104+R602</f>
        <v>183.50286219</v>
      </c>
      <c r="S103" s="50"/>
      <c r="T103" s="117">
        <f>T104+T602</f>
        <v>199.05976497</v>
      </c>
      <c r="AT103" s="17" t="s">
        <v>71</v>
      </c>
      <c r="AU103" s="17" t="s">
        <v>122</v>
      </c>
      <c r="BK103" s="118">
        <f>BK104+BK602</f>
        <v>0</v>
      </c>
    </row>
    <row r="104" spans="2:65" s="11" customFormat="1" ht="25.9" customHeight="1">
      <c r="B104" s="119"/>
      <c r="D104" s="120" t="s">
        <v>71</v>
      </c>
      <c r="E104" s="121" t="s">
        <v>154</v>
      </c>
      <c r="F104" s="121" t="s">
        <v>155</v>
      </c>
      <c r="I104" s="122"/>
      <c r="J104" s="123">
        <f>BK104</f>
        <v>0</v>
      </c>
      <c r="L104" s="119"/>
      <c r="M104" s="124"/>
      <c r="P104" s="125">
        <f>P105+P156+P180+P278+P451+P584+P598</f>
        <v>0</v>
      </c>
      <c r="R104" s="125">
        <f>R105+R156+R180+R278+R451+R584+R598</f>
        <v>144.40363048</v>
      </c>
      <c r="T104" s="126">
        <f>T105+T156+T180+T278+T451+T584+T598</f>
        <v>168.988742</v>
      </c>
      <c r="AR104" s="120" t="s">
        <v>79</v>
      </c>
      <c r="AT104" s="127" t="s">
        <v>71</v>
      </c>
      <c r="AU104" s="127" t="s">
        <v>72</v>
      </c>
      <c r="AY104" s="120" t="s">
        <v>156</v>
      </c>
      <c r="BK104" s="128">
        <f>BK105+BK156+BK180+BK278+BK451+BK584+BK598</f>
        <v>0</v>
      </c>
    </row>
    <row r="105" spans="2:65" s="11" customFormat="1" ht="22.9" customHeight="1">
      <c r="B105" s="119"/>
      <c r="D105" s="120" t="s">
        <v>71</v>
      </c>
      <c r="E105" s="129" t="s">
        <v>79</v>
      </c>
      <c r="F105" s="129" t="s">
        <v>157</v>
      </c>
      <c r="I105" s="122"/>
      <c r="J105" s="130">
        <f>BK105</f>
        <v>0</v>
      </c>
      <c r="L105" s="119"/>
      <c r="M105" s="124"/>
      <c r="P105" s="125">
        <f>SUM(P106:P155)</f>
        <v>0</v>
      </c>
      <c r="R105" s="125">
        <f>SUM(R106:R155)</f>
        <v>13.74</v>
      </c>
      <c r="T105" s="126">
        <f>SUM(T106:T155)</f>
        <v>0</v>
      </c>
      <c r="AR105" s="120" t="s">
        <v>79</v>
      </c>
      <c r="AT105" s="127" t="s">
        <v>71</v>
      </c>
      <c r="AU105" s="127" t="s">
        <v>79</v>
      </c>
      <c r="AY105" s="120" t="s">
        <v>156</v>
      </c>
      <c r="BK105" s="128">
        <f>SUM(BK106:BK155)</f>
        <v>0</v>
      </c>
    </row>
    <row r="106" spans="2:65" s="1" customFormat="1" ht="37.9" customHeight="1">
      <c r="B106" s="32"/>
      <c r="C106" s="131" t="s">
        <v>79</v>
      </c>
      <c r="D106" s="131" t="s">
        <v>158</v>
      </c>
      <c r="E106" s="132" t="s">
        <v>159</v>
      </c>
      <c r="F106" s="133" t="s">
        <v>160</v>
      </c>
      <c r="G106" s="134" t="s">
        <v>161</v>
      </c>
      <c r="H106" s="135">
        <v>3.879</v>
      </c>
      <c r="I106" s="136"/>
      <c r="J106" s="137">
        <f>ROUND(I106*H106,2)</f>
        <v>0</v>
      </c>
      <c r="K106" s="133" t="s">
        <v>162</v>
      </c>
      <c r="L106" s="32"/>
      <c r="M106" s="138" t="s">
        <v>19</v>
      </c>
      <c r="N106" s="13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163</v>
      </c>
      <c r="AT106" s="142" t="s">
        <v>158</v>
      </c>
      <c r="AU106" s="142" t="s">
        <v>81</v>
      </c>
      <c r="AY106" s="17" t="s">
        <v>156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163</v>
      </c>
      <c r="BM106" s="142" t="s">
        <v>164</v>
      </c>
    </row>
    <row r="107" spans="2:65" s="1" customFormat="1">
      <c r="B107" s="32"/>
      <c r="D107" s="144" t="s">
        <v>165</v>
      </c>
      <c r="F107" s="145" t="s">
        <v>166</v>
      </c>
      <c r="I107" s="146"/>
      <c r="L107" s="32"/>
      <c r="M107" s="147"/>
      <c r="T107" s="53"/>
      <c r="AT107" s="17" t="s">
        <v>165</v>
      </c>
      <c r="AU107" s="17" t="s">
        <v>81</v>
      </c>
    </row>
    <row r="108" spans="2:65" s="1" customFormat="1">
      <c r="B108" s="32"/>
      <c r="D108" s="148" t="s">
        <v>167</v>
      </c>
      <c r="F108" s="149" t="s">
        <v>168</v>
      </c>
      <c r="I108" s="146"/>
      <c r="L108" s="32"/>
      <c r="M108" s="147"/>
      <c r="T108" s="53"/>
      <c r="AT108" s="17" t="s">
        <v>167</v>
      </c>
      <c r="AU108" s="17" t="s">
        <v>81</v>
      </c>
    </row>
    <row r="109" spans="2:65" s="12" customFormat="1">
      <c r="B109" s="150"/>
      <c r="D109" s="144" t="s">
        <v>169</v>
      </c>
      <c r="E109" s="151" t="s">
        <v>19</v>
      </c>
      <c r="F109" s="152" t="s">
        <v>170</v>
      </c>
      <c r="H109" s="151" t="s">
        <v>19</v>
      </c>
      <c r="I109" s="153"/>
      <c r="L109" s="150"/>
      <c r="M109" s="154"/>
      <c r="T109" s="155"/>
      <c r="AT109" s="151" t="s">
        <v>169</v>
      </c>
      <c r="AU109" s="151" t="s">
        <v>81</v>
      </c>
      <c r="AV109" s="12" t="s">
        <v>79</v>
      </c>
      <c r="AW109" s="12" t="s">
        <v>33</v>
      </c>
      <c r="AX109" s="12" t="s">
        <v>72</v>
      </c>
      <c r="AY109" s="151" t="s">
        <v>156</v>
      </c>
    </row>
    <row r="110" spans="2:65" s="13" customFormat="1">
      <c r="B110" s="156"/>
      <c r="D110" s="144" t="s">
        <v>169</v>
      </c>
      <c r="E110" s="157" t="s">
        <v>19</v>
      </c>
      <c r="F110" s="158" t="s">
        <v>171</v>
      </c>
      <c r="H110" s="159">
        <v>0.75600000000000001</v>
      </c>
      <c r="I110" s="160"/>
      <c r="L110" s="156"/>
      <c r="M110" s="161"/>
      <c r="T110" s="162"/>
      <c r="AT110" s="157" t="s">
        <v>169</v>
      </c>
      <c r="AU110" s="157" t="s">
        <v>81</v>
      </c>
      <c r="AV110" s="13" t="s">
        <v>81</v>
      </c>
      <c r="AW110" s="13" t="s">
        <v>33</v>
      </c>
      <c r="AX110" s="13" t="s">
        <v>72</v>
      </c>
      <c r="AY110" s="157" t="s">
        <v>156</v>
      </c>
    </row>
    <row r="111" spans="2:65" s="13" customFormat="1">
      <c r="B111" s="156"/>
      <c r="D111" s="144" t="s">
        <v>169</v>
      </c>
      <c r="E111" s="157" t="s">
        <v>19</v>
      </c>
      <c r="F111" s="158" t="s">
        <v>172</v>
      </c>
      <c r="H111" s="159">
        <v>1.0169999999999999</v>
      </c>
      <c r="I111" s="160"/>
      <c r="L111" s="156"/>
      <c r="M111" s="161"/>
      <c r="T111" s="162"/>
      <c r="AT111" s="157" t="s">
        <v>169</v>
      </c>
      <c r="AU111" s="157" t="s">
        <v>81</v>
      </c>
      <c r="AV111" s="13" t="s">
        <v>81</v>
      </c>
      <c r="AW111" s="13" t="s">
        <v>33</v>
      </c>
      <c r="AX111" s="13" t="s">
        <v>72</v>
      </c>
      <c r="AY111" s="157" t="s">
        <v>156</v>
      </c>
    </row>
    <row r="112" spans="2:65" s="13" customFormat="1">
      <c r="B112" s="156"/>
      <c r="D112" s="144" t="s">
        <v>169</v>
      </c>
      <c r="E112" s="157" t="s">
        <v>19</v>
      </c>
      <c r="F112" s="158" t="s">
        <v>173</v>
      </c>
      <c r="H112" s="159">
        <v>0.81</v>
      </c>
      <c r="I112" s="160"/>
      <c r="L112" s="156"/>
      <c r="M112" s="161"/>
      <c r="T112" s="162"/>
      <c r="AT112" s="157" t="s">
        <v>169</v>
      </c>
      <c r="AU112" s="157" t="s">
        <v>81</v>
      </c>
      <c r="AV112" s="13" t="s">
        <v>81</v>
      </c>
      <c r="AW112" s="13" t="s">
        <v>33</v>
      </c>
      <c r="AX112" s="13" t="s">
        <v>72</v>
      </c>
      <c r="AY112" s="157" t="s">
        <v>156</v>
      </c>
    </row>
    <row r="113" spans="2:65" s="13" customFormat="1">
      <c r="B113" s="156"/>
      <c r="D113" s="144" t="s">
        <v>169</v>
      </c>
      <c r="E113" s="157" t="s">
        <v>19</v>
      </c>
      <c r="F113" s="158" t="s">
        <v>174</v>
      </c>
      <c r="H113" s="159">
        <v>0.70199999999999996</v>
      </c>
      <c r="I113" s="160"/>
      <c r="L113" s="156"/>
      <c r="M113" s="161"/>
      <c r="T113" s="162"/>
      <c r="AT113" s="157" t="s">
        <v>169</v>
      </c>
      <c r="AU113" s="157" t="s">
        <v>81</v>
      </c>
      <c r="AV113" s="13" t="s">
        <v>81</v>
      </c>
      <c r="AW113" s="13" t="s">
        <v>33</v>
      </c>
      <c r="AX113" s="13" t="s">
        <v>72</v>
      </c>
      <c r="AY113" s="157" t="s">
        <v>156</v>
      </c>
    </row>
    <row r="114" spans="2:65" s="13" customFormat="1">
      <c r="B114" s="156"/>
      <c r="D114" s="144" t="s">
        <v>169</v>
      </c>
      <c r="E114" s="157" t="s">
        <v>19</v>
      </c>
      <c r="F114" s="158" t="s">
        <v>175</v>
      </c>
      <c r="H114" s="159">
        <v>0.59399999999999997</v>
      </c>
      <c r="I114" s="160"/>
      <c r="L114" s="156"/>
      <c r="M114" s="161"/>
      <c r="T114" s="162"/>
      <c r="AT114" s="157" t="s">
        <v>169</v>
      </c>
      <c r="AU114" s="157" t="s">
        <v>81</v>
      </c>
      <c r="AV114" s="13" t="s">
        <v>81</v>
      </c>
      <c r="AW114" s="13" t="s">
        <v>33</v>
      </c>
      <c r="AX114" s="13" t="s">
        <v>72</v>
      </c>
      <c r="AY114" s="157" t="s">
        <v>156</v>
      </c>
    </row>
    <row r="115" spans="2:65" s="14" customFormat="1">
      <c r="B115" s="163"/>
      <c r="D115" s="144" t="s">
        <v>169</v>
      </c>
      <c r="E115" s="164" t="s">
        <v>19</v>
      </c>
      <c r="F115" s="165" t="s">
        <v>176</v>
      </c>
      <c r="H115" s="166">
        <v>3.879</v>
      </c>
      <c r="I115" s="167"/>
      <c r="L115" s="163"/>
      <c r="M115" s="168"/>
      <c r="T115" s="169"/>
      <c r="AT115" s="164" t="s">
        <v>169</v>
      </c>
      <c r="AU115" s="164" t="s">
        <v>81</v>
      </c>
      <c r="AV115" s="14" t="s">
        <v>163</v>
      </c>
      <c r="AW115" s="14" t="s">
        <v>33</v>
      </c>
      <c r="AX115" s="14" t="s">
        <v>79</v>
      </c>
      <c r="AY115" s="164" t="s">
        <v>156</v>
      </c>
    </row>
    <row r="116" spans="2:65" s="1" customFormat="1" ht="37.9" customHeight="1">
      <c r="B116" s="32"/>
      <c r="C116" s="131" t="s">
        <v>81</v>
      </c>
      <c r="D116" s="131" t="s">
        <v>158</v>
      </c>
      <c r="E116" s="132" t="s">
        <v>177</v>
      </c>
      <c r="F116" s="133" t="s">
        <v>178</v>
      </c>
      <c r="G116" s="134" t="s">
        <v>161</v>
      </c>
      <c r="H116" s="135">
        <v>6.0750000000000002</v>
      </c>
      <c r="I116" s="136"/>
      <c r="J116" s="137">
        <f>ROUND(I116*H116,2)</f>
        <v>0</v>
      </c>
      <c r="K116" s="133" t="s">
        <v>162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163</v>
      </c>
      <c r="AT116" s="142" t="s">
        <v>158</v>
      </c>
      <c r="AU116" s="142" t="s">
        <v>81</v>
      </c>
      <c r="AY116" s="17" t="s">
        <v>156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163</v>
      </c>
      <c r="BM116" s="142" t="s">
        <v>179</v>
      </c>
    </row>
    <row r="117" spans="2:65" s="1" customFormat="1">
      <c r="B117" s="32"/>
      <c r="D117" s="144" t="s">
        <v>165</v>
      </c>
      <c r="F117" s="145" t="s">
        <v>180</v>
      </c>
      <c r="I117" s="146"/>
      <c r="L117" s="32"/>
      <c r="M117" s="147"/>
      <c r="T117" s="53"/>
      <c r="AT117" s="17" t="s">
        <v>165</v>
      </c>
      <c r="AU117" s="17" t="s">
        <v>81</v>
      </c>
    </row>
    <row r="118" spans="2:65" s="1" customFormat="1">
      <c r="B118" s="32"/>
      <c r="D118" s="148" t="s">
        <v>167</v>
      </c>
      <c r="F118" s="149" t="s">
        <v>181</v>
      </c>
      <c r="I118" s="146"/>
      <c r="L118" s="32"/>
      <c r="M118" s="147"/>
      <c r="T118" s="53"/>
      <c r="AT118" s="17" t="s">
        <v>167</v>
      </c>
      <c r="AU118" s="17" t="s">
        <v>81</v>
      </c>
    </row>
    <row r="119" spans="2:65" s="13" customFormat="1">
      <c r="B119" s="156"/>
      <c r="D119" s="144" t="s">
        <v>169</v>
      </c>
      <c r="E119" s="157" t="s">
        <v>19</v>
      </c>
      <c r="F119" s="158" t="s">
        <v>182</v>
      </c>
      <c r="H119" s="159">
        <v>6.0750000000000002</v>
      </c>
      <c r="I119" s="160"/>
      <c r="L119" s="156"/>
      <c r="M119" s="161"/>
      <c r="T119" s="162"/>
      <c r="AT119" s="157" t="s">
        <v>169</v>
      </c>
      <c r="AU119" s="157" t="s">
        <v>81</v>
      </c>
      <c r="AV119" s="13" t="s">
        <v>81</v>
      </c>
      <c r="AW119" s="13" t="s">
        <v>33</v>
      </c>
      <c r="AX119" s="13" t="s">
        <v>72</v>
      </c>
      <c r="AY119" s="157" t="s">
        <v>156</v>
      </c>
    </row>
    <row r="120" spans="2:65" s="14" customFormat="1">
      <c r="B120" s="163"/>
      <c r="D120" s="144" t="s">
        <v>169</v>
      </c>
      <c r="E120" s="164" t="s">
        <v>19</v>
      </c>
      <c r="F120" s="165" t="s">
        <v>176</v>
      </c>
      <c r="H120" s="166">
        <v>6.0750000000000002</v>
      </c>
      <c r="I120" s="167"/>
      <c r="L120" s="163"/>
      <c r="M120" s="168"/>
      <c r="T120" s="169"/>
      <c r="AT120" s="164" t="s">
        <v>169</v>
      </c>
      <c r="AU120" s="164" t="s">
        <v>81</v>
      </c>
      <c r="AV120" s="14" t="s">
        <v>163</v>
      </c>
      <c r="AW120" s="14" t="s">
        <v>33</v>
      </c>
      <c r="AX120" s="14" t="s">
        <v>79</v>
      </c>
      <c r="AY120" s="164" t="s">
        <v>156</v>
      </c>
    </row>
    <row r="121" spans="2:65" s="1" customFormat="1" ht="37.9" customHeight="1">
      <c r="B121" s="32"/>
      <c r="C121" s="131" t="s">
        <v>183</v>
      </c>
      <c r="D121" s="131" t="s">
        <v>158</v>
      </c>
      <c r="E121" s="132" t="s">
        <v>184</v>
      </c>
      <c r="F121" s="133" t="s">
        <v>185</v>
      </c>
      <c r="G121" s="134" t="s">
        <v>161</v>
      </c>
      <c r="H121" s="135">
        <v>9.9540000000000006</v>
      </c>
      <c r="I121" s="136"/>
      <c r="J121" s="137">
        <f>ROUND(I121*H121,2)</f>
        <v>0</v>
      </c>
      <c r="K121" s="133" t="s">
        <v>162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163</v>
      </c>
      <c r="AT121" s="142" t="s">
        <v>158</v>
      </c>
      <c r="AU121" s="142" t="s">
        <v>81</v>
      </c>
      <c r="AY121" s="17" t="s">
        <v>156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163</v>
      </c>
      <c r="BM121" s="142" t="s">
        <v>186</v>
      </c>
    </row>
    <row r="122" spans="2:65" s="1" customFormat="1">
      <c r="B122" s="32"/>
      <c r="D122" s="144" t="s">
        <v>165</v>
      </c>
      <c r="F122" s="145" t="s">
        <v>187</v>
      </c>
      <c r="I122" s="146"/>
      <c r="L122" s="32"/>
      <c r="M122" s="147"/>
      <c r="T122" s="53"/>
      <c r="AT122" s="17" t="s">
        <v>165</v>
      </c>
      <c r="AU122" s="17" t="s">
        <v>81</v>
      </c>
    </row>
    <row r="123" spans="2:65" s="1" customFormat="1">
      <c r="B123" s="32"/>
      <c r="D123" s="148" t="s">
        <v>167</v>
      </c>
      <c r="F123" s="149" t="s">
        <v>188</v>
      </c>
      <c r="I123" s="146"/>
      <c r="L123" s="32"/>
      <c r="M123" s="147"/>
      <c r="T123" s="53"/>
      <c r="AT123" s="17" t="s">
        <v>167</v>
      </c>
      <c r="AU123" s="17" t="s">
        <v>81</v>
      </c>
    </row>
    <row r="124" spans="2:65" s="13" customFormat="1">
      <c r="B124" s="156"/>
      <c r="D124" s="144" t="s">
        <v>169</v>
      </c>
      <c r="E124" s="157" t="s">
        <v>19</v>
      </c>
      <c r="F124" s="158" t="s">
        <v>189</v>
      </c>
      <c r="H124" s="159">
        <v>9.9540000000000006</v>
      </c>
      <c r="I124" s="160"/>
      <c r="L124" s="156"/>
      <c r="M124" s="161"/>
      <c r="T124" s="162"/>
      <c r="AT124" s="157" t="s">
        <v>169</v>
      </c>
      <c r="AU124" s="157" t="s">
        <v>81</v>
      </c>
      <c r="AV124" s="13" t="s">
        <v>81</v>
      </c>
      <c r="AW124" s="13" t="s">
        <v>33</v>
      </c>
      <c r="AX124" s="13" t="s">
        <v>72</v>
      </c>
      <c r="AY124" s="157" t="s">
        <v>156</v>
      </c>
    </row>
    <row r="125" spans="2:65" s="14" customFormat="1">
      <c r="B125" s="163"/>
      <c r="D125" s="144" t="s">
        <v>169</v>
      </c>
      <c r="E125" s="164" t="s">
        <v>19</v>
      </c>
      <c r="F125" s="165" t="s">
        <v>176</v>
      </c>
      <c r="H125" s="166">
        <v>9.9540000000000006</v>
      </c>
      <c r="I125" s="167"/>
      <c r="L125" s="163"/>
      <c r="M125" s="168"/>
      <c r="T125" s="169"/>
      <c r="AT125" s="164" t="s">
        <v>169</v>
      </c>
      <c r="AU125" s="164" t="s">
        <v>81</v>
      </c>
      <c r="AV125" s="14" t="s">
        <v>163</v>
      </c>
      <c r="AW125" s="14" t="s">
        <v>33</v>
      </c>
      <c r="AX125" s="14" t="s">
        <v>79</v>
      </c>
      <c r="AY125" s="164" t="s">
        <v>156</v>
      </c>
    </row>
    <row r="126" spans="2:65" s="1" customFormat="1" ht="37.9" customHeight="1">
      <c r="B126" s="32"/>
      <c r="C126" s="131" t="s">
        <v>163</v>
      </c>
      <c r="D126" s="131" t="s">
        <v>158</v>
      </c>
      <c r="E126" s="132" t="s">
        <v>190</v>
      </c>
      <c r="F126" s="133" t="s">
        <v>191</v>
      </c>
      <c r="G126" s="134" t="s">
        <v>161</v>
      </c>
      <c r="H126" s="135">
        <v>19.908000000000001</v>
      </c>
      <c r="I126" s="136"/>
      <c r="J126" s="137">
        <f>ROUND(I126*H126,2)</f>
        <v>0</v>
      </c>
      <c r="K126" s="133" t="s">
        <v>162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163</v>
      </c>
      <c r="AT126" s="142" t="s">
        <v>158</v>
      </c>
      <c r="AU126" s="142" t="s">
        <v>81</v>
      </c>
      <c r="AY126" s="17" t="s">
        <v>156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163</v>
      </c>
      <c r="BM126" s="142" t="s">
        <v>192</v>
      </c>
    </row>
    <row r="127" spans="2:65" s="1" customFormat="1">
      <c r="B127" s="32"/>
      <c r="D127" s="144" t="s">
        <v>165</v>
      </c>
      <c r="F127" s="145" t="s">
        <v>193</v>
      </c>
      <c r="I127" s="146"/>
      <c r="L127" s="32"/>
      <c r="M127" s="147"/>
      <c r="T127" s="53"/>
      <c r="AT127" s="17" t="s">
        <v>165</v>
      </c>
      <c r="AU127" s="17" t="s">
        <v>81</v>
      </c>
    </row>
    <row r="128" spans="2:65" s="1" customFormat="1">
      <c r="B128" s="32"/>
      <c r="D128" s="148" t="s">
        <v>167</v>
      </c>
      <c r="F128" s="149" t="s">
        <v>194</v>
      </c>
      <c r="I128" s="146"/>
      <c r="L128" s="32"/>
      <c r="M128" s="147"/>
      <c r="T128" s="53"/>
      <c r="AT128" s="17" t="s">
        <v>167</v>
      </c>
      <c r="AU128" s="17" t="s">
        <v>81</v>
      </c>
    </row>
    <row r="129" spans="2:65" s="13" customFormat="1">
      <c r="B129" s="156"/>
      <c r="D129" s="144" t="s">
        <v>169</v>
      </c>
      <c r="E129" s="157" t="s">
        <v>19</v>
      </c>
      <c r="F129" s="158" t="s">
        <v>195</v>
      </c>
      <c r="H129" s="159">
        <v>19.908000000000001</v>
      </c>
      <c r="I129" s="160"/>
      <c r="L129" s="156"/>
      <c r="M129" s="161"/>
      <c r="T129" s="162"/>
      <c r="AT129" s="157" t="s">
        <v>169</v>
      </c>
      <c r="AU129" s="157" t="s">
        <v>81</v>
      </c>
      <c r="AV129" s="13" t="s">
        <v>81</v>
      </c>
      <c r="AW129" s="13" t="s">
        <v>33</v>
      </c>
      <c r="AX129" s="13" t="s">
        <v>79</v>
      </c>
      <c r="AY129" s="157" t="s">
        <v>156</v>
      </c>
    </row>
    <row r="130" spans="2:65" s="1" customFormat="1" ht="37.9" customHeight="1">
      <c r="B130" s="32"/>
      <c r="C130" s="131" t="s">
        <v>196</v>
      </c>
      <c r="D130" s="131" t="s">
        <v>158</v>
      </c>
      <c r="E130" s="132" t="s">
        <v>197</v>
      </c>
      <c r="F130" s="133" t="s">
        <v>198</v>
      </c>
      <c r="G130" s="134" t="s">
        <v>161</v>
      </c>
      <c r="H130" s="135">
        <v>9.9540000000000006</v>
      </c>
      <c r="I130" s="136"/>
      <c r="J130" s="137">
        <f>ROUND(I130*H130,2)</f>
        <v>0</v>
      </c>
      <c r="K130" s="133" t="s">
        <v>162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163</v>
      </c>
      <c r="AT130" s="142" t="s">
        <v>158</v>
      </c>
      <c r="AU130" s="142" t="s">
        <v>81</v>
      </c>
      <c r="AY130" s="17" t="s">
        <v>156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163</v>
      </c>
      <c r="BM130" s="142" t="s">
        <v>199</v>
      </c>
    </row>
    <row r="131" spans="2:65" s="1" customFormat="1">
      <c r="B131" s="32"/>
      <c r="D131" s="144" t="s">
        <v>165</v>
      </c>
      <c r="F131" s="145" t="s">
        <v>200</v>
      </c>
      <c r="I131" s="146"/>
      <c r="L131" s="32"/>
      <c r="M131" s="147"/>
      <c r="T131" s="53"/>
      <c r="AT131" s="17" t="s">
        <v>165</v>
      </c>
      <c r="AU131" s="17" t="s">
        <v>81</v>
      </c>
    </row>
    <row r="132" spans="2:65" s="1" customFormat="1">
      <c r="B132" s="32"/>
      <c r="D132" s="148" t="s">
        <v>167</v>
      </c>
      <c r="F132" s="149" t="s">
        <v>201</v>
      </c>
      <c r="I132" s="146"/>
      <c r="L132" s="32"/>
      <c r="M132" s="147"/>
      <c r="T132" s="53"/>
      <c r="AT132" s="17" t="s">
        <v>167</v>
      </c>
      <c r="AU132" s="17" t="s">
        <v>81</v>
      </c>
    </row>
    <row r="133" spans="2:65" s="1" customFormat="1" ht="37.9" customHeight="1">
      <c r="B133" s="32"/>
      <c r="C133" s="131" t="s">
        <v>202</v>
      </c>
      <c r="D133" s="131" t="s">
        <v>158</v>
      </c>
      <c r="E133" s="132" t="s">
        <v>203</v>
      </c>
      <c r="F133" s="133" t="s">
        <v>204</v>
      </c>
      <c r="G133" s="134" t="s">
        <v>161</v>
      </c>
      <c r="H133" s="135">
        <v>99.54</v>
      </c>
      <c r="I133" s="136"/>
      <c r="J133" s="137">
        <f>ROUND(I133*H133,2)</f>
        <v>0</v>
      </c>
      <c r="K133" s="133" t="s">
        <v>162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163</v>
      </c>
      <c r="AT133" s="142" t="s">
        <v>158</v>
      </c>
      <c r="AU133" s="142" t="s">
        <v>81</v>
      </c>
      <c r="AY133" s="17" t="s">
        <v>156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163</v>
      </c>
      <c r="BM133" s="142" t="s">
        <v>205</v>
      </c>
    </row>
    <row r="134" spans="2:65" s="1" customFormat="1">
      <c r="B134" s="32"/>
      <c r="D134" s="144" t="s">
        <v>165</v>
      </c>
      <c r="F134" s="145" t="s">
        <v>206</v>
      </c>
      <c r="I134" s="146"/>
      <c r="L134" s="32"/>
      <c r="M134" s="147"/>
      <c r="T134" s="53"/>
      <c r="AT134" s="17" t="s">
        <v>165</v>
      </c>
      <c r="AU134" s="17" t="s">
        <v>81</v>
      </c>
    </row>
    <row r="135" spans="2:65" s="1" customFormat="1">
      <c r="B135" s="32"/>
      <c r="D135" s="148" t="s">
        <v>167</v>
      </c>
      <c r="F135" s="149" t="s">
        <v>207</v>
      </c>
      <c r="I135" s="146"/>
      <c r="L135" s="32"/>
      <c r="M135" s="147"/>
      <c r="T135" s="53"/>
      <c r="AT135" s="17" t="s">
        <v>167</v>
      </c>
      <c r="AU135" s="17" t="s">
        <v>81</v>
      </c>
    </row>
    <row r="136" spans="2:65" s="13" customFormat="1">
      <c r="B136" s="156"/>
      <c r="D136" s="144" t="s">
        <v>169</v>
      </c>
      <c r="E136" s="157" t="s">
        <v>19</v>
      </c>
      <c r="F136" s="158" t="s">
        <v>208</v>
      </c>
      <c r="H136" s="159">
        <v>99.54</v>
      </c>
      <c r="I136" s="160"/>
      <c r="L136" s="156"/>
      <c r="M136" s="161"/>
      <c r="T136" s="162"/>
      <c r="AT136" s="157" t="s">
        <v>169</v>
      </c>
      <c r="AU136" s="157" t="s">
        <v>81</v>
      </c>
      <c r="AV136" s="13" t="s">
        <v>81</v>
      </c>
      <c r="AW136" s="13" t="s">
        <v>33</v>
      </c>
      <c r="AX136" s="13" t="s">
        <v>79</v>
      </c>
      <c r="AY136" s="157" t="s">
        <v>156</v>
      </c>
    </row>
    <row r="137" spans="2:65" s="1" customFormat="1" ht="24.2" customHeight="1">
      <c r="B137" s="32"/>
      <c r="C137" s="131" t="s">
        <v>209</v>
      </c>
      <c r="D137" s="131" t="s">
        <v>158</v>
      </c>
      <c r="E137" s="132" t="s">
        <v>210</v>
      </c>
      <c r="F137" s="133" t="s">
        <v>211</v>
      </c>
      <c r="G137" s="134" t="s">
        <v>161</v>
      </c>
      <c r="H137" s="135">
        <v>9.9540000000000006</v>
      </c>
      <c r="I137" s="136"/>
      <c r="J137" s="137">
        <f>ROUND(I137*H137,2)</f>
        <v>0</v>
      </c>
      <c r="K137" s="133" t="s">
        <v>162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163</v>
      </c>
      <c r="AT137" s="142" t="s">
        <v>158</v>
      </c>
      <c r="AU137" s="142" t="s">
        <v>81</v>
      </c>
      <c r="AY137" s="17" t="s">
        <v>156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163</v>
      </c>
      <c r="BM137" s="142" t="s">
        <v>212</v>
      </c>
    </row>
    <row r="138" spans="2:65" s="1" customFormat="1">
      <c r="B138" s="32"/>
      <c r="D138" s="144" t="s">
        <v>165</v>
      </c>
      <c r="F138" s="145" t="s">
        <v>213</v>
      </c>
      <c r="I138" s="146"/>
      <c r="L138" s="32"/>
      <c r="M138" s="147"/>
      <c r="T138" s="53"/>
      <c r="AT138" s="17" t="s">
        <v>165</v>
      </c>
      <c r="AU138" s="17" t="s">
        <v>81</v>
      </c>
    </row>
    <row r="139" spans="2:65" s="1" customFormat="1">
      <c r="B139" s="32"/>
      <c r="D139" s="148" t="s">
        <v>167</v>
      </c>
      <c r="F139" s="149" t="s">
        <v>214</v>
      </c>
      <c r="I139" s="146"/>
      <c r="L139" s="32"/>
      <c r="M139" s="147"/>
      <c r="T139" s="53"/>
      <c r="AT139" s="17" t="s">
        <v>167</v>
      </c>
      <c r="AU139" s="17" t="s">
        <v>81</v>
      </c>
    </row>
    <row r="140" spans="2:65" s="1" customFormat="1" ht="24.2" customHeight="1">
      <c r="B140" s="32"/>
      <c r="C140" s="131" t="s">
        <v>215</v>
      </c>
      <c r="D140" s="131" t="s">
        <v>158</v>
      </c>
      <c r="E140" s="132" t="s">
        <v>216</v>
      </c>
      <c r="F140" s="133" t="s">
        <v>217</v>
      </c>
      <c r="G140" s="134" t="s">
        <v>218</v>
      </c>
      <c r="H140" s="135">
        <v>18.913</v>
      </c>
      <c r="I140" s="136"/>
      <c r="J140" s="137">
        <f>ROUND(I140*H140,2)</f>
        <v>0</v>
      </c>
      <c r="K140" s="133" t="s">
        <v>162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163</v>
      </c>
      <c r="AT140" s="142" t="s">
        <v>158</v>
      </c>
      <c r="AU140" s="142" t="s">
        <v>81</v>
      </c>
      <c r="AY140" s="17" t="s">
        <v>156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163</v>
      </c>
      <c r="BM140" s="142" t="s">
        <v>219</v>
      </c>
    </row>
    <row r="141" spans="2:65" s="1" customFormat="1">
      <c r="B141" s="32"/>
      <c r="D141" s="144" t="s">
        <v>165</v>
      </c>
      <c r="F141" s="145" t="s">
        <v>220</v>
      </c>
      <c r="I141" s="146"/>
      <c r="L141" s="32"/>
      <c r="M141" s="147"/>
      <c r="T141" s="53"/>
      <c r="AT141" s="17" t="s">
        <v>165</v>
      </c>
      <c r="AU141" s="17" t="s">
        <v>81</v>
      </c>
    </row>
    <row r="142" spans="2:65" s="1" customFormat="1">
      <c r="B142" s="32"/>
      <c r="D142" s="148" t="s">
        <v>167</v>
      </c>
      <c r="F142" s="149" t="s">
        <v>221</v>
      </c>
      <c r="I142" s="146"/>
      <c r="L142" s="32"/>
      <c r="M142" s="147"/>
      <c r="T142" s="53"/>
      <c r="AT142" s="17" t="s">
        <v>167</v>
      </c>
      <c r="AU142" s="17" t="s">
        <v>81</v>
      </c>
    </row>
    <row r="143" spans="2:65" s="13" customFormat="1">
      <c r="B143" s="156"/>
      <c r="D143" s="144" t="s">
        <v>169</v>
      </c>
      <c r="E143" s="157" t="s">
        <v>19</v>
      </c>
      <c r="F143" s="158" t="s">
        <v>222</v>
      </c>
      <c r="H143" s="159">
        <v>18.913</v>
      </c>
      <c r="I143" s="160"/>
      <c r="L143" s="156"/>
      <c r="M143" s="161"/>
      <c r="T143" s="162"/>
      <c r="AT143" s="157" t="s">
        <v>169</v>
      </c>
      <c r="AU143" s="157" t="s">
        <v>81</v>
      </c>
      <c r="AV143" s="13" t="s">
        <v>81</v>
      </c>
      <c r="AW143" s="13" t="s">
        <v>33</v>
      </c>
      <c r="AX143" s="13" t="s">
        <v>79</v>
      </c>
      <c r="AY143" s="157" t="s">
        <v>156</v>
      </c>
    </row>
    <row r="144" spans="2:65" s="1" customFormat="1" ht="16.5" customHeight="1">
      <c r="B144" s="32"/>
      <c r="C144" s="131" t="s">
        <v>223</v>
      </c>
      <c r="D144" s="131" t="s">
        <v>158</v>
      </c>
      <c r="E144" s="132" t="s">
        <v>224</v>
      </c>
      <c r="F144" s="133" t="s">
        <v>225</v>
      </c>
      <c r="G144" s="134" t="s">
        <v>161</v>
      </c>
      <c r="H144" s="135">
        <v>9.9540000000000006</v>
      </c>
      <c r="I144" s="136"/>
      <c r="J144" s="137">
        <f>ROUND(I144*H144,2)</f>
        <v>0</v>
      </c>
      <c r="K144" s="133" t="s">
        <v>162</v>
      </c>
      <c r="L144" s="32"/>
      <c r="M144" s="138" t="s">
        <v>19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163</v>
      </c>
      <c r="AT144" s="142" t="s">
        <v>158</v>
      </c>
      <c r="AU144" s="142" t="s">
        <v>81</v>
      </c>
      <c r="AY144" s="17" t="s">
        <v>156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163</v>
      </c>
      <c r="BM144" s="142" t="s">
        <v>226</v>
      </c>
    </row>
    <row r="145" spans="2:65" s="1" customFormat="1">
      <c r="B145" s="32"/>
      <c r="D145" s="144" t="s">
        <v>165</v>
      </c>
      <c r="F145" s="145" t="s">
        <v>227</v>
      </c>
      <c r="I145" s="146"/>
      <c r="L145" s="32"/>
      <c r="M145" s="147"/>
      <c r="T145" s="53"/>
      <c r="AT145" s="17" t="s">
        <v>165</v>
      </c>
      <c r="AU145" s="17" t="s">
        <v>81</v>
      </c>
    </row>
    <row r="146" spans="2:65" s="1" customFormat="1">
      <c r="B146" s="32"/>
      <c r="D146" s="148" t="s">
        <v>167</v>
      </c>
      <c r="F146" s="149" t="s">
        <v>228</v>
      </c>
      <c r="I146" s="146"/>
      <c r="L146" s="32"/>
      <c r="M146" s="147"/>
      <c r="T146" s="53"/>
      <c r="AT146" s="17" t="s">
        <v>167</v>
      </c>
      <c r="AU146" s="17" t="s">
        <v>81</v>
      </c>
    </row>
    <row r="147" spans="2:65" s="1" customFormat="1" ht="24.2" customHeight="1">
      <c r="B147" s="32"/>
      <c r="C147" s="131" t="s">
        <v>229</v>
      </c>
      <c r="D147" s="131" t="s">
        <v>158</v>
      </c>
      <c r="E147" s="132" t="s">
        <v>230</v>
      </c>
      <c r="F147" s="133" t="s">
        <v>231</v>
      </c>
      <c r="G147" s="134" t="s">
        <v>161</v>
      </c>
      <c r="H147" s="135">
        <v>6.87</v>
      </c>
      <c r="I147" s="136"/>
      <c r="J147" s="137">
        <f>ROUND(I147*H147,2)</f>
        <v>0</v>
      </c>
      <c r="K147" s="133" t="s">
        <v>162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163</v>
      </c>
      <c r="AT147" s="142" t="s">
        <v>158</v>
      </c>
      <c r="AU147" s="142" t="s">
        <v>81</v>
      </c>
      <c r="AY147" s="17" t="s">
        <v>156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163</v>
      </c>
      <c r="BM147" s="142" t="s">
        <v>232</v>
      </c>
    </row>
    <row r="148" spans="2:65" s="1" customFormat="1">
      <c r="B148" s="32"/>
      <c r="D148" s="144" t="s">
        <v>165</v>
      </c>
      <c r="F148" s="145" t="s">
        <v>233</v>
      </c>
      <c r="I148" s="146"/>
      <c r="L148" s="32"/>
      <c r="M148" s="147"/>
      <c r="T148" s="53"/>
      <c r="AT148" s="17" t="s">
        <v>165</v>
      </c>
      <c r="AU148" s="17" t="s">
        <v>81</v>
      </c>
    </row>
    <row r="149" spans="2:65" s="1" customFormat="1">
      <c r="B149" s="32"/>
      <c r="D149" s="148" t="s">
        <v>167</v>
      </c>
      <c r="F149" s="149" t="s">
        <v>234</v>
      </c>
      <c r="I149" s="146"/>
      <c r="L149" s="32"/>
      <c r="M149" s="147"/>
      <c r="T149" s="53"/>
      <c r="AT149" s="17" t="s">
        <v>167</v>
      </c>
      <c r="AU149" s="17" t="s">
        <v>81</v>
      </c>
    </row>
    <row r="150" spans="2:65" s="13" customFormat="1">
      <c r="B150" s="156"/>
      <c r="D150" s="144" t="s">
        <v>169</v>
      </c>
      <c r="E150" s="157" t="s">
        <v>19</v>
      </c>
      <c r="F150" s="158" t="s">
        <v>235</v>
      </c>
      <c r="H150" s="159">
        <v>6.87</v>
      </c>
      <c r="I150" s="160"/>
      <c r="L150" s="156"/>
      <c r="M150" s="161"/>
      <c r="T150" s="162"/>
      <c r="AT150" s="157" t="s">
        <v>169</v>
      </c>
      <c r="AU150" s="157" t="s">
        <v>81</v>
      </c>
      <c r="AV150" s="13" t="s">
        <v>81</v>
      </c>
      <c r="AW150" s="13" t="s">
        <v>33</v>
      </c>
      <c r="AX150" s="13" t="s">
        <v>72</v>
      </c>
      <c r="AY150" s="157" t="s">
        <v>156</v>
      </c>
    </row>
    <row r="151" spans="2:65" s="14" customFormat="1">
      <c r="B151" s="163"/>
      <c r="D151" s="144" t="s">
        <v>169</v>
      </c>
      <c r="E151" s="164" t="s">
        <v>19</v>
      </c>
      <c r="F151" s="165" t="s">
        <v>176</v>
      </c>
      <c r="H151" s="166">
        <v>6.87</v>
      </c>
      <c r="I151" s="167"/>
      <c r="L151" s="163"/>
      <c r="M151" s="168"/>
      <c r="T151" s="169"/>
      <c r="AT151" s="164" t="s">
        <v>169</v>
      </c>
      <c r="AU151" s="164" t="s">
        <v>81</v>
      </c>
      <c r="AV151" s="14" t="s">
        <v>163</v>
      </c>
      <c r="AW151" s="14" t="s">
        <v>33</v>
      </c>
      <c r="AX151" s="14" t="s">
        <v>79</v>
      </c>
      <c r="AY151" s="164" t="s">
        <v>156</v>
      </c>
    </row>
    <row r="152" spans="2:65" s="1" customFormat="1" ht="16.5" customHeight="1">
      <c r="B152" s="32"/>
      <c r="C152" s="170" t="s">
        <v>236</v>
      </c>
      <c r="D152" s="170" t="s">
        <v>237</v>
      </c>
      <c r="E152" s="171" t="s">
        <v>238</v>
      </c>
      <c r="F152" s="172" t="s">
        <v>239</v>
      </c>
      <c r="G152" s="173" t="s">
        <v>218</v>
      </c>
      <c r="H152" s="174">
        <v>13.74</v>
      </c>
      <c r="I152" s="175"/>
      <c r="J152" s="176">
        <f>ROUND(I152*H152,2)</f>
        <v>0</v>
      </c>
      <c r="K152" s="172" t="s">
        <v>162</v>
      </c>
      <c r="L152" s="177"/>
      <c r="M152" s="178" t="s">
        <v>19</v>
      </c>
      <c r="N152" s="179" t="s">
        <v>43</v>
      </c>
      <c r="P152" s="140">
        <f>O152*H152</f>
        <v>0</v>
      </c>
      <c r="Q152" s="140">
        <v>1</v>
      </c>
      <c r="R152" s="140">
        <f>Q152*H152</f>
        <v>13.74</v>
      </c>
      <c r="S152" s="140">
        <v>0</v>
      </c>
      <c r="T152" s="141">
        <f>S152*H152</f>
        <v>0</v>
      </c>
      <c r="AR152" s="142" t="s">
        <v>215</v>
      </c>
      <c r="AT152" s="142" t="s">
        <v>237</v>
      </c>
      <c r="AU152" s="142" t="s">
        <v>81</v>
      </c>
      <c r="AY152" s="17" t="s">
        <v>156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163</v>
      </c>
      <c r="BM152" s="142" t="s">
        <v>240</v>
      </c>
    </row>
    <row r="153" spans="2:65" s="1" customFormat="1">
      <c r="B153" s="32"/>
      <c r="D153" s="144" t="s">
        <v>165</v>
      </c>
      <c r="F153" s="145" t="s">
        <v>239</v>
      </c>
      <c r="I153" s="146"/>
      <c r="L153" s="32"/>
      <c r="M153" s="147"/>
      <c r="T153" s="53"/>
      <c r="AT153" s="17" t="s">
        <v>165</v>
      </c>
      <c r="AU153" s="17" t="s">
        <v>81</v>
      </c>
    </row>
    <row r="154" spans="2:65" s="13" customFormat="1">
      <c r="B154" s="156"/>
      <c r="D154" s="144" t="s">
        <v>169</v>
      </c>
      <c r="E154" s="157" t="s">
        <v>19</v>
      </c>
      <c r="F154" s="158" t="s">
        <v>241</v>
      </c>
      <c r="H154" s="159">
        <v>6.87</v>
      </c>
      <c r="I154" s="160"/>
      <c r="L154" s="156"/>
      <c r="M154" s="161"/>
      <c r="T154" s="162"/>
      <c r="AT154" s="157" t="s">
        <v>169</v>
      </c>
      <c r="AU154" s="157" t="s">
        <v>81</v>
      </c>
      <c r="AV154" s="13" t="s">
        <v>81</v>
      </c>
      <c r="AW154" s="13" t="s">
        <v>33</v>
      </c>
      <c r="AX154" s="13" t="s">
        <v>79</v>
      </c>
      <c r="AY154" s="157" t="s">
        <v>156</v>
      </c>
    </row>
    <row r="155" spans="2:65" s="13" customFormat="1">
      <c r="B155" s="156"/>
      <c r="D155" s="144" t="s">
        <v>169</v>
      </c>
      <c r="F155" s="158" t="s">
        <v>242</v>
      </c>
      <c r="H155" s="159">
        <v>13.74</v>
      </c>
      <c r="I155" s="160"/>
      <c r="L155" s="156"/>
      <c r="M155" s="161"/>
      <c r="T155" s="162"/>
      <c r="AT155" s="157" t="s">
        <v>169</v>
      </c>
      <c r="AU155" s="157" t="s">
        <v>81</v>
      </c>
      <c r="AV155" s="13" t="s">
        <v>81</v>
      </c>
      <c r="AW155" s="13" t="s">
        <v>4</v>
      </c>
      <c r="AX155" s="13" t="s">
        <v>79</v>
      </c>
      <c r="AY155" s="157" t="s">
        <v>156</v>
      </c>
    </row>
    <row r="156" spans="2:65" s="11" customFormat="1" ht="22.9" customHeight="1">
      <c r="B156" s="119"/>
      <c r="D156" s="120" t="s">
        <v>71</v>
      </c>
      <c r="E156" s="129" t="s">
        <v>81</v>
      </c>
      <c r="F156" s="129" t="s">
        <v>243</v>
      </c>
      <c r="I156" s="122"/>
      <c r="J156" s="130">
        <f>BK156</f>
        <v>0</v>
      </c>
      <c r="L156" s="119"/>
      <c r="M156" s="124"/>
      <c r="P156" s="125">
        <f>SUM(P157:P179)</f>
        <v>0</v>
      </c>
      <c r="R156" s="125">
        <f>SUM(R157:R179)</f>
        <v>9.7443774299999983</v>
      </c>
      <c r="T156" s="126">
        <f>SUM(T157:T179)</f>
        <v>0</v>
      </c>
      <c r="AR156" s="120" t="s">
        <v>79</v>
      </c>
      <c r="AT156" s="127" t="s">
        <v>71</v>
      </c>
      <c r="AU156" s="127" t="s">
        <v>79</v>
      </c>
      <c r="AY156" s="120" t="s">
        <v>156</v>
      </c>
      <c r="BK156" s="128">
        <f>SUM(BK157:BK179)</f>
        <v>0</v>
      </c>
    </row>
    <row r="157" spans="2:65" s="1" customFormat="1" ht="16.5" customHeight="1">
      <c r="B157" s="32"/>
      <c r="C157" s="131" t="s">
        <v>8</v>
      </c>
      <c r="D157" s="131" t="s">
        <v>158</v>
      </c>
      <c r="E157" s="132" t="s">
        <v>244</v>
      </c>
      <c r="F157" s="133" t="s">
        <v>245</v>
      </c>
      <c r="G157" s="134" t="s">
        <v>161</v>
      </c>
      <c r="H157" s="135">
        <v>3.879</v>
      </c>
      <c r="I157" s="136"/>
      <c r="J157" s="137">
        <f>ROUND(I157*H157,2)</f>
        <v>0</v>
      </c>
      <c r="K157" s="133" t="s">
        <v>162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2.5018699999999998</v>
      </c>
      <c r="R157" s="140">
        <f>Q157*H157</f>
        <v>9.7047537299999984</v>
      </c>
      <c r="S157" s="140">
        <v>0</v>
      </c>
      <c r="T157" s="141">
        <f>S157*H157</f>
        <v>0</v>
      </c>
      <c r="AR157" s="142" t="s">
        <v>163</v>
      </c>
      <c r="AT157" s="142" t="s">
        <v>158</v>
      </c>
      <c r="AU157" s="142" t="s">
        <v>81</v>
      </c>
      <c r="AY157" s="17" t="s">
        <v>156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163</v>
      </c>
      <c r="BM157" s="142" t="s">
        <v>246</v>
      </c>
    </row>
    <row r="158" spans="2:65" s="1" customFormat="1">
      <c r="B158" s="32"/>
      <c r="D158" s="144" t="s">
        <v>165</v>
      </c>
      <c r="F158" s="145" t="s">
        <v>247</v>
      </c>
      <c r="I158" s="146"/>
      <c r="L158" s="32"/>
      <c r="M158" s="147"/>
      <c r="T158" s="53"/>
      <c r="AT158" s="17" t="s">
        <v>165</v>
      </c>
      <c r="AU158" s="17" t="s">
        <v>81</v>
      </c>
    </row>
    <row r="159" spans="2:65" s="1" customFormat="1">
      <c r="B159" s="32"/>
      <c r="D159" s="148" t="s">
        <v>167</v>
      </c>
      <c r="F159" s="149" t="s">
        <v>248</v>
      </c>
      <c r="I159" s="146"/>
      <c r="L159" s="32"/>
      <c r="M159" s="147"/>
      <c r="T159" s="53"/>
      <c r="AT159" s="17" t="s">
        <v>167</v>
      </c>
      <c r="AU159" s="17" t="s">
        <v>81</v>
      </c>
    </row>
    <row r="160" spans="2:65" s="12" customFormat="1">
      <c r="B160" s="150"/>
      <c r="D160" s="144" t="s">
        <v>169</v>
      </c>
      <c r="E160" s="151" t="s">
        <v>19</v>
      </c>
      <c r="F160" s="152" t="s">
        <v>170</v>
      </c>
      <c r="H160" s="151" t="s">
        <v>19</v>
      </c>
      <c r="I160" s="153"/>
      <c r="L160" s="150"/>
      <c r="M160" s="154"/>
      <c r="T160" s="155"/>
      <c r="AT160" s="151" t="s">
        <v>169</v>
      </c>
      <c r="AU160" s="151" t="s">
        <v>81</v>
      </c>
      <c r="AV160" s="12" t="s">
        <v>79</v>
      </c>
      <c r="AW160" s="12" t="s">
        <v>33</v>
      </c>
      <c r="AX160" s="12" t="s">
        <v>72</v>
      </c>
      <c r="AY160" s="151" t="s">
        <v>156</v>
      </c>
    </row>
    <row r="161" spans="2:65" s="13" customFormat="1">
      <c r="B161" s="156"/>
      <c r="D161" s="144" t="s">
        <v>169</v>
      </c>
      <c r="E161" s="157" t="s">
        <v>19</v>
      </c>
      <c r="F161" s="158" t="s">
        <v>171</v>
      </c>
      <c r="H161" s="159">
        <v>0.75600000000000001</v>
      </c>
      <c r="I161" s="160"/>
      <c r="L161" s="156"/>
      <c r="M161" s="161"/>
      <c r="T161" s="162"/>
      <c r="AT161" s="157" t="s">
        <v>169</v>
      </c>
      <c r="AU161" s="157" t="s">
        <v>81</v>
      </c>
      <c r="AV161" s="13" t="s">
        <v>81</v>
      </c>
      <c r="AW161" s="13" t="s">
        <v>33</v>
      </c>
      <c r="AX161" s="13" t="s">
        <v>72</v>
      </c>
      <c r="AY161" s="157" t="s">
        <v>156</v>
      </c>
    </row>
    <row r="162" spans="2:65" s="13" customFormat="1">
      <c r="B162" s="156"/>
      <c r="D162" s="144" t="s">
        <v>169</v>
      </c>
      <c r="E162" s="157" t="s">
        <v>19</v>
      </c>
      <c r="F162" s="158" t="s">
        <v>172</v>
      </c>
      <c r="H162" s="159">
        <v>1.0169999999999999</v>
      </c>
      <c r="I162" s="160"/>
      <c r="L162" s="156"/>
      <c r="M162" s="161"/>
      <c r="T162" s="162"/>
      <c r="AT162" s="157" t="s">
        <v>169</v>
      </c>
      <c r="AU162" s="157" t="s">
        <v>81</v>
      </c>
      <c r="AV162" s="13" t="s">
        <v>81</v>
      </c>
      <c r="AW162" s="13" t="s">
        <v>33</v>
      </c>
      <c r="AX162" s="13" t="s">
        <v>72</v>
      </c>
      <c r="AY162" s="157" t="s">
        <v>156</v>
      </c>
    </row>
    <row r="163" spans="2:65" s="13" customFormat="1">
      <c r="B163" s="156"/>
      <c r="D163" s="144" t="s">
        <v>169</v>
      </c>
      <c r="E163" s="157" t="s">
        <v>19</v>
      </c>
      <c r="F163" s="158" t="s">
        <v>173</v>
      </c>
      <c r="H163" s="159">
        <v>0.81</v>
      </c>
      <c r="I163" s="160"/>
      <c r="L163" s="156"/>
      <c r="M163" s="161"/>
      <c r="T163" s="162"/>
      <c r="AT163" s="157" t="s">
        <v>169</v>
      </c>
      <c r="AU163" s="157" t="s">
        <v>81</v>
      </c>
      <c r="AV163" s="13" t="s">
        <v>81</v>
      </c>
      <c r="AW163" s="13" t="s">
        <v>33</v>
      </c>
      <c r="AX163" s="13" t="s">
        <v>72</v>
      </c>
      <c r="AY163" s="157" t="s">
        <v>156</v>
      </c>
    </row>
    <row r="164" spans="2:65" s="13" customFormat="1">
      <c r="B164" s="156"/>
      <c r="D164" s="144" t="s">
        <v>169</v>
      </c>
      <c r="E164" s="157" t="s">
        <v>19</v>
      </c>
      <c r="F164" s="158" t="s">
        <v>174</v>
      </c>
      <c r="H164" s="159">
        <v>0.70199999999999996</v>
      </c>
      <c r="I164" s="160"/>
      <c r="L164" s="156"/>
      <c r="M164" s="161"/>
      <c r="T164" s="162"/>
      <c r="AT164" s="157" t="s">
        <v>169</v>
      </c>
      <c r="AU164" s="157" t="s">
        <v>81</v>
      </c>
      <c r="AV164" s="13" t="s">
        <v>81</v>
      </c>
      <c r="AW164" s="13" t="s">
        <v>33</v>
      </c>
      <c r="AX164" s="13" t="s">
        <v>72</v>
      </c>
      <c r="AY164" s="157" t="s">
        <v>156</v>
      </c>
    </row>
    <row r="165" spans="2:65" s="13" customFormat="1">
      <c r="B165" s="156"/>
      <c r="D165" s="144" t="s">
        <v>169</v>
      </c>
      <c r="E165" s="157" t="s">
        <v>19</v>
      </c>
      <c r="F165" s="158" t="s">
        <v>175</v>
      </c>
      <c r="H165" s="159">
        <v>0.59399999999999997</v>
      </c>
      <c r="I165" s="160"/>
      <c r="L165" s="156"/>
      <c r="M165" s="161"/>
      <c r="T165" s="162"/>
      <c r="AT165" s="157" t="s">
        <v>169</v>
      </c>
      <c r="AU165" s="157" t="s">
        <v>81</v>
      </c>
      <c r="AV165" s="13" t="s">
        <v>81</v>
      </c>
      <c r="AW165" s="13" t="s">
        <v>33</v>
      </c>
      <c r="AX165" s="13" t="s">
        <v>72</v>
      </c>
      <c r="AY165" s="157" t="s">
        <v>156</v>
      </c>
    </row>
    <row r="166" spans="2:65" s="14" customFormat="1">
      <c r="B166" s="163"/>
      <c r="D166" s="144" t="s">
        <v>169</v>
      </c>
      <c r="E166" s="164" t="s">
        <v>19</v>
      </c>
      <c r="F166" s="165" t="s">
        <v>176</v>
      </c>
      <c r="H166" s="166">
        <v>3.879</v>
      </c>
      <c r="I166" s="167"/>
      <c r="L166" s="163"/>
      <c r="M166" s="168"/>
      <c r="T166" s="169"/>
      <c r="AT166" s="164" t="s">
        <v>169</v>
      </c>
      <c r="AU166" s="164" t="s">
        <v>81</v>
      </c>
      <c r="AV166" s="14" t="s">
        <v>163</v>
      </c>
      <c r="AW166" s="14" t="s">
        <v>33</v>
      </c>
      <c r="AX166" s="14" t="s">
        <v>79</v>
      </c>
      <c r="AY166" s="164" t="s">
        <v>156</v>
      </c>
    </row>
    <row r="167" spans="2:65" s="1" customFormat="1" ht="16.5" customHeight="1">
      <c r="B167" s="32"/>
      <c r="C167" s="131" t="s">
        <v>249</v>
      </c>
      <c r="D167" s="131" t="s">
        <v>158</v>
      </c>
      <c r="E167" s="132" t="s">
        <v>250</v>
      </c>
      <c r="F167" s="133" t="s">
        <v>251</v>
      </c>
      <c r="G167" s="134" t="s">
        <v>252</v>
      </c>
      <c r="H167" s="135">
        <v>14.73</v>
      </c>
      <c r="I167" s="136"/>
      <c r="J167" s="137">
        <f>ROUND(I167*H167,2)</f>
        <v>0</v>
      </c>
      <c r="K167" s="133" t="s">
        <v>162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2.6900000000000001E-3</v>
      </c>
      <c r="R167" s="140">
        <f>Q167*H167</f>
        <v>3.9623700000000005E-2</v>
      </c>
      <c r="S167" s="140">
        <v>0</v>
      </c>
      <c r="T167" s="141">
        <f>S167*H167</f>
        <v>0</v>
      </c>
      <c r="AR167" s="142" t="s">
        <v>163</v>
      </c>
      <c r="AT167" s="142" t="s">
        <v>158</v>
      </c>
      <c r="AU167" s="142" t="s">
        <v>81</v>
      </c>
      <c r="AY167" s="17" t="s">
        <v>156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163</v>
      </c>
      <c r="BM167" s="142" t="s">
        <v>253</v>
      </c>
    </row>
    <row r="168" spans="2:65" s="1" customFormat="1">
      <c r="B168" s="32"/>
      <c r="D168" s="144" t="s">
        <v>165</v>
      </c>
      <c r="F168" s="145" t="s">
        <v>254</v>
      </c>
      <c r="I168" s="146"/>
      <c r="L168" s="32"/>
      <c r="M168" s="147"/>
      <c r="T168" s="53"/>
      <c r="AT168" s="17" t="s">
        <v>165</v>
      </c>
      <c r="AU168" s="17" t="s">
        <v>81</v>
      </c>
    </row>
    <row r="169" spans="2:65" s="1" customFormat="1">
      <c r="B169" s="32"/>
      <c r="D169" s="148" t="s">
        <v>167</v>
      </c>
      <c r="F169" s="149" t="s">
        <v>255</v>
      </c>
      <c r="I169" s="146"/>
      <c r="L169" s="32"/>
      <c r="M169" s="147"/>
      <c r="T169" s="53"/>
      <c r="AT169" s="17" t="s">
        <v>167</v>
      </c>
      <c r="AU169" s="17" t="s">
        <v>81</v>
      </c>
    </row>
    <row r="170" spans="2:65" s="12" customFormat="1">
      <c r="B170" s="150"/>
      <c r="D170" s="144" t="s">
        <v>169</v>
      </c>
      <c r="E170" s="151" t="s">
        <v>19</v>
      </c>
      <c r="F170" s="152" t="s">
        <v>170</v>
      </c>
      <c r="H170" s="151" t="s">
        <v>19</v>
      </c>
      <c r="I170" s="153"/>
      <c r="L170" s="150"/>
      <c r="M170" s="154"/>
      <c r="T170" s="155"/>
      <c r="AT170" s="151" t="s">
        <v>169</v>
      </c>
      <c r="AU170" s="151" t="s">
        <v>81</v>
      </c>
      <c r="AV170" s="12" t="s">
        <v>79</v>
      </c>
      <c r="AW170" s="12" t="s">
        <v>33</v>
      </c>
      <c r="AX170" s="12" t="s">
        <v>72</v>
      </c>
      <c r="AY170" s="151" t="s">
        <v>156</v>
      </c>
    </row>
    <row r="171" spans="2:65" s="13" customFormat="1">
      <c r="B171" s="156"/>
      <c r="D171" s="144" t="s">
        <v>169</v>
      </c>
      <c r="E171" s="157" t="s">
        <v>19</v>
      </c>
      <c r="F171" s="158" t="s">
        <v>256</v>
      </c>
      <c r="H171" s="159">
        <v>2.88</v>
      </c>
      <c r="I171" s="160"/>
      <c r="L171" s="156"/>
      <c r="M171" s="161"/>
      <c r="T171" s="162"/>
      <c r="AT171" s="157" t="s">
        <v>169</v>
      </c>
      <c r="AU171" s="157" t="s">
        <v>81</v>
      </c>
      <c r="AV171" s="13" t="s">
        <v>81</v>
      </c>
      <c r="AW171" s="13" t="s">
        <v>33</v>
      </c>
      <c r="AX171" s="13" t="s">
        <v>72</v>
      </c>
      <c r="AY171" s="157" t="s">
        <v>156</v>
      </c>
    </row>
    <row r="172" spans="2:65" s="13" customFormat="1">
      <c r="B172" s="156"/>
      <c r="D172" s="144" t="s">
        <v>169</v>
      </c>
      <c r="E172" s="157" t="s">
        <v>19</v>
      </c>
      <c r="F172" s="158" t="s">
        <v>257</v>
      </c>
      <c r="H172" s="159">
        <v>3.75</v>
      </c>
      <c r="I172" s="160"/>
      <c r="L172" s="156"/>
      <c r="M172" s="161"/>
      <c r="T172" s="162"/>
      <c r="AT172" s="157" t="s">
        <v>169</v>
      </c>
      <c r="AU172" s="157" t="s">
        <v>81</v>
      </c>
      <c r="AV172" s="13" t="s">
        <v>81</v>
      </c>
      <c r="AW172" s="13" t="s">
        <v>33</v>
      </c>
      <c r="AX172" s="13" t="s">
        <v>72</v>
      </c>
      <c r="AY172" s="157" t="s">
        <v>156</v>
      </c>
    </row>
    <row r="173" spans="2:65" s="13" customFormat="1">
      <c r="B173" s="156"/>
      <c r="D173" s="144" t="s">
        <v>169</v>
      </c>
      <c r="E173" s="157" t="s">
        <v>19</v>
      </c>
      <c r="F173" s="158" t="s">
        <v>258</v>
      </c>
      <c r="H173" s="159">
        <v>3.06</v>
      </c>
      <c r="I173" s="160"/>
      <c r="L173" s="156"/>
      <c r="M173" s="161"/>
      <c r="T173" s="162"/>
      <c r="AT173" s="157" t="s">
        <v>169</v>
      </c>
      <c r="AU173" s="157" t="s">
        <v>81</v>
      </c>
      <c r="AV173" s="13" t="s">
        <v>81</v>
      </c>
      <c r="AW173" s="13" t="s">
        <v>33</v>
      </c>
      <c r="AX173" s="13" t="s">
        <v>72</v>
      </c>
      <c r="AY173" s="157" t="s">
        <v>156</v>
      </c>
    </row>
    <row r="174" spans="2:65" s="13" customFormat="1">
      <c r="B174" s="156"/>
      <c r="D174" s="144" t="s">
        <v>169</v>
      </c>
      <c r="E174" s="157" t="s">
        <v>19</v>
      </c>
      <c r="F174" s="158" t="s">
        <v>259</v>
      </c>
      <c r="H174" s="159">
        <v>2.7</v>
      </c>
      <c r="I174" s="160"/>
      <c r="L174" s="156"/>
      <c r="M174" s="161"/>
      <c r="T174" s="162"/>
      <c r="AT174" s="157" t="s">
        <v>169</v>
      </c>
      <c r="AU174" s="157" t="s">
        <v>81</v>
      </c>
      <c r="AV174" s="13" t="s">
        <v>81</v>
      </c>
      <c r="AW174" s="13" t="s">
        <v>33</v>
      </c>
      <c r="AX174" s="13" t="s">
        <v>72</v>
      </c>
      <c r="AY174" s="157" t="s">
        <v>156</v>
      </c>
    </row>
    <row r="175" spans="2:65" s="13" customFormat="1">
      <c r="B175" s="156"/>
      <c r="D175" s="144" t="s">
        <v>169</v>
      </c>
      <c r="E175" s="157" t="s">
        <v>19</v>
      </c>
      <c r="F175" s="158" t="s">
        <v>260</v>
      </c>
      <c r="H175" s="159">
        <v>2.34</v>
      </c>
      <c r="I175" s="160"/>
      <c r="L175" s="156"/>
      <c r="M175" s="161"/>
      <c r="T175" s="162"/>
      <c r="AT175" s="157" t="s">
        <v>169</v>
      </c>
      <c r="AU175" s="157" t="s">
        <v>81</v>
      </c>
      <c r="AV175" s="13" t="s">
        <v>81</v>
      </c>
      <c r="AW175" s="13" t="s">
        <v>33</v>
      </c>
      <c r="AX175" s="13" t="s">
        <v>72</v>
      </c>
      <c r="AY175" s="157" t="s">
        <v>156</v>
      </c>
    </row>
    <row r="176" spans="2:65" s="14" customFormat="1">
      <c r="B176" s="163"/>
      <c r="D176" s="144" t="s">
        <v>169</v>
      </c>
      <c r="E176" s="164" t="s">
        <v>19</v>
      </c>
      <c r="F176" s="165" t="s">
        <v>176</v>
      </c>
      <c r="H176" s="166">
        <v>14.73</v>
      </c>
      <c r="I176" s="167"/>
      <c r="L176" s="163"/>
      <c r="M176" s="168"/>
      <c r="T176" s="169"/>
      <c r="AT176" s="164" t="s">
        <v>169</v>
      </c>
      <c r="AU176" s="164" t="s">
        <v>81</v>
      </c>
      <c r="AV176" s="14" t="s">
        <v>163</v>
      </c>
      <c r="AW176" s="14" t="s">
        <v>33</v>
      </c>
      <c r="AX176" s="14" t="s">
        <v>79</v>
      </c>
      <c r="AY176" s="164" t="s">
        <v>156</v>
      </c>
    </row>
    <row r="177" spans="2:65" s="1" customFormat="1" ht="16.5" customHeight="1">
      <c r="B177" s="32"/>
      <c r="C177" s="131" t="s">
        <v>261</v>
      </c>
      <c r="D177" s="131" t="s">
        <v>158</v>
      </c>
      <c r="E177" s="132" t="s">
        <v>262</v>
      </c>
      <c r="F177" s="133" t="s">
        <v>263</v>
      </c>
      <c r="G177" s="134" t="s">
        <v>252</v>
      </c>
      <c r="H177" s="135">
        <v>14.73</v>
      </c>
      <c r="I177" s="136"/>
      <c r="J177" s="137">
        <f>ROUND(I177*H177,2)</f>
        <v>0</v>
      </c>
      <c r="K177" s="133" t="s">
        <v>162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163</v>
      </c>
      <c r="AT177" s="142" t="s">
        <v>158</v>
      </c>
      <c r="AU177" s="142" t="s">
        <v>81</v>
      </c>
      <c r="AY177" s="17" t="s">
        <v>156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163</v>
      </c>
      <c r="BM177" s="142" t="s">
        <v>264</v>
      </c>
    </row>
    <row r="178" spans="2:65" s="1" customFormat="1">
      <c r="B178" s="32"/>
      <c r="D178" s="144" t="s">
        <v>165</v>
      </c>
      <c r="F178" s="145" t="s">
        <v>265</v>
      </c>
      <c r="I178" s="146"/>
      <c r="L178" s="32"/>
      <c r="M178" s="147"/>
      <c r="T178" s="53"/>
      <c r="AT178" s="17" t="s">
        <v>165</v>
      </c>
      <c r="AU178" s="17" t="s">
        <v>81</v>
      </c>
    </row>
    <row r="179" spans="2:65" s="1" customFormat="1">
      <c r="B179" s="32"/>
      <c r="D179" s="148" t="s">
        <v>167</v>
      </c>
      <c r="F179" s="149" t="s">
        <v>266</v>
      </c>
      <c r="I179" s="146"/>
      <c r="L179" s="32"/>
      <c r="M179" s="147"/>
      <c r="T179" s="53"/>
      <c r="AT179" s="17" t="s">
        <v>167</v>
      </c>
      <c r="AU179" s="17" t="s">
        <v>81</v>
      </c>
    </row>
    <row r="180" spans="2:65" s="11" customFormat="1" ht="22.9" customHeight="1">
      <c r="B180" s="119"/>
      <c r="D180" s="120" t="s">
        <v>71</v>
      </c>
      <c r="E180" s="129" t="s">
        <v>183</v>
      </c>
      <c r="F180" s="129" t="s">
        <v>267</v>
      </c>
      <c r="I180" s="122"/>
      <c r="J180" s="130">
        <f>BK180</f>
        <v>0</v>
      </c>
      <c r="L180" s="119"/>
      <c r="M180" s="124"/>
      <c r="P180" s="125">
        <f>SUM(P181:P277)</f>
        <v>0</v>
      </c>
      <c r="R180" s="125">
        <f>SUM(R181:R277)</f>
        <v>18.097857699999995</v>
      </c>
      <c r="T180" s="126">
        <f>SUM(T181:T277)</f>
        <v>0</v>
      </c>
      <c r="AR180" s="120" t="s">
        <v>79</v>
      </c>
      <c r="AT180" s="127" t="s">
        <v>71</v>
      </c>
      <c r="AU180" s="127" t="s">
        <v>79</v>
      </c>
      <c r="AY180" s="120" t="s">
        <v>156</v>
      </c>
      <c r="BK180" s="128">
        <f>SUM(BK181:BK277)</f>
        <v>0</v>
      </c>
    </row>
    <row r="181" spans="2:65" s="1" customFormat="1" ht="24.2" customHeight="1">
      <c r="B181" s="32"/>
      <c r="C181" s="131" t="s">
        <v>268</v>
      </c>
      <c r="D181" s="131" t="s">
        <v>158</v>
      </c>
      <c r="E181" s="132" t="s">
        <v>269</v>
      </c>
      <c r="F181" s="133" t="s">
        <v>270</v>
      </c>
      <c r="G181" s="134" t="s">
        <v>161</v>
      </c>
      <c r="H181" s="135">
        <v>5.2149999999999999</v>
      </c>
      <c r="I181" s="136"/>
      <c r="J181" s="137">
        <f>ROUND(I181*H181,2)</f>
        <v>0</v>
      </c>
      <c r="K181" s="133" t="s">
        <v>162</v>
      </c>
      <c r="L181" s="32"/>
      <c r="M181" s="138" t="s">
        <v>19</v>
      </c>
      <c r="N181" s="139" t="s">
        <v>43</v>
      </c>
      <c r="P181" s="140">
        <f>O181*H181</f>
        <v>0</v>
      </c>
      <c r="Q181" s="140">
        <v>1.8774999999999999</v>
      </c>
      <c r="R181" s="140">
        <f>Q181*H181</f>
        <v>9.7911624999999987</v>
      </c>
      <c r="S181" s="140">
        <v>0</v>
      </c>
      <c r="T181" s="141">
        <f>S181*H181</f>
        <v>0</v>
      </c>
      <c r="AR181" s="142" t="s">
        <v>163</v>
      </c>
      <c r="AT181" s="142" t="s">
        <v>158</v>
      </c>
      <c r="AU181" s="142" t="s">
        <v>81</v>
      </c>
      <c r="AY181" s="17" t="s">
        <v>156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163</v>
      </c>
      <c r="BM181" s="142" t="s">
        <v>271</v>
      </c>
    </row>
    <row r="182" spans="2:65" s="1" customFormat="1">
      <c r="B182" s="32"/>
      <c r="D182" s="144" t="s">
        <v>165</v>
      </c>
      <c r="F182" s="145" t="s">
        <v>272</v>
      </c>
      <c r="I182" s="146"/>
      <c r="L182" s="32"/>
      <c r="M182" s="147"/>
      <c r="T182" s="53"/>
      <c r="AT182" s="17" t="s">
        <v>165</v>
      </c>
      <c r="AU182" s="17" t="s">
        <v>81</v>
      </c>
    </row>
    <row r="183" spans="2:65" s="1" customFormat="1">
      <c r="B183" s="32"/>
      <c r="D183" s="148" t="s">
        <v>167</v>
      </c>
      <c r="F183" s="149" t="s">
        <v>273</v>
      </c>
      <c r="I183" s="146"/>
      <c r="L183" s="32"/>
      <c r="M183" s="147"/>
      <c r="T183" s="53"/>
      <c r="AT183" s="17" t="s">
        <v>167</v>
      </c>
      <c r="AU183" s="17" t="s">
        <v>81</v>
      </c>
    </row>
    <row r="184" spans="2:65" s="13" customFormat="1">
      <c r="B184" s="156"/>
      <c r="D184" s="144" t="s">
        <v>169</v>
      </c>
      <c r="E184" s="157" t="s">
        <v>19</v>
      </c>
      <c r="F184" s="158" t="s">
        <v>274</v>
      </c>
      <c r="H184" s="159">
        <v>0.57599999999999996</v>
      </c>
      <c r="I184" s="160"/>
      <c r="L184" s="156"/>
      <c r="M184" s="161"/>
      <c r="T184" s="162"/>
      <c r="AT184" s="157" t="s">
        <v>169</v>
      </c>
      <c r="AU184" s="157" t="s">
        <v>81</v>
      </c>
      <c r="AV184" s="13" t="s">
        <v>81</v>
      </c>
      <c r="AW184" s="13" t="s">
        <v>33</v>
      </c>
      <c r="AX184" s="13" t="s">
        <v>72</v>
      </c>
      <c r="AY184" s="157" t="s">
        <v>156</v>
      </c>
    </row>
    <row r="185" spans="2:65" s="13" customFormat="1">
      <c r="B185" s="156"/>
      <c r="D185" s="144" t="s">
        <v>169</v>
      </c>
      <c r="E185" s="157" t="s">
        <v>19</v>
      </c>
      <c r="F185" s="158" t="s">
        <v>275</v>
      </c>
      <c r="H185" s="159">
        <v>1.08</v>
      </c>
      <c r="I185" s="160"/>
      <c r="L185" s="156"/>
      <c r="M185" s="161"/>
      <c r="T185" s="162"/>
      <c r="AT185" s="157" t="s">
        <v>169</v>
      </c>
      <c r="AU185" s="157" t="s">
        <v>81</v>
      </c>
      <c r="AV185" s="13" t="s">
        <v>81</v>
      </c>
      <c r="AW185" s="13" t="s">
        <v>33</v>
      </c>
      <c r="AX185" s="13" t="s">
        <v>72</v>
      </c>
      <c r="AY185" s="157" t="s">
        <v>156</v>
      </c>
    </row>
    <row r="186" spans="2:65" s="13" customFormat="1">
      <c r="B186" s="156"/>
      <c r="D186" s="144" t="s">
        <v>169</v>
      </c>
      <c r="E186" s="157" t="s">
        <v>19</v>
      </c>
      <c r="F186" s="158" t="s">
        <v>276</v>
      </c>
      <c r="H186" s="159">
        <v>0.78400000000000003</v>
      </c>
      <c r="I186" s="160"/>
      <c r="L186" s="156"/>
      <c r="M186" s="161"/>
      <c r="T186" s="162"/>
      <c r="AT186" s="157" t="s">
        <v>169</v>
      </c>
      <c r="AU186" s="157" t="s">
        <v>81</v>
      </c>
      <c r="AV186" s="13" t="s">
        <v>81</v>
      </c>
      <c r="AW186" s="13" t="s">
        <v>33</v>
      </c>
      <c r="AX186" s="13" t="s">
        <v>72</v>
      </c>
      <c r="AY186" s="157" t="s">
        <v>156</v>
      </c>
    </row>
    <row r="187" spans="2:65" s="13" customFormat="1">
      <c r="B187" s="156"/>
      <c r="D187" s="144" t="s">
        <v>169</v>
      </c>
      <c r="E187" s="157" t="s">
        <v>19</v>
      </c>
      <c r="F187" s="158" t="s">
        <v>277</v>
      </c>
      <c r="H187" s="159">
        <v>0.54500000000000004</v>
      </c>
      <c r="I187" s="160"/>
      <c r="L187" s="156"/>
      <c r="M187" s="161"/>
      <c r="T187" s="162"/>
      <c r="AT187" s="157" t="s">
        <v>169</v>
      </c>
      <c r="AU187" s="157" t="s">
        <v>81</v>
      </c>
      <c r="AV187" s="13" t="s">
        <v>81</v>
      </c>
      <c r="AW187" s="13" t="s">
        <v>33</v>
      </c>
      <c r="AX187" s="13" t="s">
        <v>72</v>
      </c>
      <c r="AY187" s="157" t="s">
        <v>156</v>
      </c>
    </row>
    <row r="188" spans="2:65" s="13" customFormat="1">
      <c r="B188" s="156"/>
      <c r="D188" s="144" t="s">
        <v>169</v>
      </c>
      <c r="E188" s="157" t="s">
        <v>19</v>
      </c>
      <c r="F188" s="158" t="s">
        <v>278</v>
      </c>
      <c r="H188" s="159">
        <v>0.64600000000000002</v>
      </c>
      <c r="I188" s="160"/>
      <c r="L188" s="156"/>
      <c r="M188" s="161"/>
      <c r="T188" s="162"/>
      <c r="AT188" s="157" t="s">
        <v>169</v>
      </c>
      <c r="AU188" s="157" t="s">
        <v>81</v>
      </c>
      <c r="AV188" s="13" t="s">
        <v>81</v>
      </c>
      <c r="AW188" s="13" t="s">
        <v>33</v>
      </c>
      <c r="AX188" s="13" t="s">
        <v>72</v>
      </c>
      <c r="AY188" s="157" t="s">
        <v>156</v>
      </c>
    </row>
    <row r="189" spans="2:65" s="13" customFormat="1">
      <c r="B189" s="156"/>
      <c r="D189" s="144" t="s">
        <v>169</v>
      </c>
      <c r="E189" s="157" t="s">
        <v>19</v>
      </c>
      <c r="F189" s="158" t="s">
        <v>279</v>
      </c>
      <c r="H189" s="159">
        <v>0.432</v>
      </c>
      <c r="I189" s="160"/>
      <c r="L189" s="156"/>
      <c r="M189" s="161"/>
      <c r="T189" s="162"/>
      <c r="AT189" s="157" t="s">
        <v>169</v>
      </c>
      <c r="AU189" s="157" t="s">
        <v>81</v>
      </c>
      <c r="AV189" s="13" t="s">
        <v>81</v>
      </c>
      <c r="AW189" s="13" t="s">
        <v>33</v>
      </c>
      <c r="AX189" s="13" t="s">
        <v>72</v>
      </c>
      <c r="AY189" s="157" t="s">
        <v>156</v>
      </c>
    </row>
    <row r="190" spans="2:65" s="13" customFormat="1">
      <c r="B190" s="156"/>
      <c r="D190" s="144" t="s">
        <v>169</v>
      </c>
      <c r="E190" s="157" t="s">
        <v>19</v>
      </c>
      <c r="F190" s="158" t="s">
        <v>280</v>
      </c>
      <c r="H190" s="159">
        <v>0.57599999999999996</v>
      </c>
      <c r="I190" s="160"/>
      <c r="L190" s="156"/>
      <c r="M190" s="161"/>
      <c r="T190" s="162"/>
      <c r="AT190" s="157" t="s">
        <v>169</v>
      </c>
      <c r="AU190" s="157" t="s">
        <v>81</v>
      </c>
      <c r="AV190" s="13" t="s">
        <v>81</v>
      </c>
      <c r="AW190" s="13" t="s">
        <v>33</v>
      </c>
      <c r="AX190" s="13" t="s">
        <v>72</v>
      </c>
      <c r="AY190" s="157" t="s">
        <v>156</v>
      </c>
    </row>
    <row r="191" spans="2:65" s="13" customFormat="1">
      <c r="B191" s="156"/>
      <c r="D191" s="144" t="s">
        <v>169</v>
      </c>
      <c r="E191" s="157" t="s">
        <v>19</v>
      </c>
      <c r="F191" s="158" t="s">
        <v>274</v>
      </c>
      <c r="H191" s="159">
        <v>0.57599999999999996</v>
      </c>
      <c r="I191" s="160"/>
      <c r="L191" s="156"/>
      <c r="M191" s="161"/>
      <c r="T191" s="162"/>
      <c r="AT191" s="157" t="s">
        <v>169</v>
      </c>
      <c r="AU191" s="157" t="s">
        <v>81</v>
      </c>
      <c r="AV191" s="13" t="s">
        <v>81</v>
      </c>
      <c r="AW191" s="13" t="s">
        <v>33</v>
      </c>
      <c r="AX191" s="13" t="s">
        <v>72</v>
      </c>
      <c r="AY191" s="157" t="s">
        <v>156</v>
      </c>
    </row>
    <row r="192" spans="2:65" s="14" customFormat="1">
      <c r="B192" s="163"/>
      <c r="D192" s="144" t="s">
        <v>169</v>
      </c>
      <c r="E192" s="164" t="s">
        <v>19</v>
      </c>
      <c r="F192" s="165" t="s">
        <v>176</v>
      </c>
      <c r="H192" s="166">
        <v>5.2149999999999999</v>
      </c>
      <c r="I192" s="167"/>
      <c r="L192" s="163"/>
      <c r="M192" s="168"/>
      <c r="T192" s="169"/>
      <c r="AT192" s="164" t="s">
        <v>169</v>
      </c>
      <c r="AU192" s="164" t="s">
        <v>81</v>
      </c>
      <c r="AV192" s="14" t="s">
        <v>163</v>
      </c>
      <c r="AW192" s="14" t="s">
        <v>33</v>
      </c>
      <c r="AX192" s="14" t="s">
        <v>79</v>
      </c>
      <c r="AY192" s="164" t="s">
        <v>156</v>
      </c>
    </row>
    <row r="193" spans="2:65" s="1" customFormat="1" ht="33" customHeight="1">
      <c r="B193" s="32"/>
      <c r="C193" s="131" t="s">
        <v>281</v>
      </c>
      <c r="D193" s="131" t="s">
        <v>158</v>
      </c>
      <c r="E193" s="132" t="s">
        <v>282</v>
      </c>
      <c r="F193" s="133" t="s">
        <v>283</v>
      </c>
      <c r="G193" s="134" t="s">
        <v>284</v>
      </c>
      <c r="H193" s="135">
        <v>5</v>
      </c>
      <c r="I193" s="136"/>
      <c r="J193" s="137">
        <f>ROUND(I193*H193,2)</f>
        <v>0</v>
      </c>
      <c r="K193" s="133" t="s">
        <v>162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2.2280000000000001E-2</v>
      </c>
      <c r="R193" s="140">
        <f>Q193*H193</f>
        <v>0.1114</v>
      </c>
      <c r="S193" s="140">
        <v>0</v>
      </c>
      <c r="T193" s="141">
        <f>S193*H193</f>
        <v>0</v>
      </c>
      <c r="AR193" s="142" t="s">
        <v>163</v>
      </c>
      <c r="AT193" s="142" t="s">
        <v>158</v>
      </c>
      <c r="AU193" s="142" t="s">
        <v>81</v>
      </c>
      <c r="AY193" s="17" t="s">
        <v>156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163</v>
      </c>
      <c r="BM193" s="142" t="s">
        <v>285</v>
      </c>
    </row>
    <row r="194" spans="2:65" s="1" customFormat="1">
      <c r="B194" s="32"/>
      <c r="D194" s="144" t="s">
        <v>165</v>
      </c>
      <c r="F194" s="145" t="s">
        <v>286</v>
      </c>
      <c r="I194" s="146"/>
      <c r="L194" s="32"/>
      <c r="M194" s="147"/>
      <c r="T194" s="53"/>
      <c r="AT194" s="17" t="s">
        <v>165</v>
      </c>
      <c r="AU194" s="17" t="s">
        <v>81</v>
      </c>
    </row>
    <row r="195" spans="2:65" s="1" customFormat="1">
      <c r="B195" s="32"/>
      <c r="D195" s="148" t="s">
        <v>167</v>
      </c>
      <c r="F195" s="149" t="s">
        <v>287</v>
      </c>
      <c r="I195" s="146"/>
      <c r="L195" s="32"/>
      <c r="M195" s="147"/>
      <c r="T195" s="53"/>
      <c r="AT195" s="17" t="s">
        <v>167</v>
      </c>
      <c r="AU195" s="17" t="s">
        <v>81</v>
      </c>
    </row>
    <row r="196" spans="2:65" s="1" customFormat="1" ht="33" customHeight="1">
      <c r="B196" s="32"/>
      <c r="C196" s="131" t="s">
        <v>288</v>
      </c>
      <c r="D196" s="131" t="s">
        <v>158</v>
      </c>
      <c r="E196" s="132" t="s">
        <v>289</v>
      </c>
      <c r="F196" s="133" t="s">
        <v>290</v>
      </c>
      <c r="G196" s="134" t="s">
        <v>284</v>
      </c>
      <c r="H196" s="135">
        <v>3</v>
      </c>
      <c r="I196" s="136"/>
      <c r="J196" s="137">
        <f>ROUND(I196*H196,2)</f>
        <v>0</v>
      </c>
      <c r="K196" s="133" t="s">
        <v>162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2.6280000000000001E-2</v>
      </c>
      <c r="R196" s="140">
        <f>Q196*H196</f>
        <v>7.8840000000000007E-2</v>
      </c>
      <c r="S196" s="140">
        <v>0</v>
      </c>
      <c r="T196" s="141">
        <f>S196*H196</f>
        <v>0</v>
      </c>
      <c r="AR196" s="142" t="s">
        <v>163</v>
      </c>
      <c r="AT196" s="142" t="s">
        <v>158</v>
      </c>
      <c r="AU196" s="142" t="s">
        <v>81</v>
      </c>
      <c r="AY196" s="17" t="s">
        <v>156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163</v>
      </c>
      <c r="BM196" s="142" t="s">
        <v>291</v>
      </c>
    </row>
    <row r="197" spans="2:65" s="1" customFormat="1">
      <c r="B197" s="32"/>
      <c r="D197" s="144" t="s">
        <v>165</v>
      </c>
      <c r="F197" s="145" t="s">
        <v>292</v>
      </c>
      <c r="I197" s="146"/>
      <c r="L197" s="32"/>
      <c r="M197" s="147"/>
      <c r="T197" s="53"/>
      <c r="AT197" s="17" t="s">
        <v>165</v>
      </c>
      <c r="AU197" s="17" t="s">
        <v>81</v>
      </c>
    </row>
    <row r="198" spans="2:65" s="1" customFormat="1">
      <c r="B198" s="32"/>
      <c r="D198" s="148" t="s">
        <v>167</v>
      </c>
      <c r="F198" s="149" t="s">
        <v>293</v>
      </c>
      <c r="I198" s="146"/>
      <c r="L198" s="32"/>
      <c r="M198" s="147"/>
      <c r="T198" s="53"/>
      <c r="AT198" s="17" t="s">
        <v>167</v>
      </c>
      <c r="AU198" s="17" t="s">
        <v>81</v>
      </c>
    </row>
    <row r="199" spans="2:65" s="1" customFormat="1" ht="33" customHeight="1">
      <c r="B199" s="32"/>
      <c r="C199" s="131" t="s">
        <v>294</v>
      </c>
      <c r="D199" s="131" t="s">
        <v>158</v>
      </c>
      <c r="E199" s="132" t="s">
        <v>295</v>
      </c>
      <c r="F199" s="133" t="s">
        <v>296</v>
      </c>
      <c r="G199" s="134" t="s">
        <v>284</v>
      </c>
      <c r="H199" s="135">
        <v>1</v>
      </c>
      <c r="I199" s="136"/>
      <c r="J199" s="137">
        <f>ROUND(I199*H199,2)</f>
        <v>0</v>
      </c>
      <c r="K199" s="133" t="s">
        <v>162</v>
      </c>
      <c r="L199" s="32"/>
      <c r="M199" s="138" t="s">
        <v>19</v>
      </c>
      <c r="N199" s="139" t="s">
        <v>43</v>
      </c>
      <c r="P199" s="140">
        <f>O199*H199</f>
        <v>0</v>
      </c>
      <c r="Q199" s="140">
        <v>2.5829999999999999E-2</v>
      </c>
      <c r="R199" s="140">
        <f>Q199*H199</f>
        <v>2.5829999999999999E-2</v>
      </c>
      <c r="S199" s="140">
        <v>0</v>
      </c>
      <c r="T199" s="141">
        <f>S199*H199</f>
        <v>0</v>
      </c>
      <c r="AR199" s="142" t="s">
        <v>163</v>
      </c>
      <c r="AT199" s="142" t="s">
        <v>158</v>
      </c>
      <c r="AU199" s="142" t="s">
        <v>81</v>
      </c>
      <c r="AY199" s="17" t="s">
        <v>156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163</v>
      </c>
      <c r="BM199" s="142" t="s">
        <v>297</v>
      </c>
    </row>
    <row r="200" spans="2:65" s="1" customFormat="1">
      <c r="B200" s="32"/>
      <c r="D200" s="144" t="s">
        <v>165</v>
      </c>
      <c r="F200" s="145" t="s">
        <v>298</v>
      </c>
      <c r="I200" s="146"/>
      <c r="L200" s="32"/>
      <c r="M200" s="147"/>
      <c r="T200" s="53"/>
      <c r="AT200" s="17" t="s">
        <v>165</v>
      </c>
      <c r="AU200" s="17" t="s">
        <v>81</v>
      </c>
    </row>
    <row r="201" spans="2:65" s="1" customFormat="1">
      <c r="B201" s="32"/>
      <c r="D201" s="148" t="s">
        <v>167</v>
      </c>
      <c r="F201" s="149" t="s">
        <v>299</v>
      </c>
      <c r="I201" s="146"/>
      <c r="L201" s="32"/>
      <c r="M201" s="147"/>
      <c r="T201" s="53"/>
      <c r="AT201" s="17" t="s">
        <v>167</v>
      </c>
      <c r="AU201" s="17" t="s">
        <v>81</v>
      </c>
    </row>
    <row r="202" spans="2:65" s="1" customFormat="1" ht="33" customHeight="1">
      <c r="B202" s="32"/>
      <c r="C202" s="131" t="s">
        <v>300</v>
      </c>
      <c r="D202" s="131" t="s">
        <v>158</v>
      </c>
      <c r="E202" s="132" t="s">
        <v>301</v>
      </c>
      <c r="F202" s="133" t="s">
        <v>302</v>
      </c>
      <c r="G202" s="134" t="s">
        <v>284</v>
      </c>
      <c r="H202" s="135">
        <v>4</v>
      </c>
      <c r="I202" s="136"/>
      <c r="J202" s="137">
        <f>ROUND(I202*H202,2)</f>
        <v>0</v>
      </c>
      <c r="K202" s="133" t="s">
        <v>162</v>
      </c>
      <c r="L202" s="32"/>
      <c r="M202" s="138" t="s">
        <v>19</v>
      </c>
      <c r="N202" s="139" t="s">
        <v>43</v>
      </c>
      <c r="P202" s="140">
        <f>O202*H202</f>
        <v>0</v>
      </c>
      <c r="Q202" s="140">
        <v>3.193E-2</v>
      </c>
      <c r="R202" s="140">
        <f>Q202*H202</f>
        <v>0.12772</v>
      </c>
      <c r="S202" s="140">
        <v>0</v>
      </c>
      <c r="T202" s="141">
        <f>S202*H202</f>
        <v>0</v>
      </c>
      <c r="AR202" s="142" t="s">
        <v>163</v>
      </c>
      <c r="AT202" s="142" t="s">
        <v>158</v>
      </c>
      <c r="AU202" s="142" t="s">
        <v>81</v>
      </c>
      <c r="AY202" s="17" t="s">
        <v>156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163</v>
      </c>
      <c r="BM202" s="142" t="s">
        <v>303</v>
      </c>
    </row>
    <row r="203" spans="2:65" s="1" customFormat="1">
      <c r="B203" s="32"/>
      <c r="D203" s="144" t="s">
        <v>165</v>
      </c>
      <c r="F203" s="145" t="s">
        <v>304</v>
      </c>
      <c r="I203" s="146"/>
      <c r="L203" s="32"/>
      <c r="M203" s="147"/>
      <c r="T203" s="53"/>
      <c r="AT203" s="17" t="s">
        <v>165</v>
      </c>
      <c r="AU203" s="17" t="s">
        <v>81</v>
      </c>
    </row>
    <row r="204" spans="2:65" s="1" customFormat="1">
      <c r="B204" s="32"/>
      <c r="D204" s="148" t="s">
        <v>167</v>
      </c>
      <c r="F204" s="149" t="s">
        <v>305</v>
      </c>
      <c r="I204" s="146"/>
      <c r="L204" s="32"/>
      <c r="M204" s="147"/>
      <c r="T204" s="53"/>
      <c r="AT204" s="17" t="s">
        <v>167</v>
      </c>
      <c r="AU204" s="17" t="s">
        <v>81</v>
      </c>
    </row>
    <row r="205" spans="2:65" s="1" customFormat="1" ht="16.5" customHeight="1">
      <c r="B205" s="32"/>
      <c r="C205" s="131" t="s">
        <v>306</v>
      </c>
      <c r="D205" s="131" t="s">
        <v>158</v>
      </c>
      <c r="E205" s="132" t="s">
        <v>307</v>
      </c>
      <c r="F205" s="133" t="s">
        <v>308</v>
      </c>
      <c r="G205" s="134" t="s">
        <v>161</v>
      </c>
      <c r="H205" s="135">
        <v>0.24</v>
      </c>
      <c r="I205" s="136"/>
      <c r="J205" s="137">
        <f>ROUND(I205*H205,2)</f>
        <v>0</v>
      </c>
      <c r="K205" s="133" t="s">
        <v>162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1.94302</v>
      </c>
      <c r="R205" s="140">
        <f>Q205*H205</f>
        <v>0.46632479999999998</v>
      </c>
      <c r="S205" s="140">
        <v>0</v>
      </c>
      <c r="T205" s="141">
        <f>S205*H205</f>
        <v>0</v>
      </c>
      <c r="AR205" s="142" t="s">
        <v>163</v>
      </c>
      <c r="AT205" s="142" t="s">
        <v>158</v>
      </c>
      <c r="AU205" s="142" t="s">
        <v>81</v>
      </c>
      <c r="AY205" s="17" t="s">
        <v>156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163</v>
      </c>
      <c r="BM205" s="142" t="s">
        <v>309</v>
      </c>
    </row>
    <row r="206" spans="2:65" s="1" customFormat="1">
      <c r="B206" s="32"/>
      <c r="D206" s="144" t="s">
        <v>165</v>
      </c>
      <c r="F206" s="145" t="s">
        <v>310</v>
      </c>
      <c r="I206" s="146"/>
      <c r="L206" s="32"/>
      <c r="M206" s="147"/>
      <c r="T206" s="53"/>
      <c r="AT206" s="17" t="s">
        <v>165</v>
      </c>
      <c r="AU206" s="17" t="s">
        <v>81</v>
      </c>
    </row>
    <row r="207" spans="2:65" s="1" customFormat="1">
      <c r="B207" s="32"/>
      <c r="D207" s="148" t="s">
        <v>167</v>
      </c>
      <c r="F207" s="149" t="s">
        <v>311</v>
      </c>
      <c r="I207" s="146"/>
      <c r="L207" s="32"/>
      <c r="M207" s="147"/>
      <c r="T207" s="53"/>
      <c r="AT207" s="17" t="s">
        <v>167</v>
      </c>
      <c r="AU207" s="17" t="s">
        <v>81</v>
      </c>
    </row>
    <row r="208" spans="2:65" s="13" customFormat="1">
      <c r="B208" s="156"/>
      <c r="D208" s="144" t="s">
        <v>169</v>
      </c>
      <c r="E208" s="157" t="s">
        <v>19</v>
      </c>
      <c r="F208" s="158" t="s">
        <v>312</v>
      </c>
      <c r="H208" s="159">
        <v>0.24</v>
      </c>
      <c r="I208" s="160"/>
      <c r="L208" s="156"/>
      <c r="M208" s="161"/>
      <c r="T208" s="162"/>
      <c r="AT208" s="157" t="s">
        <v>169</v>
      </c>
      <c r="AU208" s="157" t="s">
        <v>81</v>
      </c>
      <c r="AV208" s="13" t="s">
        <v>81</v>
      </c>
      <c r="AW208" s="13" t="s">
        <v>33</v>
      </c>
      <c r="AX208" s="13" t="s">
        <v>72</v>
      </c>
      <c r="AY208" s="157" t="s">
        <v>156</v>
      </c>
    </row>
    <row r="209" spans="2:65" s="14" customFormat="1">
      <c r="B209" s="163"/>
      <c r="D209" s="144" t="s">
        <v>169</v>
      </c>
      <c r="E209" s="164" t="s">
        <v>19</v>
      </c>
      <c r="F209" s="165" t="s">
        <v>176</v>
      </c>
      <c r="H209" s="166">
        <v>0.24</v>
      </c>
      <c r="I209" s="167"/>
      <c r="L209" s="163"/>
      <c r="M209" s="168"/>
      <c r="T209" s="169"/>
      <c r="AT209" s="164" t="s">
        <v>169</v>
      </c>
      <c r="AU209" s="164" t="s">
        <v>81</v>
      </c>
      <c r="AV209" s="14" t="s">
        <v>163</v>
      </c>
      <c r="AW209" s="14" t="s">
        <v>33</v>
      </c>
      <c r="AX209" s="14" t="s">
        <v>79</v>
      </c>
      <c r="AY209" s="164" t="s">
        <v>156</v>
      </c>
    </row>
    <row r="210" spans="2:65" s="1" customFormat="1" ht="24.2" customHeight="1">
      <c r="B210" s="32"/>
      <c r="C210" s="131" t="s">
        <v>7</v>
      </c>
      <c r="D210" s="131" t="s">
        <v>158</v>
      </c>
      <c r="E210" s="132" t="s">
        <v>313</v>
      </c>
      <c r="F210" s="133" t="s">
        <v>314</v>
      </c>
      <c r="G210" s="134" t="s">
        <v>218</v>
      </c>
      <c r="H210" s="135">
        <v>0.217</v>
      </c>
      <c r="I210" s="136"/>
      <c r="J210" s="137">
        <f>ROUND(I210*H210,2)</f>
        <v>0</v>
      </c>
      <c r="K210" s="133" t="s">
        <v>162</v>
      </c>
      <c r="L210" s="32"/>
      <c r="M210" s="138" t="s">
        <v>19</v>
      </c>
      <c r="N210" s="139" t="s">
        <v>43</v>
      </c>
      <c r="P210" s="140">
        <f>O210*H210</f>
        <v>0</v>
      </c>
      <c r="Q210" s="140">
        <v>0.14041999999999999</v>
      </c>
      <c r="R210" s="140">
        <f>Q210*H210</f>
        <v>3.0471139999999997E-2</v>
      </c>
      <c r="S210" s="140">
        <v>0</v>
      </c>
      <c r="T210" s="141">
        <f>S210*H210</f>
        <v>0</v>
      </c>
      <c r="AR210" s="142" t="s">
        <v>163</v>
      </c>
      <c r="AT210" s="142" t="s">
        <v>158</v>
      </c>
      <c r="AU210" s="142" t="s">
        <v>81</v>
      </c>
      <c r="AY210" s="17" t="s">
        <v>156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163</v>
      </c>
      <c r="BM210" s="142" t="s">
        <v>315</v>
      </c>
    </row>
    <row r="211" spans="2:65" s="1" customFormat="1">
      <c r="B211" s="32"/>
      <c r="D211" s="144" t="s">
        <v>165</v>
      </c>
      <c r="F211" s="145" t="s">
        <v>316</v>
      </c>
      <c r="I211" s="146"/>
      <c r="L211" s="32"/>
      <c r="M211" s="147"/>
      <c r="T211" s="53"/>
      <c r="AT211" s="17" t="s">
        <v>165</v>
      </c>
      <c r="AU211" s="17" t="s">
        <v>81</v>
      </c>
    </row>
    <row r="212" spans="2:65" s="1" customFormat="1">
      <c r="B212" s="32"/>
      <c r="D212" s="148" t="s">
        <v>167</v>
      </c>
      <c r="F212" s="149" t="s">
        <v>317</v>
      </c>
      <c r="I212" s="146"/>
      <c r="L212" s="32"/>
      <c r="M212" s="147"/>
      <c r="T212" s="53"/>
      <c r="AT212" s="17" t="s">
        <v>167</v>
      </c>
      <c r="AU212" s="17" t="s">
        <v>81</v>
      </c>
    </row>
    <row r="213" spans="2:65" s="13" customFormat="1">
      <c r="B213" s="156"/>
      <c r="D213" s="144" t="s">
        <v>169</v>
      </c>
      <c r="E213" s="157" t="s">
        <v>19</v>
      </c>
      <c r="F213" s="158" t="s">
        <v>318</v>
      </c>
      <c r="H213" s="159">
        <v>0.112</v>
      </c>
      <c r="I213" s="160"/>
      <c r="L213" s="156"/>
      <c r="M213" s="161"/>
      <c r="T213" s="162"/>
      <c r="AT213" s="157" t="s">
        <v>169</v>
      </c>
      <c r="AU213" s="157" t="s">
        <v>81</v>
      </c>
      <c r="AV213" s="13" t="s">
        <v>81</v>
      </c>
      <c r="AW213" s="13" t="s">
        <v>33</v>
      </c>
      <c r="AX213" s="13" t="s">
        <v>72</v>
      </c>
      <c r="AY213" s="157" t="s">
        <v>156</v>
      </c>
    </row>
    <row r="214" spans="2:65" s="13" customFormat="1">
      <c r="B214" s="156"/>
      <c r="D214" s="144" t="s">
        <v>169</v>
      </c>
      <c r="E214" s="157" t="s">
        <v>19</v>
      </c>
      <c r="F214" s="158" t="s">
        <v>319</v>
      </c>
      <c r="H214" s="159">
        <v>6.5000000000000002E-2</v>
      </c>
      <c r="I214" s="160"/>
      <c r="L214" s="156"/>
      <c r="M214" s="161"/>
      <c r="T214" s="162"/>
      <c r="AT214" s="157" t="s">
        <v>169</v>
      </c>
      <c r="AU214" s="157" t="s">
        <v>81</v>
      </c>
      <c r="AV214" s="13" t="s">
        <v>81</v>
      </c>
      <c r="AW214" s="13" t="s">
        <v>33</v>
      </c>
      <c r="AX214" s="13" t="s">
        <v>72</v>
      </c>
      <c r="AY214" s="157" t="s">
        <v>156</v>
      </c>
    </row>
    <row r="215" spans="2:65" s="13" customFormat="1">
      <c r="B215" s="156"/>
      <c r="D215" s="144" t="s">
        <v>169</v>
      </c>
      <c r="E215" s="157" t="s">
        <v>19</v>
      </c>
      <c r="F215" s="158" t="s">
        <v>320</v>
      </c>
      <c r="H215" s="159">
        <v>0.04</v>
      </c>
      <c r="I215" s="160"/>
      <c r="L215" s="156"/>
      <c r="M215" s="161"/>
      <c r="T215" s="162"/>
      <c r="AT215" s="157" t="s">
        <v>169</v>
      </c>
      <c r="AU215" s="157" t="s">
        <v>81</v>
      </c>
      <c r="AV215" s="13" t="s">
        <v>81</v>
      </c>
      <c r="AW215" s="13" t="s">
        <v>33</v>
      </c>
      <c r="AX215" s="13" t="s">
        <v>72</v>
      </c>
      <c r="AY215" s="157" t="s">
        <v>156</v>
      </c>
    </row>
    <row r="216" spans="2:65" s="14" customFormat="1">
      <c r="B216" s="163"/>
      <c r="D216" s="144" t="s">
        <v>169</v>
      </c>
      <c r="E216" s="164" t="s">
        <v>19</v>
      </c>
      <c r="F216" s="165" t="s">
        <v>176</v>
      </c>
      <c r="H216" s="166">
        <v>0.217</v>
      </c>
      <c r="I216" s="167"/>
      <c r="L216" s="163"/>
      <c r="M216" s="168"/>
      <c r="T216" s="169"/>
      <c r="AT216" s="164" t="s">
        <v>169</v>
      </c>
      <c r="AU216" s="164" t="s">
        <v>81</v>
      </c>
      <c r="AV216" s="14" t="s">
        <v>163</v>
      </c>
      <c r="AW216" s="14" t="s">
        <v>33</v>
      </c>
      <c r="AX216" s="14" t="s">
        <v>79</v>
      </c>
      <c r="AY216" s="164" t="s">
        <v>156</v>
      </c>
    </row>
    <row r="217" spans="2:65" s="1" customFormat="1" ht="24.2" customHeight="1">
      <c r="B217" s="32"/>
      <c r="C217" s="170" t="s">
        <v>321</v>
      </c>
      <c r="D217" s="170" t="s">
        <v>237</v>
      </c>
      <c r="E217" s="171" t="s">
        <v>322</v>
      </c>
      <c r="F217" s="172" t="s">
        <v>323</v>
      </c>
      <c r="G217" s="173" t="s">
        <v>218</v>
      </c>
      <c r="H217" s="174">
        <v>0.17699999999999999</v>
      </c>
      <c r="I217" s="175"/>
      <c r="J217" s="176">
        <f>ROUND(I217*H217,2)</f>
        <v>0</v>
      </c>
      <c r="K217" s="172" t="s">
        <v>162</v>
      </c>
      <c r="L217" s="177"/>
      <c r="M217" s="178" t="s">
        <v>19</v>
      </c>
      <c r="N217" s="179" t="s">
        <v>43</v>
      </c>
      <c r="P217" s="140">
        <f>O217*H217</f>
        <v>0</v>
      </c>
      <c r="Q217" s="140">
        <v>1</v>
      </c>
      <c r="R217" s="140">
        <f>Q217*H217</f>
        <v>0.17699999999999999</v>
      </c>
      <c r="S217" s="140">
        <v>0</v>
      </c>
      <c r="T217" s="141">
        <f>S217*H217</f>
        <v>0</v>
      </c>
      <c r="AR217" s="142" t="s">
        <v>215</v>
      </c>
      <c r="AT217" s="142" t="s">
        <v>237</v>
      </c>
      <c r="AU217" s="142" t="s">
        <v>81</v>
      </c>
      <c r="AY217" s="17" t="s">
        <v>156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79</v>
      </c>
      <c r="BK217" s="143">
        <f>ROUND(I217*H217,2)</f>
        <v>0</v>
      </c>
      <c r="BL217" s="17" t="s">
        <v>163</v>
      </c>
      <c r="BM217" s="142" t="s">
        <v>324</v>
      </c>
    </row>
    <row r="218" spans="2:65" s="1" customFormat="1">
      <c r="B218" s="32"/>
      <c r="D218" s="144" t="s">
        <v>165</v>
      </c>
      <c r="F218" s="145" t="s">
        <v>323</v>
      </c>
      <c r="I218" s="146"/>
      <c r="L218" s="32"/>
      <c r="M218" s="147"/>
      <c r="T218" s="53"/>
      <c r="AT218" s="17" t="s">
        <v>165</v>
      </c>
      <c r="AU218" s="17" t="s">
        <v>81</v>
      </c>
    </row>
    <row r="219" spans="2:65" s="13" customFormat="1">
      <c r="B219" s="156"/>
      <c r="D219" s="144" t="s">
        <v>169</v>
      </c>
      <c r="E219" s="157" t="s">
        <v>19</v>
      </c>
      <c r="F219" s="158" t="s">
        <v>318</v>
      </c>
      <c r="H219" s="159">
        <v>0.112</v>
      </c>
      <c r="I219" s="160"/>
      <c r="L219" s="156"/>
      <c r="M219" s="161"/>
      <c r="T219" s="162"/>
      <c r="AT219" s="157" t="s">
        <v>169</v>
      </c>
      <c r="AU219" s="157" t="s">
        <v>81</v>
      </c>
      <c r="AV219" s="13" t="s">
        <v>81</v>
      </c>
      <c r="AW219" s="13" t="s">
        <v>33</v>
      </c>
      <c r="AX219" s="13" t="s">
        <v>72</v>
      </c>
      <c r="AY219" s="157" t="s">
        <v>156</v>
      </c>
    </row>
    <row r="220" spans="2:65" s="13" customFormat="1">
      <c r="B220" s="156"/>
      <c r="D220" s="144" t="s">
        <v>169</v>
      </c>
      <c r="E220" s="157" t="s">
        <v>19</v>
      </c>
      <c r="F220" s="158" t="s">
        <v>319</v>
      </c>
      <c r="H220" s="159">
        <v>6.5000000000000002E-2</v>
      </c>
      <c r="I220" s="160"/>
      <c r="L220" s="156"/>
      <c r="M220" s="161"/>
      <c r="T220" s="162"/>
      <c r="AT220" s="157" t="s">
        <v>169</v>
      </c>
      <c r="AU220" s="157" t="s">
        <v>81</v>
      </c>
      <c r="AV220" s="13" t="s">
        <v>81</v>
      </c>
      <c r="AW220" s="13" t="s">
        <v>33</v>
      </c>
      <c r="AX220" s="13" t="s">
        <v>72</v>
      </c>
      <c r="AY220" s="157" t="s">
        <v>156</v>
      </c>
    </row>
    <row r="221" spans="2:65" s="14" customFormat="1">
      <c r="B221" s="163"/>
      <c r="D221" s="144" t="s">
        <v>169</v>
      </c>
      <c r="E221" s="164" t="s">
        <v>19</v>
      </c>
      <c r="F221" s="165" t="s">
        <v>176</v>
      </c>
      <c r="H221" s="166">
        <v>0.17699999999999999</v>
      </c>
      <c r="I221" s="167"/>
      <c r="L221" s="163"/>
      <c r="M221" s="168"/>
      <c r="T221" s="169"/>
      <c r="AT221" s="164" t="s">
        <v>169</v>
      </c>
      <c r="AU221" s="164" t="s">
        <v>81</v>
      </c>
      <c r="AV221" s="14" t="s">
        <v>163</v>
      </c>
      <c r="AW221" s="14" t="s">
        <v>33</v>
      </c>
      <c r="AX221" s="14" t="s">
        <v>79</v>
      </c>
      <c r="AY221" s="164" t="s">
        <v>156</v>
      </c>
    </row>
    <row r="222" spans="2:65" s="1" customFormat="1" ht="24.2" customHeight="1">
      <c r="B222" s="32"/>
      <c r="C222" s="170" t="s">
        <v>325</v>
      </c>
      <c r="D222" s="170" t="s">
        <v>237</v>
      </c>
      <c r="E222" s="171" t="s">
        <v>326</v>
      </c>
      <c r="F222" s="172" t="s">
        <v>327</v>
      </c>
      <c r="G222" s="173" t="s">
        <v>218</v>
      </c>
      <c r="H222" s="174">
        <v>0.04</v>
      </c>
      <c r="I222" s="175"/>
      <c r="J222" s="176">
        <f>ROUND(I222*H222,2)</f>
        <v>0</v>
      </c>
      <c r="K222" s="172" t="s">
        <v>162</v>
      </c>
      <c r="L222" s="177"/>
      <c r="M222" s="178" t="s">
        <v>19</v>
      </c>
      <c r="N222" s="179" t="s">
        <v>43</v>
      </c>
      <c r="P222" s="140">
        <f>O222*H222</f>
        <v>0</v>
      </c>
      <c r="Q222" s="140">
        <v>1</v>
      </c>
      <c r="R222" s="140">
        <f>Q222*H222</f>
        <v>0.04</v>
      </c>
      <c r="S222" s="140">
        <v>0</v>
      </c>
      <c r="T222" s="141">
        <f>S222*H222</f>
        <v>0</v>
      </c>
      <c r="AR222" s="142" t="s">
        <v>215</v>
      </c>
      <c r="AT222" s="142" t="s">
        <v>237</v>
      </c>
      <c r="AU222" s="142" t="s">
        <v>81</v>
      </c>
      <c r="AY222" s="17" t="s">
        <v>156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79</v>
      </c>
      <c r="BK222" s="143">
        <f>ROUND(I222*H222,2)</f>
        <v>0</v>
      </c>
      <c r="BL222" s="17" t="s">
        <v>163</v>
      </c>
      <c r="BM222" s="142" t="s">
        <v>328</v>
      </c>
    </row>
    <row r="223" spans="2:65" s="1" customFormat="1">
      <c r="B223" s="32"/>
      <c r="D223" s="144" t="s">
        <v>165</v>
      </c>
      <c r="F223" s="145" t="s">
        <v>327</v>
      </c>
      <c r="I223" s="146"/>
      <c r="L223" s="32"/>
      <c r="M223" s="147"/>
      <c r="T223" s="53"/>
      <c r="AT223" s="17" t="s">
        <v>165</v>
      </c>
      <c r="AU223" s="17" t="s">
        <v>81</v>
      </c>
    </row>
    <row r="224" spans="2:65" s="13" customFormat="1">
      <c r="B224" s="156"/>
      <c r="D224" s="144" t="s">
        <v>169</v>
      </c>
      <c r="E224" s="157" t="s">
        <v>19</v>
      </c>
      <c r="F224" s="158" t="s">
        <v>320</v>
      </c>
      <c r="H224" s="159">
        <v>0.04</v>
      </c>
      <c r="I224" s="160"/>
      <c r="L224" s="156"/>
      <c r="M224" s="161"/>
      <c r="T224" s="162"/>
      <c r="AT224" s="157" t="s">
        <v>169</v>
      </c>
      <c r="AU224" s="157" t="s">
        <v>81</v>
      </c>
      <c r="AV224" s="13" t="s">
        <v>81</v>
      </c>
      <c r="AW224" s="13" t="s">
        <v>33</v>
      </c>
      <c r="AX224" s="13" t="s">
        <v>72</v>
      </c>
      <c r="AY224" s="157" t="s">
        <v>156</v>
      </c>
    </row>
    <row r="225" spans="2:65" s="14" customFormat="1">
      <c r="B225" s="163"/>
      <c r="D225" s="144" t="s">
        <v>169</v>
      </c>
      <c r="E225" s="164" t="s">
        <v>19</v>
      </c>
      <c r="F225" s="165" t="s">
        <v>176</v>
      </c>
      <c r="H225" s="166">
        <v>0.04</v>
      </c>
      <c r="I225" s="167"/>
      <c r="L225" s="163"/>
      <c r="M225" s="168"/>
      <c r="T225" s="169"/>
      <c r="AT225" s="164" t="s">
        <v>169</v>
      </c>
      <c r="AU225" s="164" t="s">
        <v>81</v>
      </c>
      <c r="AV225" s="14" t="s">
        <v>163</v>
      </c>
      <c r="AW225" s="14" t="s">
        <v>33</v>
      </c>
      <c r="AX225" s="14" t="s">
        <v>79</v>
      </c>
      <c r="AY225" s="164" t="s">
        <v>156</v>
      </c>
    </row>
    <row r="226" spans="2:65" s="1" customFormat="1" ht="33" customHeight="1">
      <c r="B226" s="32"/>
      <c r="C226" s="131" t="s">
        <v>329</v>
      </c>
      <c r="D226" s="131" t="s">
        <v>158</v>
      </c>
      <c r="E226" s="132" t="s">
        <v>330</v>
      </c>
      <c r="F226" s="133" t="s">
        <v>331</v>
      </c>
      <c r="G226" s="134" t="s">
        <v>218</v>
      </c>
      <c r="H226" s="135">
        <v>0.25800000000000001</v>
      </c>
      <c r="I226" s="136"/>
      <c r="J226" s="137">
        <f>ROUND(I226*H226,2)</f>
        <v>0</v>
      </c>
      <c r="K226" s="133" t="s">
        <v>162</v>
      </c>
      <c r="L226" s="32"/>
      <c r="M226" s="138" t="s">
        <v>19</v>
      </c>
      <c r="N226" s="139" t="s">
        <v>43</v>
      </c>
      <c r="P226" s="140">
        <f>O226*H226</f>
        <v>0</v>
      </c>
      <c r="Q226" s="140">
        <v>8.8639999999999997E-2</v>
      </c>
      <c r="R226" s="140">
        <f>Q226*H226</f>
        <v>2.286912E-2</v>
      </c>
      <c r="S226" s="140">
        <v>0</v>
      </c>
      <c r="T226" s="141">
        <f>S226*H226</f>
        <v>0</v>
      </c>
      <c r="AR226" s="142" t="s">
        <v>163</v>
      </c>
      <c r="AT226" s="142" t="s">
        <v>158</v>
      </c>
      <c r="AU226" s="142" t="s">
        <v>81</v>
      </c>
      <c r="AY226" s="17" t="s">
        <v>156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7" t="s">
        <v>79</v>
      </c>
      <c r="BK226" s="143">
        <f>ROUND(I226*H226,2)</f>
        <v>0</v>
      </c>
      <c r="BL226" s="17" t="s">
        <v>163</v>
      </c>
      <c r="BM226" s="142" t="s">
        <v>332</v>
      </c>
    </row>
    <row r="227" spans="2:65" s="1" customFormat="1">
      <c r="B227" s="32"/>
      <c r="D227" s="144" t="s">
        <v>165</v>
      </c>
      <c r="F227" s="145" t="s">
        <v>333</v>
      </c>
      <c r="I227" s="146"/>
      <c r="L227" s="32"/>
      <c r="M227" s="147"/>
      <c r="T227" s="53"/>
      <c r="AT227" s="17" t="s">
        <v>165</v>
      </c>
      <c r="AU227" s="17" t="s">
        <v>81</v>
      </c>
    </row>
    <row r="228" spans="2:65" s="1" customFormat="1">
      <c r="B228" s="32"/>
      <c r="D228" s="148" t="s">
        <v>167</v>
      </c>
      <c r="F228" s="149" t="s">
        <v>334</v>
      </c>
      <c r="I228" s="146"/>
      <c r="L228" s="32"/>
      <c r="M228" s="147"/>
      <c r="T228" s="53"/>
      <c r="AT228" s="17" t="s">
        <v>167</v>
      </c>
      <c r="AU228" s="17" t="s">
        <v>81</v>
      </c>
    </row>
    <row r="229" spans="2:65" s="13" customFormat="1">
      <c r="B229" s="156"/>
      <c r="D229" s="144" t="s">
        <v>169</v>
      </c>
      <c r="E229" s="157" t="s">
        <v>19</v>
      </c>
      <c r="F229" s="158" t="s">
        <v>335</v>
      </c>
      <c r="H229" s="159">
        <v>7.4999999999999997E-2</v>
      </c>
      <c r="I229" s="160"/>
      <c r="L229" s="156"/>
      <c r="M229" s="161"/>
      <c r="T229" s="162"/>
      <c r="AT229" s="157" t="s">
        <v>169</v>
      </c>
      <c r="AU229" s="157" t="s">
        <v>81</v>
      </c>
      <c r="AV229" s="13" t="s">
        <v>81</v>
      </c>
      <c r="AW229" s="13" t="s">
        <v>33</v>
      </c>
      <c r="AX229" s="13" t="s">
        <v>72</v>
      </c>
      <c r="AY229" s="157" t="s">
        <v>156</v>
      </c>
    </row>
    <row r="230" spans="2:65" s="13" customFormat="1">
      <c r="B230" s="156"/>
      <c r="D230" s="144" t="s">
        <v>169</v>
      </c>
      <c r="E230" s="157" t="s">
        <v>19</v>
      </c>
      <c r="F230" s="158" t="s">
        <v>336</v>
      </c>
      <c r="H230" s="159">
        <v>0.183</v>
      </c>
      <c r="I230" s="160"/>
      <c r="L230" s="156"/>
      <c r="M230" s="161"/>
      <c r="T230" s="162"/>
      <c r="AT230" s="157" t="s">
        <v>169</v>
      </c>
      <c r="AU230" s="157" t="s">
        <v>81</v>
      </c>
      <c r="AV230" s="13" t="s">
        <v>81</v>
      </c>
      <c r="AW230" s="13" t="s">
        <v>33</v>
      </c>
      <c r="AX230" s="13" t="s">
        <v>72</v>
      </c>
      <c r="AY230" s="157" t="s">
        <v>156</v>
      </c>
    </row>
    <row r="231" spans="2:65" s="14" customFormat="1">
      <c r="B231" s="163"/>
      <c r="D231" s="144" t="s">
        <v>169</v>
      </c>
      <c r="E231" s="164" t="s">
        <v>19</v>
      </c>
      <c r="F231" s="165" t="s">
        <v>176</v>
      </c>
      <c r="H231" s="166">
        <v>0.25800000000000001</v>
      </c>
      <c r="I231" s="167"/>
      <c r="L231" s="163"/>
      <c r="M231" s="168"/>
      <c r="T231" s="169"/>
      <c r="AT231" s="164" t="s">
        <v>169</v>
      </c>
      <c r="AU231" s="164" t="s">
        <v>81</v>
      </c>
      <c r="AV231" s="14" t="s">
        <v>163</v>
      </c>
      <c r="AW231" s="14" t="s">
        <v>33</v>
      </c>
      <c r="AX231" s="14" t="s">
        <v>79</v>
      </c>
      <c r="AY231" s="164" t="s">
        <v>156</v>
      </c>
    </row>
    <row r="232" spans="2:65" s="1" customFormat="1" ht="24.2" customHeight="1">
      <c r="B232" s="32"/>
      <c r="C232" s="170" t="s">
        <v>337</v>
      </c>
      <c r="D232" s="170" t="s">
        <v>237</v>
      </c>
      <c r="E232" s="171" t="s">
        <v>338</v>
      </c>
      <c r="F232" s="172" t="s">
        <v>339</v>
      </c>
      <c r="G232" s="173" t="s">
        <v>218</v>
      </c>
      <c r="H232" s="174">
        <v>7.4999999999999997E-2</v>
      </c>
      <c r="I232" s="175"/>
      <c r="J232" s="176">
        <f>ROUND(I232*H232,2)</f>
        <v>0</v>
      </c>
      <c r="K232" s="172" t="s">
        <v>162</v>
      </c>
      <c r="L232" s="177"/>
      <c r="M232" s="178" t="s">
        <v>19</v>
      </c>
      <c r="N232" s="179" t="s">
        <v>43</v>
      </c>
      <c r="P232" s="140">
        <f>O232*H232</f>
        <v>0</v>
      </c>
      <c r="Q232" s="140">
        <v>1</v>
      </c>
      <c r="R232" s="140">
        <f>Q232*H232</f>
        <v>7.4999999999999997E-2</v>
      </c>
      <c r="S232" s="140">
        <v>0</v>
      </c>
      <c r="T232" s="141">
        <f>S232*H232</f>
        <v>0</v>
      </c>
      <c r="AR232" s="142" t="s">
        <v>215</v>
      </c>
      <c r="AT232" s="142" t="s">
        <v>237</v>
      </c>
      <c r="AU232" s="142" t="s">
        <v>81</v>
      </c>
      <c r="AY232" s="17" t="s">
        <v>156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79</v>
      </c>
      <c r="BK232" s="143">
        <f>ROUND(I232*H232,2)</f>
        <v>0</v>
      </c>
      <c r="BL232" s="17" t="s">
        <v>163</v>
      </c>
      <c r="BM232" s="142" t="s">
        <v>340</v>
      </c>
    </row>
    <row r="233" spans="2:65" s="1" customFormat="1">
      <c r="B233" s="32"/>
      <c r="D233" s="144" t="s">
        <v>165</v>
      </c>
      <c r="F233" s="145" t="s">
        <v>339</v>
      </c>
      <c r="I233" s="146"/>
      <c r="L233" s="32"/>
      <c r="M233" s="147"/>
      <c r="T233" s="53"/>
      <c r="AT233" s="17" t="s">
        <v>165</v>
      </c>
      <c r="AU233" s="17" t="s">
        <v>81</v>
      </c>
    </row>
    <row r="234" spans="2:65" s="13" customFormat="1">
      <c r="B234" s="156"/>
      <c r="D234" s="144" t="s">
        <v>169</v>
      </c>
      <c r="E234" s="157" t="s">
        <v>19</v>
      </c>
      <c r="F234" s="158" t="s">
        <v>335</v>
      </c>
      <c r="H234" s="159">
        <v>7.4999999999999997E-2</v>
      </c>
      <c r="I234" s="160"/>
      <c r="L234" s="156"/>
      <c r="M234" s="161"/>
      <c r="T234" s="162"/>
      <c r="AT234" s="157" t="s">
        <v>169</v>
      </c>
      <c r="AU234" s="157" t="s">
        <v>81</v>
      </c>
      <c r="AV234" s="13" t="s">
        <v>81</v>
      </c>
      <c r="AW234" s="13" t="s">
        <v>33</v>
      </c>
      <c r="AX234" s="13" t="s">
        <v>72</v>
      </c>
      <c r="AY234" s="157" t="s">
        <v>156</v>
      </c>
    </row>
    <row r="235" spans="2:65" s="14" customFormat="1">
      <c r="B235" s="163"/>
      <c r="D235" s="144" t="s">
        <v>169</v>
      </c>
      <c r="E235" s="164" t="s">
        <v>19</v>
      </c>
      <c r="F235" s="165" t="s">
        <v>176</v>
      </c>
      <c r="H235" s="166">
        <v>7.4999999999999997E-2</v>
      </c>
      <c r="I235" s="167"/>
      <c r="L235" s="163"/>
      <c r="M235" s="168"/>
      <c r="T235" s="169"/>
      <c r="AT235" s="164" t="s">
        <v>169</v>
      </c>
      <c r="AU235" s="164" t="s">
        <v>81</v>
      </c>
      <c r="AV235" s="14" t="s">
        <v>163</v>
      </c>
      <c r="AW235" s="14" t="s">
        <v>33</v>
      </c>
      <c r="AX235" s="14" t="s">
        <v>79</v>
      </c>
      <c r="AY235" s="164" t="s">
        <v>156</v>
      </c>
    </row>
    <row r="236" spans="2:65" s="1" customFormat="1" ht="24.2" customHeight="1">
      <c r="B236" s="32"/>
      <c r="C236" s="170" t="s">
        <v>341</v>
      </c>
      <c r="D236" s="170" t="s">
        <v>237</v>
      </c>
      <c r="E236" s="171" t="s">
        <v>342</v>
      </c>
      <c r="F236" s="172" t="s">
        <v>343</v>
      </c>
      <c r="G236" s="173" t="s">
        <v>218</v>
      </c>
      <c r="H236" s="174">
        <v>0.183</v>
      </c>
      <c r="I236" s="175"/>
      <c r="J236" s="176">
        <f>ROUND(I236*H236,2)</f>
        <v>0</v>
      </c>
      <c r="K236" s="172" t="s">
        <v>162</v>
      </c>
      <c r="L236" s="177"/>
      <c r="M236" s="178" t="s">
        <v>19</v>
      </c>
      <c r="N236" s="179" t="s">
        <v>43</v>
      </c>
      <c r="P236" s="140">
        <f>O236*H236</f>
        <v>0</v>
      </c>
      <c r="Q236" s="140">
        <v>1</v>
      </c>
      <c r="R236" s="140">
        <f>Q236*H236</f>
        <v>0.183</v>
      </c>
      <c r="S236" s="140">
        <v>0</v>
      </c>
      <c r="T236" s="141">
        <f>S236*H236</f>
        <v>0</v>
      </c>
      <c r="AR236" s="142" t="s">
        <v>215</v>
      </c>
      <c r="AT236" s="142" t="s">
        <v>237</v>
      </c>
      <c r="AU236" s="142" t="s">
        <v>81</v>
      </c>
      <c r="AY236" s="17" t="s">
        <v>156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79</v>
      </c>
      <c r="BK236" s="143">
        <f>ROUND(I236*H236,2)</f>
        <v>0</v>
      </c>
      <c r="BL236" s="17" t="s">
        <v>163</v>
      </c>
      <c r="BM236" s="142" t="s">
        <v>344</v>
      </c>
    </row>
    <row r="237" spans="2:65" s="1" customFormat="1">
      <c r="B237" s="32"/>
      <c r="D237" s="144" t="s">
        <v>165</v>
      </c>
      <c r="F237" s="145" t="s">
        <v>343</v>
      </c>
      <c r="I237" s="146"/>
      <c r="L237" s="32"/>
      <c r="M237" s="147"/>
      <c r="T237" s="53"/>
      <c r="AT237" s="17" t="s">
        <v>165</v>
      </c>
      <c r="AU237" s="17" t="s">
        <v>81</v>
      </c>
    </row>
    <row r="238" spans="2:65" s="13" customFormat="1">
      <c r="B238" s="156"/>
      <c r="D238" s="144" t="s">
        <v>169</v>
      </c>
      <c r="E238" s="157" t="s">
        <v>19</v>
      </c>
      <c r="F238" s="158" t="s">
        <v>336</v>
      </c>
      <c r="H238" s="159">
        <v>0.183</v>
      </c>
      <c r="I238" s="160"/>
      <c r="L238" s="156"/>
      <c r="M238" s="161"/>
      <c r="T238" s="162"/>
      <c r="AT238" s="157" t="s">
        <v>169</v>
      </c>
      <c r="AU238" s="157" t="s">
        <v>81</v>
      </c>
      <c r="AV238" s="13" t="s">
        <v>81</v>
      </c>
      <c r="AW238" s="13" t="s">
        <v>33</v>
      </c>
      <c r="AX238" s="13" t="s">
        <v>72</v>
      </c>
      <c r="AY238" s="157" t="s">
        <v>156</v>
      </c>
    </row>
    <row r="239" spans="2:65" s="14" customFormat="1">
      <c r="B239" s="163"/>
      <c r="D239" s="144" t="s">
        <v>169</v>
      </c>
      <c r="E239" s="164" t="s">
        <v>19</v>
      </c>
      <c r="F239" s="165" t="s">
        <v>176</v>
      </c>
      <c r="H239" s="166">
        <v>0.183</v>
      </c>
      <c r="I239" s="167"/>
      <c r="L239" s="163"/>
      <c r="M239" s="168"/>
      <c r="T239" s="169"/>
      <c r="AT239" s="164" t="s">
        <v>169</v>
      </c>
      <c r="AU239" s="164" t="s">
        <v>81</v>
      </c>
      <c r="AV239" s="14" t="s">
        <v>163</v>
      </c>
      <c r="AW239" s="14" t="s">
        <v>33</v>
      </c>
      <c r="AX239" s="14" t="s">
        <v>79</v>
      </c>
      <c r="AY239" s="164" t="s">
        <v>156</v>
      </c>
    </row>
    <row r="240" spans="2:65" s="1" customFormat="1" ht="33" customHeight="1">
      <c r="B240" s="32"/>
      <c r="C240" s="131" t="s">
        <v>345</v>
      </c>
      <c r="D240" s="131" t="s">
        <v>158</v>
      </c>
      <c r="E240" s="132" t="s">
        <v>346</v>
      </c>
      <c r="F240" s="133" t="s">
        <v>347</v>
      </c>
      <c r="G240" s="134" t="s">
        <v>252</v>
      </c>
      <c r="H240" s="135">
        <v>1.5580000000000001</v>
      </c>
      <c r="I240" s="136"/>
      <c r="J240" s="137">
        <f>ROUND(I240*H240,2)</f>
        <v>0</v>
      </c>
      <c r="K240" s="133" t="s">
        <v>162</v>
      </c>
      <c r="L240" s="32"/>
      <c r="M240" s="138" t="s">
        <v>19</v>
      </c>
      <c r="N240" s="139" t="s">
        <v>43</v>
      </c>
      <c r="P240" s="140">
        <f>O240*H240</f>
        <v>0</v>
      </c>
      <c r="Q240" s="140">
        <v>6.1969999999999997E-2</v>
      </c>
      <c r="R240" s="140">
        <f>Q240*H240</f>
        <v>9.6549259999999998E-2</v>
      </c>
      <c r="S240" s="140">
        <v>0</v>
      </c>
      <c r="T240" s="141">
        <f>S240*H240</f>
        <v>0</v>
      </c>
      <c r="AR240" s="142" t="s">
        <v>163</v>
      </c>
      <c r="AT240" s="142" t="s">
        <v>158</v>
      </c>
      <c r="AU240" s="142" t="s">
        <v>81</v>
      </c>
      <c r="AY240" s="17" t="s">
        <v>156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79</v>
      </c>
      <c r="BK240" s="143">
        <f>ROUND(I240*H240,2)</f>
        <v>0</v>
      </c>
      <c r="BL240" s="17" t="s">
        <v>163</v>
      </c>
      <c r="BM240" s="142" t="s">
        <v>348</v>
      </c>
    </row>
    <row r="241" spans="2:65" s="1" customFormat="1">
      <c r="B241" s="32"/>
      <c r="D241" s="144" t="s">
        <v>165</v>
      </c>
      <c r="F241" s="145" t="s">
        <v>349</v>
      </c>
      <c r="I241" s="146"/>
      <c r="L241" s="32"/>
      <c r="M241" s="147"/>
      <c r="T241" s="53"/>
      <c r="AT241" s="17" t="s">
        <v>165</v>
      </c>
      <c r="AU241" s="17" t="s">
        <v>81</v>
      </c>
    </row>
    <row r="242" spans="2:65" s="1" customFormat="1">
      <c r="B242" s="32"/>
      <c r="D242" s="148" t="s">
        <v>167</v>
      </c>
      <c r="F242" s="149" t="s">
        <v>350</v>
      </c>
      <c r="I242" s="146"/>
      <c r="L242" s="32"/>
      <c r="M242" s="147"/>
      <c r="T242" s="53"/>
      <c r="AT242" s="17" t="s">
        <v>167</v>
      </c>
      <c r="AU242" s="17" t="s">
        <v>81</v>
      </c>
    </row>
    <row r="243" spans="2:65" s="13" customFormat="1">
      <c r="B243" s="156"/>
      <c r="D243" s="144" t="s">
        <v>169</v>
      </c>
      <c r="E243" s="157" t="s">
        <v>19</v>
      </c>
      <c r="F243" s="158" t="s">
        <v>351</v>
      </c>
      <c r="H243" s="159">
        <v>1.5580000000000001</v>
      </c>
      <c r="I243" s="160"/>
      <c r="L243" s="156"/>
      <c r="M243" s="161"/>
      <c r="T243" s="162"/>
      <c r="AT243" s="157" t="s">
        <v>169</v>
      </c>
      <c r="AU243" s="157" t="s">
        <v>81</v>
      </c>
      <c r="AV243" s="13" t="s">
        <v>81</v>
      </c>
      <c r="AW243" s="13" t="s">
        <v>33</v>
      </c>
      <c r="AX243" s="13" t="s">
        <v>72</v>
      </c>
      <c r="AY243" s="157" t="s">
        <v>156</v>
      </c>
    </row>
    <row r="244" spans="2:65" s="14" customFormat="1">
      <c r="B244" s="163"/>
      <c r="D244" s="144" t="s">
        <v>169</v>
      </c>
      <c r="E244" s="164" t="s">
        <v>19</v>
      </c>
      <c r="F244" s="165" t="s">
        <v>176</v>
      </c>
      <c r="H244" s="166">
        <v>1.5580000000000001</v>
      </c>
      <c r="I244" s="167"/>
      <c r="L244" s="163"/>
      <c r="M244" s="168"/>
      <c r="T244" s="169"/>
      <c r="AT244" s="164" t="s">
        <v>169</v>
      </c>
      <c r="AU244" s="164" t="s">
        <v>81</v>
      </c>
      <c r="AV244" s="14" t="s">
        <v>163</v>
      </c>
      <c r="AW244" s="14" t="s">
        <v>33</v>
      </c>
      <c r="AX244" s="14" t="s">
        <v>79</v>
      </c>
      <c r="AY244" s="164" t="s">
        <v>156</v>
      </c>
    </row>
    <row r="245" spans="2:65" s="1" customFormat="1" ht="24.2" customHeight="1">
      <c r="B245" s="32"/>
      <c r="C245" s="131" t="s">
        <v>352</v>
      </c>
      <c r="D245" s="131" t="s">
        <v>158</v>
      </c>
      <c r="E245" s="132" t="s">
        <v>353</v>
      </c>
      <c r="F245" s="133" t="s">
        <v>354</v>
      </c>
      <c r="G245" s="134" t="s">
        <v>252</v>
      </c>
      <c r="H245" s="135">
        <v>52.168999999999997</v>
      </c>
      <c r="I245" s="136"/>
      <c r="J245" s="137">
        <f>ROUND(I245*H245,2)</f>
        <v>0</v>
      </c>
      <c r="K245" s="133" t="s">
        <v>162</v>
      </c>
      <c r="L245" s="32"/>
      <c r="M245" s="138" t="s">
        <v>19</v>
      </c>
      <c r="N245" s="139" t="s">
        <v>43</v>
      </c>
      <c r="P245" s="140">
        <f>O245*H245</f>
        <v>0</v>
      </c>
      <c r="Q245" s="140">
        <v>6.1719999999999997E-2</v>
      </c>
      <c r="R245" s="140">
        <f>Q245*H245</f>
        <v>3.2198706799999997</v>
      </c>
      <c r="S245" s="140">
        <v>0</v>
      </c>
      <c r="T245" s="141">
        <f>S245*H245</f>
        <v>0</v>
      </c>
      <c r="AR245" s="142" t="s">
        <v>163</v>
      </c>
      <c r="AT245" s="142" t="s">
        <v>158</v>
      </c>
      <c r="AU245" s="142" t="s">
        <v>81</v>
      </c>
      <c r="AY245" s="17" t="s">
        <v>156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163</v>
      </c>
      <c r="BM245" s="142" t="s">
        <v>355</v>
      </c>
    </row>
    <row r="246" spans="2:65" s="1" customFormat="1">
      <c r="B246" s="32"/>
      <c r="D246" s="144" t="s">
        <v>165</v>
      </c>
      <c r="F246" s="145" t="s">
        <v>356</v>
      </c>
      <c r="I246" s="146"/>
      <c r="L246" s="32"/>
      <c r="M246" s="147"/>
      <c r="T246" s="53"/>
      <c r="AT246" s="17" t="s">
        <v>165</v>
      </c>
      <c r="AU246" s="17" t="s">
        <v>81</v>
      </c>
    </row>
    <row r="247" spans="2:65" s="1" customFormat="1">
      <c r="B247" s="32"/>
      <c r="D247" s="148" t="s">
        <v>167</v>
      </c>
      <c r="F247" s="149" t="s">
        <v>357</v>
      </c>
      <c r="I247" s="146"/>
      <c r="L247" s="32"/>
      <c r="M247" s="147"/>
      <c r="T247" s="53"/>
      <c r="AT247" s="17" t="s">
        <v>167</v>
      </c>
      <c r="AU247" s="17" t="s">
        <v>81</v>
      </c>
    </row>
    <row r="248" spans="2:65" s="13" customFormat="1">
      <c r="B248" s="156"/>
      <c r="D248" s="144" t="s">
        <v>169</v>
      </c>
      <c r="E248" s="157" t="s">
        <v>19</v>
      </c>
      <c r="F248" s="158" t="s">
        <v>358</v>
      </c>
      <c r="H248" s="159">
        <v>54.073999999999998</v>
      </c>
      <c r="I248" s="160"/>
      <c r="L248" s="156"/>
      <c r="M248" s="161"/>
      <c r="T248" s="162"/>
      <c r="AT248" s="157" t="s">
        <v>169</v>
      </c>
      <c r="AU248" s="157" t="s">
        <v>81</v>
      </c>
      <c r="AV248" s="13" t="s">
        <v>81</v>
      </c>
      <c r="AW248" s="13" t="s">
        <v>33</v>
      </c>
      <c r="AX248" s="13" t="s">
        <v>72</v>
      </c>
      <c r="AY248" s="157" t="s">
        <v>156</v>
      </c>
    </row>
    <row r="249" spans="2:65" s="13" customFormat="1">
      <c r="B249" s="156"/>
      <c r="D249" s="144" t="s">
        <v>169</v>
      </c>
      <c r="E249" s="157" t="s">
        <v>19</v>
      </c>
      <c r="F249" s="158" t="s">
        <v>359</v>
      </c>
      <c r="H249" s="159">
        <v>6.0949999999999998</v>
      </c>
      <c r="I249" s="160"/>
      <c r="L249" s="156"/>
      <c r="M249" s="161"/>
      <c r="T249" s="162"/>
      <c r="AT249" s="157" t="s">
        <v>169</v>
      </c>
      <c r="AU249" s="157" t="s">
        <v>81</v>
      </c>
      <c r="AV249" s="13" t="s">
        <v>81</v>
      </c>
      <c r="AW249" s="13" t="s">
        <v>33</v>
      </c>
      <c r="AX249" s="13" t="s">
        <v>72</v>
      </c>
      <c r="AY249" s="157" t="s">
        <v>156</v>
      </c>
    </row>
    <row r="250" spans="2:65" s="13" customFormat="1">
      <c r="B250" s="156"/>
      <c r="D250" s="144" t="s">
        <v>169</v>
      </c>
      <c r="E250" s="157" t="s">
        <v>19</v>
      </c>
      <c r="F250" s="158" t="s">
        <v>360</v>
      </c>
      <c r="H250" s="159">
        <v>-8</v>
      </c>
      <c r="I250" s="160"/>
      <c r="L250" s="156"/>
      <c r="M250" s="161"/>
      <c r="T250" s="162"/>
      <c r="AT250" s="157" t="s">
        <v>169</v>
      </c>
      <c r="AU250" s="157" t="s">
        <v>81</v>
      </c>
      <c r="AV250" s="13" t="s">
        <v>81</v>
      </c>
      <c r="AW250" s="13" t="s">
        <v>33</v>
      </c>
      <c r="AX250" s="13" t="s">
        <v>72</v>
      </c>
      <c r="AY250" s="157" t="s">
        <v>156</v>
      </c>
    </row>
    <row r="251" spans="2:65" s="14" customFormat="1">
      <c r="B251" s="163"/>
      <c r="D251" s="144" t="s">
        <v>169</v>
      </c>
      <c r="E251" s="164" t="s">
        <v>19</v>
      </c>
      <c r="F251" s="165" t="s">
        <v>176</v>
      </c>
      <c r="H251" s="166">
        <v>52.168999999999997</v>
      </c>
      <c r="I251" s="167"/>
      <c r="L251" s="163"/>
      <c r="M251" s="168"/>
      <c r="T251" s="169"/>
      <c r="AT251" s="164" t="s">
        <v>169</v>
      </c>
      <c r="AU251" s="164" t="s">
        <v>81</v>
      </c>
      <c r="AV251" s="14" t="s">
        <v>163</v>
      </c>
      <c r="AW251" s="14" t="s">
        <v>33</v>
      </c>
      <c r="AX251" s="14" t="s">
        <v>79</v>
      </c>
      <c r="AY251" s="164" t="s">
        <v>156</v>
      </c>
    </row>
    <row r="252" spans="2:65" s="1" customFormat="1" ht="24.2" customHeight="1">
      <c r="B252" s="32"/>
      <c r="C252" s="131" t="s">
        <v>361</v>
      </c>
      <c r="D252" s="131" t="s">
        <v>158</v>
      </c>
      <c r="E252" s="132" t="s">
        <v>362</v>
      </c>
      <c r="F252" s="133" t="s">
        <v>363</v>
      </c>
      <c r="G252" s="134" t="s">
        <v>252</v>
      </c>
      <c r="H252" s="135">
        <v>39.552</v>
      </c>
      <c r="I252" s="136"/>
      <c r="J252" s="137">
        <f>ROUND(I252*H252,2)</f>
        <v>0</v>
      </c>
      <c r="K252" s="133" t="s">
        <v>162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7.9210000000000003E-2</v>
      </c>
      <c r="R252" s="140">
        <f>Q252*H252</f>
        <v>3.13291392</v>
      </c>
      <c r="S252" s="140">
        <v>0</v>
      </c>
      <c r="T252" s="141">
        <f>S252*H252</f>
        <v>0</v>
      </c>
      <c r="AR252" s="142" t="s">
        <v>163</v>
      </c>
      <c r="AT252" s="142" t="s">
        <v>158</v>
      </c>
      <c r="AU252" s="142" t="s">
        <v>81</v>
      </c>
      <c r="AY252" s="17" t="s">
        <v>156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163</v>
      </c>
      <c r="BM252" s="142" t="s">
        <v>364</v>
      </c>
    </row>
    <row r="253" spans="2:65" s="1" customFormat="1">
      <c r="B253" s="32"/>
      <c r="D253" s="144" t="s">
        <v>165</v>
      </c>
      <c r="F253" s="145" t="s">
        <v>365</v>
      </c>
      <c r="I253" s="146"/>
      <c r="L253" s="32"/>
      <c r="M253" s="147"/>
      <c r="T253" s="53"/>
      <c r="AT253" s="17" t="s">
        <v>165</v>
      </c>
      <c r="AU253" s="17" t="s">
        <v>81</v>
      </c>
    </row>
    <row r="254" spans="2:65" s="1" customFormat="1">
      <c r="B254" s="32"/>
      <c r="D254" s="148" t="s">
        <v>167</v>
      </c>
      <c r="F254" s="149" t="s">
        <v>366</v>
      </c>
      <c r="I254" s="146"/>
      <c r="L254" s="32"/>
      <c r="M254" s="147"/>
      <c r="T254" s="53"/>
      <c r="AT254" s="17" t="s">
        <v>167</v>
      </c>
      <c r="AU254" s="17" t="s">
        <v>81</v>
      </c>
    </row>
    <row r="255" spans="2:65" s="13" customFormat="1">
      <c r="B255" s="156"/>
      <c r="D255" s="144" t="s">
        <v>169</v>
      </c>
      <c r="E255" s="157" t="s">
        <v>19</v>
      </c>
      <c r="F255" s="158" t="s">
        <v>367</v>
      </c>
      <c r="H255" s="159">
        <v>44.552</v>
      </c>
      <c r="I255" s="160"/>
      <c r="L255" s="156"/>
      <c r="M255" s="161"/>
      <c r="T255" s="162"/>
      <c r="AT255" s="157" t="s">
        <v>169</v>
      </c>
      <c r="AU255" s="157" t="s">
        <v>81</v>
      </c>
      <c r="AV255" s="13" t="s">
        <v>81</v>
      </c>
      <c r="AW255" s="13" t="s">
        <v>33</v>
      </c>
      <c r="AX255" s="13" t="s">
        <v>72</v>
      </c>
      <c r="AY255" s="157" t="s">
        <v>156</v>
      </c>
    </row>
    <row r="256" spans="2:65" s="13" customFormat="1">
      <c r="B256" s="156"/>
      <c r="D256" s="144" t="s">
        <v>169</v>
      </c>
      <c r="E256" s="157" t="s">
        <v>19</v>
      </c>
      <c r="F256" s="158" t="s">
        <v>368</v>
      </c>
      <c r="H256" s="159">
        <v>-5</v>
      </c>
      <c r="I256" s="160"/>
      <c r="L256" s="156"/>
      <c r="M256" s="161"/>
      <c r="T256" s="162"/>
      <c r="AT256" s="157" t="s">
        <v>169</v>
      </c>
      <c r="AU256" s="157" t="s">
        <v>81</v>
      </c>
      <c r="AV256" s="13" t="s">
        <v>81</v>
      </c>
      <c r="AW256" s="13" t="s">
        <v>33</v>
      </c>
      <c r="AX256" s="13" t="s">
        <v>72</v>
      </c>
      <c r="AY256" s="157" t="s">
        <v>156</v>
      </c>
    </row>
    <row r="257" spans="2:65" s="14" customFormat="1">
      <c r="B257" s="163"/>
      <c r="D257" s="144" t="s">
        <v>169</v>
      </c>
      <c r="E257" s="164" t="s">
        <v>19</v>
      </c>
      <c r="F257" s="165" t="s">
        <v>176</v>
      </c>
      <c r="H257" s="166">
        <v>39.552</v>
      </c>
      <c r="I257" s="167"/>
      <c r="L257" s="163"/>
      <c r="M257" s="168"/>
      <c r="T257" s="169"/>
      <c r="AT257" s="164" t="s">
        <v>169</v>
      </c>
      <c r="AU257" s="164" t="s">
        <v>81</v>
      </c>
      <c r="AV257" s="14" t="s">
        <v>163</v>
      </c>
      <c r="AW257" s="14" t="s">
        <v>33</v>
      </c>
      <c r="AX257" s="14" t="s">
        <v>79</v>
      </c>
      <c r="AY257" s="164" t="s">
        <v>156</v>
      </c>
    </row>
    <row r="258" spans="2:65" s="1" customFormat="1" ht="24.2" customHeight="1">
      <c r="B258" s="32"/>
      <c r="C258" s="131" t="s">
        <v>369</v>
      </c>
      <c r="D258" s="131" t="s">
        <v>158</v>
      </c>
      <c r="E258" s="132" t="s">
        <v>370</v>
      </c>
      <c r="F258" s="133" t="s">
        <v>371</v>
      </c>
      <c r="G258" s="134" t="s">
        <v>372</v>
      </c>
      <c r="H258" s="135">
        <v>46.56</v>
      </c>
      <c r="I258" s="136"/>
      <c r="J258" s="137">
        <f>ROUND(I258*H258,2)</f>
        <v>0</v>
      </c>
      <c r="K258" s="133" t="s">
        <v>162</v>
      </c>
      <c r="L258" s="32"/>
      <c r="M258" s="138" t="s">
        <v>19</v>
      </c>
      <c r="N258" s="139" t="s">
        <v>43</v>
      </c>
      <c r="P258" s="140">
        <f>O258*H258</f>
        <v>0</v>
      </c>
      <c r="Q258" s="140">
        <v>1.3999999999999999E-4</v>
      </c>
      <c r="R258" s="140">
        <f>Q258*H258</f>
        <v>6.5183999999999997E-3</v>
      </c>
      <c r="S258" s="140">
        <v>0</v>
      </c>
      <c r="T258" s="141">
        <f>S258*H258</f>
        <v>0</v>
      </c>
      <c r="AR258" s="142" t="s">
        <v>163</v>
      </c>
      <c r="AT258" s="142" t="s">
        <v>158</v>
      </c>
      <c r="AU258" s="142" t="s">
        <v>81</v>
      </c>
      <c r="AY258" s="17" t="s">
        <v>156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163</v>
      </c>
      <c r="BM258" s="142" t="s">
        <v>373</v>
      </c>
    </row>
    <row r="259" spans="2:65" s="1" customFormat="1">
      <c r="B259" s="32"/>
      <c r="D259" s="144" t="s">
        <v>165</v>
      </c>
      <c r="F259" s="145" t="s">
        <v>374</v>
      </c>
      <c r="I259" s="146"/>
      <c r="L259" s="32"/>
      <c r="M259" s="147"/>
      <c r="T259" s="53"/>
      <c r="AT259" s="17" t="s">
        <v>165</v>
      </c>
      <c r="AU259" s="17" t="s">
        <v>81</v>
      </c>
    </row>
    <row r="260" spans="2:65" s="1" customFormat="1">
      <c r="B260" s="32"/>
      <c r="D260" s="148" t="s">
        <v>167</v>
      </c>
      <c r="F260" s="149" t="s">
        <v>375</v>
      </c>
      <c r="I260" s="146"/>
      <c r="L260" s="32"/>
      <c r="M260" s="147"/>
      <c r="T260" s="53"/>
      <c r="AT260" s="17" t="s">
        <v>167</v>
      </c>
      <c r="AU260" s="17" t="s">
        <v>81</v>
      </c>
    </row>
    <row r="261" spans="2:65" s="13" customFormat="1">
      <c r="B261" s="156"/>
      <c r="D261" s="144" t="s">
        <v>169</v>
      </c>
      <c r="E261" s="157" t="s">
        <v>19</v>
      </c>
      <c r="F261" s="158" t="s">
        <v>376</v>
      </c>
      <c r="H261" s="159">
        <v>46.56</v>
      </c>
      <c r="I261" s="160"/>
      <c r="L261" s="156"/>
      <c r="M261" s="161"/>
      <c r="T261" s="162"/>
      <c r="AT261" s="157" t="s">
        <v>169</v>
      </c>
      <c r="AU261" s="157" t="s">
        <v>81</v>
      </c>
      <c r="AV261" s="13" t="s">
        <v>81</v>
      </c>
      <c r="AW261" s="13" t="s">
        <v>33</v>
      </c>
      <c r="AX261" s="13" t="s">
        <v>72</v>
      </c>
      <c r="AY261" s="157" t="s">
        <v>156</v>
      </c>
    </row>
    <row r="262" spans="2:65" s="14" customFormat="1">
      <c r="B262" s="163"/>
      <c r="D262" s="144" t="s">
        <v>169</v>
      </c>
      <c r="E262" s="164" t="s">
        <v>19</v>
      </c>
      <c r="F262" s="165" t="s">
        <v>176</v>
      </c>
      <c r="H262" s="166">
        <v>46.56</v>
      </c>
      <c r="I262" s="167"/>
      <c r="L262" s="163"/>
      <c r="M262" s="168"/>
      <c r="T262" s="169"/>
      <c r="AT262" s="164" t="s">
        <v>169</v>
      </c>
      <c r="AU262" s="164" t="s">
        <v>81</v>
      </c>
      <c r="AV262" s="14" t="s">
        <v>163</v>
      </c>
      <c r="AW262" s="14" t="s">
        <v>33</v>
      </c>
      <c r="AX262" s="14" t="s">
        <v>79</v>
      </c>
      <c r="AY262" s="164" t="s">
        <v>156</v>
      </c>
    </row>
    <row r="263" spans="2:65" s="1" customFormat="1" ht="24.2" customHeight="1">
      <c r="B263" s="32"/>
      <c r="C263" s="131" t="s">
        <v>377</v>
      </c>
      <c r="D263" s="131" t="s">
        <v>158</v>
      </c>
      <c r="E263" s="132" t="s">
        <v>378</v>
      </c>
      <c r="F263" s="133" t="s">
        <v>379</v>
      </c>
      <c r="G263" s="134" t="s">
        <v>372</v>
      </c>
      <c r="H263" s="135">
        <v>18.582000000000001</v>
      </c>
      <c r="I263" s="136"/>
      <c r="J263" s="137">
        <f>ROUND(I263*H263,2)</f>
        <v>0</v>
      </c>
      <c r="K263" s="133" t="s">
        <v>162</v>
      </c>
      <c r="L263" s="32"/>
      <c r="M263" s="138" t="s">
        <v>19</v>
      </c>
      <c r="N263" s="139" t="s">
        <v>43</v>
      </c>
      <c r="P263" s="140">
        <f>O263*H263</f>
        <v>0</v>
      </c>
      <c r="Q263" s="140">
        <v>2.0400000000000001E-3</v>
      </c>
      <c r="R263" s="140">
        <f>Q263*H263</f>
        <v>3.7907280000000002E-2</v>
      </c>
      <c r="S263" s="140">
        <v>0</v>
      </c>
      <c r="T263" s="141">
        <f>S263*H263</f>
        <v>0</v>
      </c>
      <c r="AR263" s="142" t="s">
        <v>163</v>
      </c>
      <c r="AT263" s="142" t="s">
        <v>158</v>
      </c>
      <c r="AU263" s="142" t="s">
        <v>81</v>
      </c>
      <c r="AY263" s="17" t="s">
        <v>156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163</v>
      </c>
      <c r="BM263" s="142" t="s">
        <v>380</v>
      </c>
    </row>
    <row r="264" spans="2:65" s="1" customFormat="1">
      <c r="B264" s="32"/>
      <c r="D264" s="144" t="s">
        <v>165</v>
      </c>
      <c r="F264" s="145" t="s">
        <v>381</v>
      </c>
      <c r="I264" s="146"/>
      <c r="L264" s="32"/>
      <c r="M264" s="147"/>
      <c r="T264" s="53"/>
      <c r="AT264" s="17" t="s">
        <v>165</v>
      </c>
      <c r="AU264" s="17" t="s">
        <v>81</v>
      </c>
    </row>
    <row r="265" spans="2:65" s="1" customFormat="1">
      <c r="B265" s="32"/>
      <c r="D265" s="148" t="s">
        <v>167</v>
      </c>
      <c r="F265" s="149" t="s">
        <v>382</v>
      </c>
      <c r="I265" s="146"/>
      <c r="L265" s="32"/>
      <c r="M265" s="147"/>
      <c r="T265" s="53"/>
      <c r="AT265" s="17" t="s">
        <v>167</v>
      </c>
      <c r="AU265" s="17" t="s">
        <v>81</v>
      </c>
    </row>
    <row r="266" spans="2:65" s="13" customFormat="1">
      <c r="B266" s="156"/>
      <c r="D266" s="144" t="s">
        <v>169</v>
      </c>
      <c r="E266" s="157" t="s">
        <v>19</v>
      </c>
      <c r="F266" s="158" t="s">
        <v>383</v>
      </c>
      <c r="H266" s="159">
        <v>18.582000000000001</v>
      </c>
      <c r="I266" s="160"/>
      <c r="L266" s="156"/>
      <c r="M266" s="161"/>
      <c r="T266" s="162"/>
      <c r="AT266" s="157" t="s">
        <v>169</v>
      </c>
      <c r="AU266" s="157" t="s">
        <v>81</v>
      </c>
      <c r="AV266" s="13" t="s">
        <v>81</v>
      </c>
      <c r="AW266" s="13" t="s">
        <v>33</v>
      </c>
      <c r="AX266" s="13" t="s">
        <v>72</v>
      </c>
      <c r="AY266" s="157" t="s">
        <v>156</v>
      </c>
    </row>
    <row r="267" spans="2:65" s="14" customFormat="1">
      <c r="B267" s="163"/>
      <c r="D267" s="144" t="s">
        <v>169</v>
      </c>
      <c r="E267" s="164" t="s">
        <v>19</v>
      </c>
      <c r="F267" s="165" t="s">
        <v>176</v>
      </c>
      <c r="H267" s="166">
        <v>18.582000000000001</v>
      </c>
      <c r="I267" s="167"/>
      <c r="L267" s="163"/>
      <c r="M267" s="168"/>
      <c r="T267" s="169"/>
      <c r="AT267" s="164" t="s">
        <v>169</v>
      </c>
      <c r="AU267" s="164" t="s">
        <v>81</v>
      </c>
      <c r="AV267" s="14" t="s">
        <v>163</v>
      </c>
      <c r="AW267" s="14" t="s">
        <v>33</v>
      </c>
      <c r="AX267" s="14" t="s">
        <v>79</v>
      </c>
      <c r="AY267" s="164" t="s">
        <v>156</v>
      </c>
    </row>
    <row r="268" spans="2:65" s="1" customFormat="1" ht="24.2" customHeight="1">
      <c r="B268" s="32"/>
      <c r="C268" s="131" t="s">
        <v>384</v>
      </c>
      <c r="D268" s="131" t="s">
        <v>158</v>
      </c>
      <c r="E268" s="132" t="s">
        <v>385</v>
      </c>
      <c r="F268" s="133" t="s">
        <v>386</v>
      </c>
      <c r="G268" s="134" t="s">
        <v>372</v>
      </c>
      <c r="H268" s="135">
        <v>15.31</v>
      </c>
      <c r="I268" s="136"/>
      <c r="J268" s="137">
        <f>ROUND(I268*H268,2)</f>
        <v>0</v>
      </c>
      <c r="K268" s="133" t="s">
        <v>162</v>
      </c>
      <c r="L268" s="32"/>
      <c r="M268" s="138" t="s">
        <v>19</v>
      </c>
      <c r="N268" s="139" t="s">
        <v>43</v>
      </c>
      <c r="P268" s="140">
        <f>O268*H268</f>
        <v>0</v>
      </c>
      <c r="Q268" s="140">
        <v>3.0599999999999998E-3</v>
      </c>
      <c r="R268" s="140">
        <f>Q268*H268</f>
        <v>4.6848599999999997E-2</v>
      </c>
      <c r="S268" s="140">
        <v>0</v>
      </c>
      <c r="T268" s="141">
        <f>S268*H268</f>
        <v>0</v>
      </c>
      <c r="AR268" s="142" t="s">
        <v>163</v>
      </c>
      <c r="AT268" s="142" t="s">
        <v>158</v>
      </c>
      <c r="AU268" s="142" t="s">
        <v>81</v>
      </c>
      <c r="AY268" s="17" t="s">
        <v>156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79</v>
      </c>
      <c r="BK268" s="143">
        <f>ROUND(I268*H268,2)</f>
        <v>0</v>
      </c>
      <c r="BL268" s="17" t="s">
        <v>163</v>
      </c>
      <c r="BM268" s="142" t="s">
        <v>387</v>
      </c>
    </row>
    <row r="269" spans="2:65" s="1" customFormat="1">
      <c r="B269" s="32"/>
      <c r="D269" s="144" t="s">
        <v>165</v>
      </c>
      <c r="F269" s="145" t="s">
        <v>388</v>
      </c>
      <c r="I269" s="146"/>
      <c r="L269" s="32"/>
      <c r="M269" s="147"/>
      <c r="T269" s="53"/>
      <c r="AT269" s="17" t="s">
        <v>165</v>
      </c>
      <c r="AU269" s="17" t="s">
        <v>81</v>
      </c>
    </row>
    <row r="270" spans="2:65" s="1" customFormat="1">
      <c r="B270" s="32"/>
      <c r="D270" s="148" t="s">
        <v>167</v>
      </c>
      <c r="F270" s="149" t="s">
        <v>389</v>
      </c>
      <c r="I270" s="146"/>
      <c r="L270" s="32"/>
      <c r="M270" s="147"/>
      <c r="T270" s="53"/>
      <c r="AT270" s="17" t="s">
        <v>167</v>
      </c>
      <c r="AU270" s="17" t="s">
        <v>81</v>
      </c>
    </row>
    <row r="271" spans="2:65" s="13" customFormat="1">
      <c r="B271" s="156"/>
      <c r="D271" s="144" t="s">
        <v>169</v>
      </c>
      <c r="E271" s="157" t="s">
        <v>19</v>
      </c>
      <c r="F271" s="158" t="s">
        <v>390</v>
      </c>
      <c r="H271" s="159">
        <v>15.31</v>
      </c>
      <c r="I271" s="160"/>
      <c r="L271" s="156"/>
      <c r="M271" s="161"/>
      <c r="T271" s="162"/>
      <c r="AT271" s="157" t="s">
        <v>169</v>
      </c>
      <c r="AU271" s="157" t="s">
        <v>81</v>
      </c>
      <c r="AV271" s="13" t="s">
        <v>81</v>
      </c>
      <c r="AW271" s="13" t="s">
        <v>33</v>
      </c>
      <c r="AX271" s="13" t="s">
        <v>72</v>
      </c>
      <c r="AY271" s="157" t="s">
        <v>156</v>
      </c>
    </row>
    <row r="272" spans="2:65" s="14" customFormat="1">
      <c r="B272" s="163"/>
      <c r="D272" s="144" t="s">
        <v>169</v>
      </c>
      <c r="E272" s="164" t="s">
        <v>19</v>
      </c>
      <c r="F272" s="165" t="s">
        <v>176</v>
      </c>
      <c r="H272" s="166">
        <v>15.31</v>
      </c>
      <c r="I272" s="167"/>
      <c r="L272" s="163"/>
      <c r="M272" s="168"/>
      <c r="T272" s="169"/>
      <c r="AT272" s="164" t="s">
        <v>169</v>
      </c>
      <c r="AU272" s="164" t="s">
        <v>81</v>
      </c>
      <c r="AV272" s="14" t="s">
        <v>163</v>
      </c>
      <c r="AW272" s="14" t="s">
        <v>33</v>
      </c>
      <c r="AX272" s="14" t="s">
        <v>79</v>
      </c>
      <c r="AY272" s="164" t="s">
        <v>156</v>
      </c>
    </row>
    <row r="273" spans="2:65" s="1" customFormat="1" ht="24.2" customHeight="1">
      <c r="B273" s="32"/>
      <c r="C273" s="131" t="s">
        <v>391</v>
      </c>
      <c r="D273" s="131" t="s">
        <v>158</v>
      </c>
      <c r="E273" s="132" t="s">
        <v>392</v>
      </c>
      <c r="F273" s="133" t="s">
        <v>393</v>
      </c>
      <c r="G273" s="134" t="s">
        <v>252</v>
      </c>
      <c r="H273" s="135">
        <v>2.4</v>
      </c>
      <c r="I273" s="136"/>
      <c r="J273" s="137">
        <f>ROUND(I273*H273,2)</f>
        <v>0</v>
      </c>
      <c r="K273" s="133" t="s">
        <v>162</v>
      </c>
      <c r="L273" s="32"/>
      <c r="M273" s="138" t="s">
        <v>19</v>
      </c>
      <c r="N273" s="139" t="s">
        <v>43</v>
      </c>
      <c r="P273" s="140">
        <f>O273*H273</f>
        <v>0</v>
      </c>
      <c r="Q273" s="140">
        <v>0.17818000000000001</v>
      </c>
      <c r="R273" s="140">
        <f>Q273*H273</f>
        <v>0.42763200000000001</v>
      </c>
      <c r="S273" s="140">
        <v>0</v>
      </c>
      <c r="T273" s="141">
        <f>S273*H273</f>
        <v>0</v>
      </c>
      <c r="AR273" s="142" t="s">
        <v>163</v>
      </c>
      <c r="AT273" s="142" t="s">
        <v>158</v>
      </c>
      <c r="AU273" s="142" t="s">
        <v>81</v>
      </c>
      <c r="AY273" s="17" t="s">
        <v>156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79</v>
      </c>
      <c r="BK273" s="143">
        <f>ROUND(I273*H273,2)</f>
        <v>0</v>
      </c>
      <c r="BL273" s="17" t="s">
        <v>163</v>
      </c>
      <c r="BM273" s="142" t="s">
        <v>394</v>
      </c>
    </row>
    <row r="274" spans="2:65" s="1" customFormat="1">
      <c r="B274" s="32"/>
      <c r="D274" s="144" t="s">
        <v>165</v>
      </c>
      <c r="F274" s="145" t="s">
        <v>395</v>
      </c>
      <c r="I274" s="146"/>
      <c r="L274" s="32"/>
      <c r="M274" s="147"/>
      <c r="T274" s="53"/>
      <c r="AT274" s="17" t="s">
        <v>165</v>
      </c>
      <c r="AU274" s="17" t="s">
        <v>81</v>
      </c>
    </row>
    <row r="275" spans="2:65" s="1" customFormat="1">
      <c r="B275" s="32"/>
      <c r="D275" s="148" t="s">
        <v>167</v>
      </c>
      <c r="F275" s="149" t="s">
        <v>396</v>
      </c>
      <c r="I275" s="146"/>
      <c r="L275" s="32"/>
      <c r="M275" s="147"/>
      <c r="T275" s="53"/>
      <c r="AT275" s="17" t="s">
        <v>167</v>
      </c>
      <c r="AU275" s="17" t="s">
        <v>81</v>
      </c>
    </row>
    <row r="276" spans="2:65" s="13" customFormat="1">
      <c r="B276" s="156"/>
      <c r="D276" s="144" t="s">
        <v>169</v>
      </c>
      <c r="E276" s="157" t="s">
        <v>19</v>
      </c>
      <c r="F276" s="158" t="s">
        <v>397</v>
      </c>
      <c r="H276" s="159">
        <v>2.4</v>
      </c>
      <c r="I276" s="160"/>
      <c r="L276" s="156"/>
      <c r="M276" s="161"/>
      <c r="T276" s="162"/>
      <c r="AT276" s="157" t="s">
        <v>169</v>
      </c>
      <c r="AU276" s="157" t="s">
        <v>81</v>
      </c>
      <c r="AV276" s="13" t="s">
        <v>81</v>
      </c>
      <c r="AW276" s="13" t="s">
        <v>33</v>
      </c>
      <c r="AX276" s="13" t="s">
        <v>72</v>
      </c>
      <c r="AY276" s="157" t="s">
        <v>156</v>
      </c>
    </row>
    <row r="277" spans="2:65" s="14" customFormat="1">
      <c r="B277" s="163"/>
      <c r="D277" s="144" t="s">
        <v>169</v>
      </c>
      <c r="E277" s="164" t="s">
        <v>19</v>
      </c>
      <c r="F277" s="165" t="s">
        <v>176</v>
      </c>
      <c r="H277" s="166">
        <v>2.4</v>
      </c>
      <c r="I277" s="167"/>
      <c r="L277" s="163"/>
      <c r="M277" s="168"/>
      <c r="T277" s="169"/>
      <c r="AT277" s="164" t="s">
        <v>169</v>
      </c>
      <c r="AU277" s="164" t="s">
        <v>81</v>
      </c>
      <c r="AV277" s="14" t="s">
        <v>163</v>
      </c>
      <c r="AW277" s="14" t="s">
        <v>33</v>
      </c>
      <c r="AX277" s="14" t="s">
        <v>79</v>
      </c>
      <c r="AY277" s="164" t="s">
        <v>156</v>
      </c>
    </row>
    <row r="278" spans="2:65" s="11" customFormat="1" ht="22.9" customHeight="1">
      <c r="B278" s="119"/>
      <c r="D278" s="120" t="s">
        <v>71</v>
      </c>
      <c r="E278" s="129" t="s">
        <v>202</v>
      </c>
      <c r="F278" s="129" t="s">
        <v>398</v>
      </c>
      <c r="I278" s="122"/>
      <c r="J278" s="130">
        <f>BK278</f>
        <v>0</v>
      </c>
      <c r="L278" s="119"/>
      <c r="M278" s="124"/>
      <c r="P278" s="125">
        <f>SUM(P279:P450)</f>
        <v>0</v>
      </c>
      <c r="R278" s="125">
        <f>SUM(R279:R450)</f>
        <v>102.65333335000001</v>
      </c>
      <c r="T278" s="126">
        <f>SUM(T279:T450)</f>
        <v>0.10590000000000001</v>
      </c>
      <c r="AR278" s="120" t="s">
        <v>79</v>
      </c>
      <c r="AT278" s="127" t="s">
        <v>71</v>
      </c>
      <c r="AU278" s="127" t="s">
        <v>79</v>
      </c>
      <c r="AY278" s="120" t="s">
        <v>156</v>
      </c>
      <c r="BK278" s="128">
        <f>SUM(BK279:BK450)</f>
        <v>0</v>
      </c>
    </row>
    <row r="279" spans="2:65" s="1" customFormat="1" ht="24.2" customHeight="1">
      <c r="B279" s="32"/>
      <c r="C279" s="131" t="s">
        <v>399</v>
      </c>
      <c r="D279" s="131" t="s">
        <v>158</v>
      </c>
      <c r="E279" s="132" t="s">
        <v>400</v>
      </c>
      <c r="F279" s="133" t="s">
        <v>401</v>
      </c>
      <c r="G279" s="134" t="s">
        <v>252</v>
      </c>
      <c r="H279" s="135">
        <v>39.81</v>
      </c>
      <c r="I279" s="136"/>
      <c r="J279" s="137">
        <f>ROUND(I279*H279,2)</f>
        <v>0</v>
      </c>
      <c r="K279" s="133" t="s">
        <v>162</v>
      </c>
      <c r="L279" s="32"/>
      <c r="M279" s="138" t="s">
        <v>19</v>
      </c>
      <c r="N279" s="139" t="s">
        <v>43</v>
      </c>
      <c r="P279" s="140">
        <f>O279*H279</f>
        <v>0</v>
      </c>
      <c r="Q279" s="140">
        <v>2.5999999999999998E-4</v>
      </c>
      <c r="R279" s="140">
        <f>Q279*H279</f>
        <v>1.03506E-2</v>
      </c>
      <c r="S279" s="140">
        <v>0</v>
      </c>
      <c r="T279" s="141">
        <f>S279*H279</f>
        <v>0</v>
      </c>
      <c r="AR279" s="142" t="s">
        <v>163</v>
      </c>
      <c r="AT279" s="142" t="s">
        <v>158</v>
      </c>
      <c r="AU279" s="142" t="s">
        <v>81</v>
      </c>
      <c r="AY279" s="17" t="s">
        <v>156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79</v>
      </c>
      <c r="BK279" s="143">
        <f>ROUND(I279*H279,2)</f>
        <v>0</v>
      </c>
      <c r="BL279" s="17" t="s">
        <v>163</v>
      </c>
      <c r="BM279" s="142" t="s">
        <v>402</v>
      </c>
    </row>
    <row r="280" spans="2:65" s="1" customFormat="1">
      <c r="B280" s="32"/>
      <c r="D280" s="144" t="s">
        <v>165</v>
      </c>
      <c r="F280" s="145" t="s">
        <v>403</v>
      </c>
      <c r="I280" s="146"/>
      <c r="L280" s="32"/>
      <c r="M280" s="147"/>
      <c r="T280" s="53"/>
      <c r="AT280" s="17" t="s">
        <v>165</v>
      </c>
      <c r="AU280" s="17" t="s">
        <v>81</v>
      </c>
    </row>
    <row r="281" spans="2:65" s="1" customFormat="1">
      <c r="B281" s="32"/>
      <c r="D281" s="148" t="s">
        <v>167</v>
      </c>
      <c r="F281" s="149" t="s">
        <v>404</v>
      </c>
      <c r="I281" s="146"/>
      <c r="L281" s="32"/>
      <c r="M281" s="147"/>
      <c r="T281" s="53"/>
      <c r="AT281" s="17" t="s">
        <v>167</v>
      </c>
      <c r="AU281" s="17" t="s">
        <v>81</v>
      </c>
    </row>
    <row r="282" spans="2:65" s="1" customFormat="1" ht="21.75" customHeight="1">
      <c r="B282" s="32"/>
      <c r="C282" s="131" t="s">
        <v>405</v>
      </c>
      <c r="D282" s="131" t="s">
        <v>158</v>
      </c>
      <c r="E282" s="132" t="s">
        <v>406</v>
      </c>
      <c r="F282" s="133" t="s">
        <v>407</v>
      </c>
      <c r="G282" s="134" t="s">
        <v>252</v>
      </c>
      <c r="H282" s="135">
        <v>39.81</v>
      </c>
      <c r="I282" s="136"/>
      <c r="J282" s="137">
        <f>ROUND(I282*H282,2)</f>
        <v>0</v>
      </c>
      <c r="K282" s="133" t="s">
        <v>162</v>
      </c>
      <c r="L282" s="32"/>
      <c r="M282" s="138" t="s">
        <v>19</v>
      </c>
      <c r="N282" s="139" t="s">
        <v>43</v>
      </c>
      <c r="P282" s="140">
        <f>O282*H282</f>
        <v>0</v>
      </c>
      <c r="Q282" s="140">
        <v>4.3800000000000002E-3</v>
      </c>
      <c r="R282" s="140">
        <f>Q282*H282</f>
        <v>0.17436780000000002</v>
      </c>
      <c r="S282" s="140">
        <v>0</v>
      </c>
      <c r="T282" s="141">
        <f>S282*H282</f>
        <v>0</v>
      </c>
      <c r="AR282" s="142" t="s">
        <v>163</v>
      </c>
      <c r="AT282" s="142" t="s">
        <v>158</v>
      </c>
      <c r="AU282" s="142" t="s">
        <v>81</v>
      </c>
      <c r="AY282" s="17" t="s">
        <v>156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79</v>
      </c>
      <c r="BK282" s="143">
        <f>ROUND(I282*H282,2)</f>
        <v>0</v>
      </c>
      <c r="BL282" s="17" t="s">
        <v>163</v>
      </c>
      <c r="BM282" s="142" t="s">
        <v>408</v>
      </c>
    </row>
    <row r="283" spans="2:65" s="1" customFormat="1">
      <c r="B283" s="32"/>
      <c r="D283" s="144" t="s">
        <v>165</v>
      </c>
      <c r="F283" s="145" t="s">
        <v>409</v>
      </c>
      <c r="I283" s="146"/>
      <c r="L283" s="32"/>
      <c r="M283" s="147"/>
      <c r="T283" s="53"/>
      <c r="AT283" s="17" t="s">
        <v>165</v>
      </c>
      <c r="AU283" s="17" t="s">
        <v>81</v>
      </c>
    </row>
    <row r="284" spans="2:65" s="1" customFormat="1">
      <c r="B284" s="32"/>
      <c r="D284" s="148" t="s">
        <v>167</v>
      </c>
      <c r="F284" s="149" t="s">
        <v>410</v>
      </c>
      <c r="I284" s="146"/>
      <c r="L284" s="32"/>
      <c r="M284" s="147"/>
      <c r="T284" s="53"/>
      <c r="AT284" s="17" t="s">
        <v>167</v>
      </c>
      <c r="AU284" s="17" t="s">
        <v>81</v>
      </c>
    </row>
    <row r="285" spans="2:65" s="1" customFormat="1" ht="21.75" customHeight="1">
      <c r="B285" s="32"/>
      <c r="C285" s="131" t="s">
        <v>411</v>
      </c>
      <c r="D285" s="131" t="s">
        <v>158</v>
      </c>
      <c r="E285" s="132" t="s">
        <v>412</v>
      </c>
      <c r="F285" s="133" t="s">
        <v>413</v>
      </c>
      <c r="G285" s="134" t="s">
        <v>252</v>
      </c>
      <c r="H285" s="135">
        <v>39.81</v>
      </c>
      <c r="I285" s="136"/>
      <c r="J285" s="137">
        <f>ROUND(I285*H285,2)</f>
        <v>0</v>
      </c>
      <c r="K285" s="133" t="s">
        <v>162</v>
      </c>
      <c r="L285" s="32"/>
      <c r="M285" s="138" t="s">
        <v>19</v>
      </c>
      <c r="N285" s="139" t="s">
        <v>43</v>
      </c>
      <c r="P285" s="140">
        <f>O285*H285</f>
        <v>0</v>
      </c>
      <c r="Q285" s="140">
        <v>3.9100000000000003E-3</v>
      </c>
      <c r="R285" s="140">
        <f>Q285*H285</f>
        <v>0.15565710000000002</v>
      </c>
      <c r="S285" s="140">
        <v>0</v>
      </c>
      <c r="T285" s="141">
        <f>S285*H285</f>
        <v>0</v>
      </c>
      <c r="AR285" s="142" t="s">
        <v>163</v>
      </c>
      <c r="AT285" s="142" t="s">
        <v>158</v>
      </c>
      <c r="AU285" s="142" t="s">
        <v>81</v>
      </c>
      <c r="AY285" s="17" t="s">
        <v>156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7" t="s">
        <v>79</v>
      </c>
      <c r="BK285" s="143">
        <f>ROUND(I285*H285,2)</f>
        <v>0</v>
      </c>
      <c r="BL285" s="17" t="s">
        <v>163</v>
      </c>
      <c r="BM285" s="142" t="s">
        <v>414</v>
      </c>
    </row>
    <row r="286" spans="2:65" s="1" customFormat="1">
      <c r="B286" s="32"/>
      <c r="D286" s="144" t="s">
        <v>165</v>
      </c>
      <c r="F286" s="145" t="s">
        <v>415</v>
      </c>
      <c r="I286" s="146"/>
      <c r="L286" s="32"/>
      <c r="M286" s="147"/>
      <c r="T286" s="53"/>
      <c r="AT286" s="17" t="s">
        <v>165</v>
      </c>
      <c r="AU286" s="17" t="s">
        <v>81</v>
      </c>
    </row>
    <row r="287" spans="2:65" s="1" customFormat="1">
      <c r="B287" s="32"/>
      <c r="D287" s="148" t="s">
        <v>167</v>
      </c>
      <c r="F287" s="149" t="s">
        <v>416</v>
      </c>
      <c r="I287" s="146"/>
      <c r="L287" s="32"/>
      <c r="M287" s="147"/>
      <c r="T287" s="53"/>
      <c r="AT287" s="17" t="s">
        <v>167</v>
      </c>
      <c r="AU287" s="17" t="s">
        <v>81</v>
      </c>
    </row>
    <row r="288" spans="2:65" s="1" customFormat="1" ht="24.2" customHeight="1">
      <c r="B288" s="32"/>
      <c r="C288" s="131" t="s">
        <v>417</v>
      </c>
      <c r="D288" s="131" t="s">
        <v>158</v>
      </c>
      <c r="E288" s="132" t="s">
        <v>418</v>
      </c>
      <c r="F288" s="133" t="s">
        <v>419</v>
      </c>
      <c r="G288" s="134" t="s">
        <v>252</v>
      </c>
      <c r="H288" s="135">
        <v>233.928</v>
      </c>
      <c r="I288" s="136"/>
      <c r="J288" s="137">
        <f>ROUND(I288*H288,2)</f>
        <v>0</v>
      </c>
      <c r="K288" s="133" t="s">
        <v>162</v>
      </c>
      <c r="L288" s="32"/>
      <c r="M288" s="138" t="s">
        <v>19</v>
      </c>
      <c r="N288" s="139" t="s">
        <v>43</v>
      </c>
      <c r="P288" s="140">
        <f>O288*H288</f>
        <v>0</v>
      </c>
      <c r="Q288" s="140">
        <v>7.3499999999999998E-3</v>
      </c>
      <c r="R288" s="140">
        <f>Q288*H288</f>
        <v>1.7193707999999999</v>
      </c>
      <c r="S288" s="140">
        <v>0</v>
      </c>
      <c r="T288" s="141">
        <f>S288*H288</f>
        <v>0</v>
      </c>
      <c r="AR288" s="142" t="s">
        <v>163</v>
      </c>
      <c r="AT288" s="142" t="s">
        <v>158</v>
      </c>
      <c r="AU288" s="142" t="s">
        <v>81</v>
      </c>
      <c r="AY288" s="17" t="s">
        <v>156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79</v>
      </c>
      <c r="BK288" s="143">
        <f>ROUND(I288*H288,2)</f>
        <v>0</v>
      </c>
      <c r="BL288" s="17" t="s">
        <v>163</v>
      </c>
      <c r="BM288" s="142" t="s">
        <v>420</v>
      </c>
    </row>
    <row r="289" spans="2:65" s="1" customFormat="1">
      <c r="B289" s="32"/>
      <c r="D289" s="144" t="s">
        <v>165</v>
      </c>
      <c r="F289" s="145" t="s">
        <v>421</v>
      </c>
      <c r="I289" s="146"/>
      <c r="L289" s="32"/>
      <c r="M289" s="147"/>
      <c r="T289" s="53"/>
      <c r="AT289" s="17" t="s">
        <v>165</v>
      </c>
      <c r="AU289" s="17" t="s">
        <v>81</v>
      </c>
    </row>
    <row r="290" spans="2:65" s="1" customFormat="1">
      <c r="B290" s="32"/>
      <c r="D290" s="148" t="s">
        <v>167</v>
      </c>
      <c r="F290" s="149" t="s">
        <v>422</v>
      </c>
      <c r="I290" s="146"/>
      <c r="L290" s="32"/>
      <c r="M290" s="147"/>
      <c r="T290" s="53"/>
      <c r="AT290" s="17" t="s">
        <v>167</v>
      </c>
      <c r="AU290" s="17" t="s">
        <v>81</v>
      </c>
    </row>
    <row r="291" spans="2:65" s="13" customFormat="1">
      <c r="B291" s="156"/>
      <c r="D291" s="144" t="s">
        <v>169</v>
      </c>
      <c r="E291" s="157" t="s">
        <v>19</v>
      </c>
      <c r="F291" s="158" t="s">
        <v>423</v>
      </c>
      <c r="H291" s="159">
        <v>233.928</v>
      </c>
      <c r="I291" s="160"/>
      <c r="L291" s="156"/>
      <c r="M291" s="161"/>
      <c r="T291" s="162"/>
      <c r="AT291" s="157" t="s">
        <v>169</v>
      </c>
      <c r="AU291" s="157" t="s">
        <v>81</v>
      </c>
      <c r="AV291" s="13" t="s">
        <v>81</v>
      </c>
      <c r="AW291" s="13" t="s">
        <v>33</v>
      </c>
      <c r="AX291" s="13" t="s">
        <v>72</v>
      </c>
      <c r="AY291" s="157" t="s">
        <v>156</v>
      </c>
    </row>
    <row r="292" spans="2:65" s="14" customFormat="1">
      <c r="B292" s="163"/>
      <c r="D292" s="144" t="s">
        <v>169</v>
      </c>
      <c r="E292" s="164" t="s">
        <v>19</v>
      </c>
      <c r="F292" s="165" t="s">
        <v>176</v>
      </c>
      <c r="H292" s="166">
        <v>233.928</v>
      </c>
      <c r="I292" s="167"/>
      <c r="L292" s="163"/>
      <c r="M292" s="168"/>
      <c r="T292" s="169"/>
      <c r="AT292" s="164" t="s">
        <v>169</v>
      </c>
      <c r="AU292" s="164" t="s">
        <v>81</v>
      </c>
      <c r="AV292" s="14" t="s">
        <v>163</v>
      </c>
      <c r="AW292" s="14" t="s">
        <v>33</v>
      </c>
      <c r="AX292" s="14" t="s">
        <v>79</v>
      </c>
      <c r="AY292" s="164" t="s">
        <v>156</v>
      </c>
    </row>
    <row r="293" spans="2:65" s="1" customFormat="1" ht="24.2" customHeight="1">
      <c r="B293" s="32"/>
      <c r="C293" s="131" t="s">
        <v>424</v>
      </c>
      <c r="D293" s="131" t="s">
        <v>158</v>
      </c>
      <c r="E293" s="132" t="s">
        <v>425</v>
      </c>
      <c r="F293" s="133" t="s">
        <v>426</v>
      </c>
      <c r="G293" s="134" t="s">
        <v>252</v>
      </c>
      <c r="H293" s="135">
        <v>650.63499999999999</v>
      </c>
      <c r="I293" s="136"/>
      <c r="J293" s="137">
        <f>ROUND(I293*H293,2)</f>
        <v>0</v>
      </c>
      <c r="K293" s="133" t="s">
        <v>162</v>
      </c>
      <c r="L293" s="32"/>
      <c r="M293" s="138" t="s">
        <v>19</v>
      </c>
      <c r="N293" s="139" t="s">
        <v>43</v>
      </c>
      <c r="P293" s="140">
        <f>O293*H293</f>
        <v>0</v>
      </c>
      <c r="Q293" s="140">
        <v>2.5999999999999998E-4</v>
      </c>
      <c r="R293" s="140">
        <f>Q293*H293</f>
        <v>0.16916509999999998</v>
      </c>
      <c r="S293" s="140">
        <v>0</v>
      </c>
      <c r="T293" s="141">
        <f>S293*H293</f>
        <v>0</v>
      </c>
      <c r="AR293" s="142" t="s">
        <v>163</v>
      </c>
      <c r="AT293" s="142" t="s">
        <v>158</v>
      </c>
      <c r="AU293" s="142" t="s">
        <v>81</v>
      </c>
      <c r="AY293" s="17" t="s">
        <v>156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7" t="s">
        <v>79</v>
      </c>
      <c r="BK293" s="143">
        <f>ROUND(I293*H293,2)</f>
        <v>0</v>
      </c>
      <c r="BL293" s="17" t="s">
        <v>163</v>
      </c>
      <c r="BM293" s="142" t="s">
        <v>427</v>
      </c>
    </row>
    <row r="294" spans="2:65" s="1" customFormat="1">
      <c r="B294" s="32"/>
      <c r="D294" s="144" t="s">
        <v>165</v>
      </c>
      <c r="F294" s="145" t="s">
        <v>428</v>
      </c>
      <c r="I294" s="146"/>
      <c r="L294" s="32"/>
      <c r="M294" s="147"/>
      <c r="T294" s="53"/>
      <c r="AT294" s="17" t="s">
        <v>165</v>
      </c>
      <c r="AU294" s="17" t="s">
        <v>81</v>
      </c>
    </row>
    <row r="295" spans="2:65" s="1" customFormat="1">
      <c r="B295" s="32"/>
      <c r="D295" s="148" t="s">
        <v>167</v>
      </c>
      <c r="F295" s="149" t="s">
        <v>429</v>
      </c>
      <c r="I295" s="146"/>
      <c r="L295" s="32"/>
      <c r="M295" s="147"/>
      <c r="T295" s="53"/>
      <c r="AT295" s="17" t="s">
        <v>167</v>
      </c>
      <c r="AU295" s="17" t="s">
        <v>81</v>
      </c>
    </row>
    <row r="296" spans="2:65" s="13" customFormat="1">
      <c r="B296" s="156"/>
      <c r="D296" s="144" t="s">
        <v>169</v>
      </c>
      <c r="E296" s="157" t="s">
        <v>19</v>
      </c>
      <c r="F296" s="158" t="s">
        <v>430</v>
      </c>
      <c r="H296" s="159">
        <v>185</v>
      </c>
      <c r="I296" s="160"/>
      <c r="L296" s="156"/>
      <c r="M296" s="161"/>
      <c r="T296" s="162"/>
      <c r="AT296" s="157" t="s">
        <v>169</v>
      </c>
      <c r="AU296" s="157" t="s">
        <v>81</v>
      </c>
      <c r="AV296" s="13" t="s">
        <v>81</v>
      </c>
      <c r="AW296" s="13" t="s">
        <v>33</v>
      </c>
      <c r="AX296" s="13" t="s">
        <v>72</v>
      </c>
      <c r="AY296" s="157" t="s">
        <v>156</v>
      </c>
    </row>
    <row r="297" spans="2:65" s="13" customFormat="1">
      <c r="B297" s="156"/>
      <c r="D297" s="144" t="s">
        <v>169</v>
      </c>
      <c r="E297" s="157" t="s">
        <v>19</v>
      </c>
      <c r="F297" s="158" t="s">
        <v>431</v>
      </c>
      <c r="H297" s="159">
        <v>51.698</v>
      </c>
      <c r="I297" s="160"/>
      <c r="L297" s="156"/>
      <c r="M297" s="161"/>
      <c r="T297" s="162"/>
      <c r="AT297" s="157" t="s">
        <v>169</v>
      </c>
      <c r="AU297" s="157" t="s">
        <v>81</v>
      </c>
      <c r="AV297" s="13" t="s">
        <v>81</v>
      </c>
      <c r="AW297" s="13" t="s">
        <v>33</v>
      </c>
      <c r="AX297" s="13" t="s">
        <v>72</v>
      </c>
      <c r="AY297" s="157" t="s">
        <v>156</v>
      </c>
    </row>
    <row r="298" spans="2:65" s="13" customFormat="1">
      <c r="B298" s="156"/>
      <c r="D298" s="144" t="s">
        <v>169</v>
      </c>
      <c r="E298" s="157" t="s">
        <v>19</v>
      </c>
      <c r="F298" s="158" t="s">
        <v>432</v>
      </c>
      <c r="H298" s="159">
        <v>60.002000000000002</v>
      </c>
      <c r="I298" s="160"/>
      <c r="L298" s="156"/>
      <c r="M298" s="161"/>
      <c r="T298" s="162"/>
      <c r="AT298" s="157" t="s">
        <v>169</v>
      </c>
      <c r="AU298" s="157" t="s">
        <v>81</v>
      </c>
      <c r="AV298" s="13" t="s">
        <v>81</v>
      </c>
      <c r="AW298" s="13" t="s">
        <v>33</v>
      </c>
      <c r="AX298" s="13" t="s">
        <v>72</v>
      </c>
      <c r="AY298" s="157" t="s">
        <v>156</v>
      </c>
    </row>
    <row r="299" spans="2:65" s="13" customFormat="1">
      <c r="B299" s="156"/>
      <c r="D299" s="144" t="s">
        <v>169</v>
      </c>
      <c r="E299" s="157" t="s">
        <v>19</v>
      </c>
      <c r="F299" s="158" t="s">
        <v>433</v>
      </c>
      <c r="H299" s="159">
        <v>86.188000000000002</v>
      </c>
      <c r="I299" s="160"/>
      <c r="L299" s="156"/>
      <c r="M299" s="161"/>
      <c r="T299" s="162"/>
      <c r="AT299" s="157" t="s">
        <v>169</v>
      </c>
      <c r="AU299" s="157" t="s">
        <v>81</v>
      </c>
      <c r="AV299" s="13" t="s">
        <v>81</v>
      </c>
      <c r="AW299" s="13" t="s">
        <v>33</v>
      </c>
      <c r="AX299" s="13" t="s">
        <v>72</v>
      </c>
      <c r="AY299" s="157" t="s">
        <v>156</v>
      </c>
    </row>
    <row r="300" spans="2:65" s="13" customFormat="1">
      <c r="B300" s="156"/>
      <c r="D300" s="144" t="s">
        <v>169</v>
      </c>
      <c r="E300" s="157" t="s">
        <v>19</v>
      </c>
      <c r="F300" s="158" t="s">
        <v>434</v>
      </c>
      <c r="H300" s="159">
        <v>74.760000000000005</v>
      </c>
      <c r="I300" s="160"/>
      <c r="L300" s="156"/>
      <c r="M300" s="161"/>
      <c r="T300" s="162"/>
      <c r="AT300" s="157" t="s">
        <v>169</v>
      </c>
      <c r="AU300" s="157" t="s">
        <v>81</v>
      </c>
      <c r="AV300" s="13" t="s">
        <v>81</v>
      </c>
      <c r="AW300" s="13" t="s">
        <v>33</v>
      </c>
      <c r="AX300" s="13" t="s">
        <v>72</v>
      </c>
      <c r="AY300" s="157" t="s">
        <v>156</v>
      </c>
    </row>
    <row r="301" spans="2:65" s="13" customFormat="1">
      <c r="B301" s="156"/>
      <c r="D301" s="144" t="s">
        <v>169</v>
      </c>
      <c r="E301" s="157" t="s">
        <v>19</v>
      </c>
      <c r="F301" s="158" t="s">
        <v>435</v>
      </c>
      <c r="H301" s="159">
        <v>28.3</v>
      </c>
      <c r="I301" s="160"/>
      <c r="L301" s="156"/>
      <c r="M301" s="161"/>
      <c r="T301" s="162"/>
      <c r="AT301" s="157" t="s">
        <v>169</v>
      </c>
      <c r="AU301" s="157" t="s">
        <v>81</v>
      </c>
      <c r="AV301" s="13" t="s">
        <v>81</v>
      </c>
      <c r="AW301" s="13" t="s">
        <v>33</v>
      </c>
      <c r="AX301" s="13" t="s">
        <v>72</v>
      </c>
      <c r="AY301" s="157" t="s">
        <v>156</v>
      </c>
    </row>
    <row r="302" spans="2:65" s="13" customFormat="1">
      <c r="B302" s="156"/>
      <c r="D302" s="144" t="s">
        <v>169</v>
      </c>
      <c r="E302" s="157" t="s">
        <v>19</v>
      </c>
      <c r="F302" s="158" t="s">
        <v>436</v>
      </c>
      <c r="H302" s="159">
        <v>23.88</v>
      </c>
      <c r="I302" s="160"/>
      <c r="L302" s="156"/>
      <c r="M302" s="161"/>
      <c r="T302" s="162"/>
      <c r="AT302" s="157" t="s">
        <v>169</v>
      </c>
      <c r="AU302" s="157" t="s">
        <v>81</v>
      </c>
      <c r="AV302" s="13" t="s">
        <v>81</v>
      </c>
      <c r="AW302" s="13" t="s">
        <v>33</v>
      </c>
      <c r="AX302" s="13" t="s">
        <v>72</v>
      </c>
      <c r="AY302" s="157" t="s">
        <v>156</v>
      </c>
    </row>
    <row r="303" spans="2:65" s="13" customFormat="1">
      <c r="B303" s="156"/>
      <c r="D303" s="144" t="s">
        <v>169</v>
      </c>
      <c r="E303" s="157" t="s">
        <v>19</v>
      </c>
      <c r="F303" s="158" t="s">
        <v>437</v>
      </c>
      <c r="H303" s="159">
        <v>16.86</v>
      </c>
      <c r="I303" s="160"/>
      <c r="L303" s="156"/>
      <c r="M303" s="161"/>
      <c r="T303" s="162"/>
      <c r="AT303" s="157" t="s">
        <v>169</v>
      </c>
      <c r="AU303" s="157" t="s">
        <v>81</v>
      </c>
      <c r="AV303" s="13" t="s">
        <v>81</v>
      </c>
      <c r="AW303" s="13" t="s">
        <v>33</v>
      </c>
      <c r="AX303" s="13" t="s">
        <v>72</v>
      </c>
      <c r="AY303" s="157" t="s">
        <v>156</v>
      </c>
    </row>
    <row r="304" spans="2:65" s="13" customFormat="1">
      <c r="B304" s="156"/>
      <c r="D304" s="144" t="s">
        <v>169</v>
      </c>
      <c r="E304" s="157" t="s">
        <v>19</v>
      </c>
      <c r="F304" s="158" t="s">
        <v>438</v>
      </c>
      <c r="H304" s="159">
        <v>24.155999999999999</v>
      </c>
      <c r="I304" s="160"/>
      <c r="L304" s="156"/>
      <c r="M304" s="161"/>
      <c r="T304" s="162"/>
      <c r="AT304" s="157" t="s">
        <v>169</v>
      </c>
      <c r="AU304" s="157" t="s">
        <v>81</v>
      </c>
      <c r="AV304" s="13" t="s">
        <v>81</v>
      </c>
      <c r="AW304" s="13" t="s">
        <v>33</v>
      </c>
      <c r="AX304" s="13" t="s">
        <v>72</v>
      </c>
      <c r="AY304" s="157" t="s">
        <v>156</v>
      </c>
    </row>
    <row r="305" spans="2:65" s="13" customFormat="1">
      <c r="B305" s="156"/>
      <c r="D305" s="144" t="s">
        <v>169</v>
      </c>
      <c r="E305" s="157" t="s">
        <v>19</v>
      </c>
      <c r="F305" s="158" t="s">
        <v>439</v>
      </c>
      <c r="H305" s="159">
        <v>21.788</v>
      </c>
      <c r="I305" s="160"/>
      <c r="L305" s="156"/>
      <c r="M305" s="161"/>
      <c r="T305" s="162"/>
      <c r="AT305" s="157" t="s">
        <v>169</v>
      </c>
      <c r="AU305" s="157" t="s">
        <v>81</v>
      </c>
      <c r="AV305" s="13" t="s">
        <v>81</v>
      </c>
      <c r="AW305" s="13" t="s">
        <v>33</v>
      </c>
      <c r="AX305" s="13" t="s">
        <v>72</v>
      </c>
      <c r="AY305" s="157" t="s">
        <v>156</v>
      </c>
    </row>
    <row r="306" spans="2:65" s="13" customFormat="1">
      <c r="B306" s="156"/>
      <c r="D306" s="144" t="s">
        <v>169</v>
      </c>
      <c r="E306" s="157" t="s">
        <v>19</v>
      </c>
      <c r="F306" s="158" t="s">
        <v>440</v>
      </c>
      <c r="H306" s="159">
        <v>24.256</v>
      </c>
      <c r="I306" s="160"/>
      <c r="L306" s="156"/>
      <c r="M306" s="161"/>
      <c r="T306" s="162"/>
      <c r="AT306" s="157" t="s">
        <v>169</v>
      </c>
      <c r="AU306" s="157" t="s">
        <v>81</v>
      </c>
      <c r="AV306" s="13" t="s">
        <v>81</v>
      </c>
      <c r="AW306" s="13" t="s">
        <v>33</v>
      </c>
      <c r="AX306" s="13" t="s">
        <v>72</v>
      </c>
      <c r="AY306" s="157" t="s">
        <v>156</v>
      </c>
    </row>
    <row r="307" spans="2:65" s="13" customFormat="1">
      <c r="B307" s="156"/>
      <c r="D307" s="144" t="s">
        <v>169</v>
      </c>
      <c r="E307" s="157" t="s">
        <v>19</v>
      </c>
      <c r="F307" s="158" t="s">
        <v>441</v>
      </c>
      <c r="H307" s="159">
        <v>53.747</v>
      </c>
      <c r="I307" s="160"/>
      <c r="L307" s="156"/>
      <c r="M307" s="161"/>
      <c r="T307" s="162"/>
      <c r="AT307" s="157" t="s">
        <v>169</v>
      </c>
      <c r="AU307" s="157" t="s">
        <v>81</v>
      </c>
      <c r="AV307" s="13" t="s">
        <v>81</v>
      </c>
      <c r="AW307" s="13" t="s">
        <v>33</v>
      </c>
      <c r="AX307" s="13" t="s">
        <v>72</v>
      </c>
      <c r="AY307" s="157" t="s">
        <v>156</v>
      </c>
    </row>
    <row r="308" spans="2:65" s="14" customFormat="1">
      <c r="B308" s="163"/>
      <c r="D308" s="144" t="s">
        <v>169</v>
      </c>
      <c r="E308" s="164" t="s">
        <v>19</v>
      </c>
      <c r="F308" s="165" t="s">
        <v>176</v>
      </c>
      <c r="H308" s="166">
        <v>650.63499999999999</v>
      </c>
      <c r="I308" s="167"/>
      <c r="L308" s="163"/>
      <c r="M308" s="168"/>
      <c r="T308" s="169"/>
      <c r="AT308" s="164" t="s">
        <v>169</v>
      </c>
      <c r="AU308" s="164" t="s">
        <v>81</v>
      </c>
      <c r="AV308" s="14" t="s">
        <v>163</v>
      </c>
      <c r="AW308" s="14" t="s">
        <v>33</v>
      </c>
      <c r="AX308" s="14" t="s">
        <v>79</v>
      </c>
      <c r="AY308" s="164" t="s">
        <v>156</v>
      </c>
    </row>
    <row r="309" spans="2:65" s="1" customFormat="1" ht="21.75" customHeight="1">
      <c r="B309" s="32"/>
      <c r="C309" s="131" t="s">
        <v>442</v>
      </c>
      <c r="D309" s="131" t="s">
        <v>158</v>
      </c>
      <c r="E309" s="132" t="s">
        <v>443</v>
      </c>
      <c r="F309" s="133" t="s">
        <v>444</v>
      </c>
      <c r="G309" s="134" t="s">
        <v>252</v>
      </c>
      <c r="H309" s="135">
        <v>185</v>
      </c>
      <c r="I309" s="136"/>
      <c r="J309" s="137">
        <f>ROUND(I309*H309,2)</f>
        <v>0</v>
      </c>
      <c r="K309" s="133" t="s">
        <v>162</v>
      </c>
      <c r="L309" s="32"/>
      <c r="M309" s="138" t="s">
        <v>19</v>
      </c>
      <c r="N309" s="139" t="s">
        <v>43</v>
      </c>
      <c r="P309" s="140">
        <f>O309*H309</f>
        <v>0</v>
      </c>
      <c r="Q309" s="140">
        <v>4.3800000000000002E-3</v>
      </c>
      <c r="R309" s="140">
        <f>Q309*H309</f>
        <v>0.81030000000000002</v>
      </c>
      <c r="S309" s="140">
        <v>0</v>
      </c>
      <c r="T309" s="141">
        <f>S309*H309</f>
        <v>0</v>
      </c>
      <c r="AR309" s="142" t="s">
        <v>163</v>
      </c>
      <c r="AT309" s="142" t="s">
        <v>158</v>
      </c>
      <c r="AU309" s="142" t="s">
        <v>81</v>
      </c>
      <c r="AY309" s="17" t="s">
        <v>156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79</v>
      </c>
      <c r="BK309" s="143">
        <f>ROUND(I309*H309,2)</f>
        <v>0</v>
      </c>
      <c r="BL309" s="17" t="s">
        <v>163</v>
      </c>
      <c r="BM309" s="142" t="s">
        <v>445</v>
      </c>
    </row>
    <row r="310" spans="2:65" s="1" customFormat="1">
      <c r="B310" s="32"/>
      <c r="D310" s="144" t="s">
        <v>165</v>
      </c>
      <c r="F310" s="145" t="s">
        <v>446</v>
      </c>
      <c r="I310" s="146"/>
      <c r="L310" s="32"/>
      <c r="M310" s="147"/>
      <c r="T310" s="53"/>
      <c r="AT310" s="17" t="s">
        <v>165</v>
      </c>
      <c r="AU310" s="17" t="s">
        <v>81</v>
      </c>
    </row>
    <row r="311" spans="2:65" s="1" customFormat="1">
      <c r="B311" s="32"/>
      <c r="D311" s="148" t="s">
        <v>167</v>
      </c>
      <c r="F311" s="149" t="s">
        <v>447</v>
      </c>
      <c r="I311" s="146"/>
      <c r="L311" s="32"/>
      <c r="M311" s="147"/>
      <c r="T311" s="53"/>
      <c r="AT311" s="17" t="s">
        <v>167</v>
      </c>
      <c r="AU311" s="17" t="s">
        <v>81</v>
      </c>
    </row>
    <row r="312" spans="2:65" s="1" customFormat="1" ht="16.5" customHeight="1">
      <c r="B312" s="32"/>
      <c r="C312" s="131" t="s">
        <v>448</v>
      </c>
      <c r="D312" s="131" t="s">
        <v>158</v>
      </c>
      <c r="E312" s="132" t="s">
        <v>449</v>
      </c>
      <c r="F312" s="133" t="s">
        <v>450</v>
      </c>
      <c r="G312" s="134" t="s">
        <v>252</v>
      </c>
      <c r="H312" s="135">
        <v>650.63499999999999</v>
      </c>
      <c r="I312" s="136"/>
      <c r="J312" s="137">
        <f>ROUND(I312*H312,2)</f>
        <v>0</v>
      </c>
      <c r="K312" s="133" t="s">
        <v>162</v>
      </c>
      <c r="L312" s="32"/>
      <c r="M312" s="138" t="s">
        <v>19</v>
      </c>
      <c r="N312" s="139" t="s">
        <v>43</v>
      </c>
      <c r="P312" s="140">
        <f>O312*H312</f>
        <v>0</v>
      </c>
      <c r="Q312" s="140">
        <v>3.9100000000000003E-3</v>
      </c>
      <c r="R312" s="140">
        <f>Q312*H312</f>
        <v>2.5439828500000004</v>
      </c>
      <c r="S312" s="140">
        <v>0</v>
      </c>
      <c r="T312" s="141">
        <f>S312*H312</f>
        <v>0</v>
      </c>
      <c r="AR312" s="142" t="s">
        <v>163</v>
      </c>
      <c r="AT312" s="142" t="s">
        <v>158</v>
      </c>
      <c r="AU312" s="142" t="s">
        <v>81</v>
      </c>
      <c r="AY312" s="17" t="s">
        <v>156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7" t="s">
        <v>79</v>
      </c>
      <c r="BK312" s="143">
        <f>ROUND(I312*H312,2)</f>
        <v>0</v>
      </c>
      <c r="BL312" s="17" t="s">
        <v>163</v>
      </c>
      <c r="BM312" s="142" t="s">
        <v>451</v>
      </c>
    </row>
    <row r="313" spans="2:65" s="1" customFormat="1">
      <c r="B313" s="32"/>
      <c r="D313" s="144" t="s">
        <v>165</v>
      </c>
      <c r="F313" s="145" t="s">
        <v>452</v>
      </c>
      <c r="I313" s="146"/>
      <c r="L313" s="32"/>
      <c r="M313" s="147"/>
      <c r="T313" s="53"/>
      <c r="AT313" s="17" t="s">
        <v>165</v>
      </c>
      <c r="AU313" s="17" t="s">
        <v>81</v>
      </c>
    </row>
    <row r="314" spans="2:65" s="1" customFormat="1">
      <c r="B314" s="32"/>
      <c r="D314" s="148" t="s">
        <v>167</v>
      </c>
      <c r="F314" s="149" t="s">
        <v>453</v>
      </c>
      <c r="I314" s="146"/>
      <c r="L314" s="32"/>
      <c r="M314" s="147"/>
      <c r="T314" s="53"/>
      <c r="AT314" s="17" t="s">
        <v>167</v>
      </c>
      <c r="AU314" s="17" t="s">
        <v>81</v>
      </c>
    </row>
    <row r="315" spans="2:65" s="13" customFormat="1">
      <c r="B315" s="156"/>
      <c r="D315" s="144" t="s">
        <v>169</v>
      </c>
      <c r="E315" s="157" t="s">
        <v>19</v>
      </c>
      <c r="F315" s="158" t="s">
        <v>430</v>
      </c>
      <c r="H315" s="159">
        <v>185</v>
      </c>
      <c r="I315" s="160"/>
      <c r="L315" s="156"/>
      <c r="M315" s="161"/>
      <c r="T315" s="162"/>
      <c r="AT315" s="157" t="s">
        <v>169</v>
      </c>
      <c r="AU315" s="157" t="s">
        <v>81</v>
      </c>
      <c r="AV315" s="13" t="s">
        <v>81</v>
      </c>
      <c r="AW315" s="13" t="s">
        <v>33</v>
      </c>
      <c r="AX315" s="13" t="s">
        <v>72</v>
      </c>
      <c r="AY315" s="157" t="s">
        <v>156</v>
      </c>
    </row>
    <row r="316" spans="2:65" s="13" customFormat="1">
      <c r="B316" s="156"/>
      <c r="D316" s="144" t="s">
        <v>169</v>
      </c>
      <c r="E316" s="157" t="s">
        <v>19</v>
      </c>
      <c r="F316" s="158" t="s">
        <v>431</v>
      </c>
      <c r="H316" s="159">
        <v>51.698</v>
      </c>
      <c r="I316" s="160"/>
      <c r="L316" s="156"/>
      <c r="M316" s="161"/>
      <c r="T316" s="162"/>
      <c r="AT316" s="157" t="s">
        <v>169</v>
      </c>
      <c r="AU316" s="157" t="s">
        <v>81</v>
      </c>
      <c r="AV316" s="13" t="s">
        <v>81</v>
      </c>
      <c r="AW316" s="13" t="s">
        <v>33</v>
      </c>
      <c r="AX316" s="13" t="s">
        <v>72</v>
      </c>
      <c r="AY316" s="157" t="s">
        <v>156</v>
      </c>
    </row>
    <row r="317" spans="2:65" s="13" customFormat="1">
      <c r="B317" s="156"/>
      <c r="D317" s="144" t="s">
        <v>169</v>
      </c>
      <c r="E317" s="157" t="s">
        <v>19</v>
      </c>
      <c r="F317" s="158" t="s">
        <v>432</v>
      </c>
      <c r="H317" s="159">
        <v>60.002000000000002</v>
      </c>
      <c r="I317" s="160"/>
      <c r="L317" s="156"/>
      <c r="M317" s="161"/>
      <c r="T317" s="162"/>
      <c r="AT317" s="157" t="s">
        <v>169</v>
      </c>
      <c r="AU317" s="157" t="s">
        <v>81</v>
      </c>
      <c r="AV317" s="13" t="s">
        <v>81</v>
      </c>
      <c r="AW317" s="13" t="s">
        <v>33</v>
      </c>
      <c r="AX317" s="13" t="s">
        <v>72</v>
      </c>
      <c r="AY317" s="157" t="s">
        <v>156</v>
      </c>
    </row>
    <row r="318" spans="2:65" s="13" customFormat="1">
      <c r="B318" s="156"/>
      <c r="D318" s="144" t="s">
        <v>169</v>
      </c>
      <c r="E318" s="157" t="s">
        <v>19</v>
      </c>
      <c r="F318" s="158" t="s">
        <v>433</v>
      </c>
      <c r="H318" s="159">
        <v>86.188000000000002</v>
      </c>
      <c r="I318" s="160"/>
      <c r="L318" s="156"/>
      <c r="M318" s="161"/>
      <c r="T318" s="162"/>
      <c r="AT318" s="157" t="s">
        <v>169</v>
      </c>
      <c r="AU318" s="157" t="s">
        <v>81</v>
      </c>
      <c r="AV318" s="13" t="s">
        <v>81</v>
      </c>
      <c r="AW318" s="13" t="s">
        <v>33</v>
      </c>
      <c r="AX318" s="13" t="s">
        <v>72</v>
      </c>
      <c r="AY318" s="157" t="s">
        <v>156</v>
      </c>
    </row>
    <row r="319" spans="2:65" s="13" customFormat="1">
      <c r="B319" s="156"/>
      <c r="D319" s="144" t="s">
        <v>169</v>
      </c>
      <c r="E319" s="157" t="s">
        <v>19</v>
      </c>
      <c r="F319" s="158" t="s">
        <v>434</v>
      </c>
      <c r="H319" s="159">
        <v>74.760000000000005</v>
      </c>
      <c r="I319" s="160"/>
      <c r="L319" s="156"/>
      <c r="M319" s="161"/>
      <c r="T319" s="162"/>
      <c r="AT319" s="157" t="s">
        <v>169</v>
      </c>
      <c r="AU319" s="157" t="s">
        <v>81</v>
      </c>
      <c r="AV319" s="13" t="s">
        <v>81</v>
      </c>
      <c r="AW319" s="13" t="s">
        <v>33</v>
      </c>
      <c r="AX319" s="13" t="s">
        <v>72</v>
      </c>
      <c r="AY319" s="157" t="s">
        <v>156</v>
      </c>
    </row>
    <row r="320" spans="2:65" s="13" customFormat="1">
      <c r="B320" s="156"/>
      <c r="D320" s="144" t="s">
        <v>169</v>
      </c>
      <c r="E320" s="157" t="s">
        <v>19</v>
      </c>
      <c r="F320" s="158" t="s">
        <v>435</v>
      </c>
      <c r="H320" s="159">
        <v>28.3</v>
      </c>
      <c r="I320" s="160"/>
      <c r="L320" s="156"/>
      <c r="M320" s="161"/>
      <c r="T320" s="162"/>
      <c r="AT320" s="157" t="s">
        <v>169</v>
      </c>
      <c r="AU320" s="157" t="s">
        <v>81</v>
      </c>
      <c r="AV320" s="13" t="s">
        <v>81</v>
      </c>
      <c r="AW320" s="13" t="s">
        <v>33</v>
      </c>
      <c r="AX320" s="13" t="s">
        <v>72</v>
      </c>
      <c r="AY320" s="157" t="s">
        <v>156</v>
      </c>
    </row>
    <row r="321" spans="2:65" s="13" customFormat="1">
      <c r="B321" s="156"/>
      <c r="D321" s="144" t="s">
        <v>169</v>
      </c>
      <c r="E321" s="157" t="s">
        <v>19</v>
      </c>
      <c r="F321" s="158" t="s">
        <v>436</v>
      </c>
      <c r="H321" s="159">
        <v>23.88</v>
      </c>
      <c r="I321" s="160"/>
      <c r="L321" s="156"/>
      <c r="M321" s="161"/>
      <c r="T321" s="162"/>
      <c r="AT321" s="157" t="s">
        <v>169</v>
      </c>
      <c r="AU321" s="157" t="s">
        <v>81</v>
      </c>
      <c r="AV321" s="13" t="s">
        <v>81</v>
      </c>
      <c r="AW321" s="13" t="s">
        <v>33</v>
      </c>
      <c r="AX321" s="13" t="s">
        <v>72</v>
      </c>
      <c r="AY321" s="157" t="s">
        <v>156</v>
      </c>
    </row>
    <row r="322" spans="2:65" s="13" customFormat="1">
      <c r="B322" s="156"/>
      <c r="D322" s="144" t="s">
        <v>169</v>
      </c>
      <c r="E322" s="157" t="s">
        <v>19</v>
      </c>
      <c r="F322" s="158" t="s">
        <v>437</v>
      </c>
      <c r="H322" s="159">
        <v>16.86</v>
      </c>
      <c r="I322" s="160"/>
      <c r="L322" s="156"/>
      <c r="M322" s="161"/>
      <c r="T322" s="162"/>
      <c r="AT322" s="157" t="s">
        <v>169</v>
      </c>
      <c r="AU322" s="157" t="s">
        <v>81</v>
      </c>
      <c r="AV322" s="13" t="s">
        <v>81</v>
      </c>
      <c r="AW322" s="13" t="s">
        <v>33</v>
      </c>
      <c r="AX322" s="13" t="s">
        <v>72</v>
      </c>
      <c r="AY322" s="157" t="s">
        <v>156</v>
      </c>
    </row>
    <row r="323" spans="2:65" s="13" customFormat="1">
      <c r="B323" s="156"/>
      <c r="D323" s="144" t="s">
        <v>169</v>
      </c>
      <c r="E323" s="157" t="s">
        <v>19</v>
      </c>
      <c r="F323" s="158" t="s">
        <v>438</v>
      </c>
      <c r="H323" s="159">
        <v>24.155999999999999</v>
      </c>
      <c r="I323" s="160"/>
      <c r="L323" s="156"/>
      <c r="M323" s="161"/>
      <c r="T323" s="162"/>
      <c r="AT323" s="157" t="s">
        <v>169</v>
      </c>
      <c r="AU323" s="157" t="s">
        <v>81</v>
      </c>
      <c r="AV323" s="13" t="s">
        <v>81</v>
      </c>
      <c r="AW323" s="13" t="s">
        <v>33</v>
      </c>
      <c r="AX323" s="13" t="s">
        <v>72</v>
      </c>
      <c r="AY323" s="157" t="s">
        <v>156</v>
      </c>
    </row>
    <row r="324" spans="2:65" s="13" customFormat="1">
      <c r="B324" s="156"/>
      <c r="D324" s="144" t="s">
        <v>169</v>
      </c>
      <c r="E324" s="157" t="s">
        <v>19</v>
      </c>
      <c r="F324" s="158" t="s">
        <v>439</v>
      </c>
      <c r="H324" s="159">
        <v>21.788</v>
      </c>
      <c r="I324" s="160"/>
      <c r="L324" s="156"/>
      <c r="M324" s="161"/>
      <c r="T324" s="162"/>
      <c r="AT324" s="157" t="s">
        <v>169</v>
      </c>
      <c r="AU324" s="157" t="s">
        <v>81</v>
      </c>
      <c r="AV324" s="13" t="s">
        <v>81</v>
      </c>
      <c r="AW324" s="13" t="s">
        <v>33</v>
      </c>
      <c r="AX324" s="13" t="s">
        <v>72</v>
      </c>
      <c r="AY324" s="157" t="s">
        <v>156</v>
      </c>
    </row>
    <row r="325" spans="2:65" s="13" customFormat="1">
      <c r="B325" s="156"/>
      <c r="D325" s="144" t="s">
        <v>169</v>
      </c>
      <c r="E325" s="157" t="s">
        <v>19</v>
      </c>
      <c r="F325" s="158" t="s">
        <v>440</v>
      </c>
      <c r="H325" s="159">
        <v>24.256</v>
      </c>
      <c r="I325" s="160"/>
      <c r="L325" s="156"/>
      <c r="M325" s="161"/>
      <c r="T325" s="162"/>
      <c r="AT325" s="157" t="s">
        <v>169</v>
      </c>
      <c r="AU325" s="157" t="s">
        <v>81</v>
      </c>
      <c r="AV325" s="13" t="s">
        <v>81</v>
      </c>
      <c r="AW325" s="13" t="s">
        <v>33</v>
      </c>
      <c r="AX325" s="13" t="s">
        <v>72</v>
      </c>
      <c r="AY325" s="157" t="s">
        <v>156</v>
      </c>
    </row>
    <row r="326" spans="2:65" s="13" customFormat="1">
      <c r="B326" s="156"/>
      <c r="D326" s="144" t="s">
        <v>169</v>
      </c>
      <c r="E326" s="157" t="s">
        <v>19</v>
      </c>
      <c r="F326" s="158" t="s">
        <v>441</v>
      </c>
      <c r="H326" s="159">
        <v>53.747</v>
      </c>
      <c r="I326" s="160"/>
      <c r="L326" s="156"/>
      <c r="M326" s="161"/>
      <c r="T326" s="162"/>
      <c r="AT326" s="157" t="s">
        <v>169</v>
      </c>
      <c r="AU326" s="157" t="s">
        <v>81</v>
      </c>
      <c r="AV326" s="13" t="s">
        <v>81</v>
      </c>
      <c r="AW326" s="13" t="s">
        <v>33</v>
      </c>
      <c r="AX326" s="13" t="s">
        <v>72</v>
      </c>
      <c r="AY326" s="157" t="s">
        <v>156</v>
      </c>
    </row>
    <row r="327" spans="2:65" s="14" customFormat="1">
      <c r="B327" s="163"/>
      <c r="D327" s="144" t="s">
        <v>169</v>
      </c>
      <c r="E327" s="164" t="s">
        <v>19</v>
      </c>
      <c r="F327" s="165" t="s">
        <v>176</v>
      </c>
      <c r="H327" s="166">
        <v>650.63499999999999</v>
      </c>
      <c r="I327" s="167"/>
      <c r="L327" s="163"/>
      <c r="M327" s="168"/>
      <c r="T327" s="169"/>
      <c r="AT327" s="164" t="s">
        <v>169</v>
      </c>
      <c r="AU327" s="164" t="s">
        <v>81</v>
      </c>
      <c r="AV327" s="14" t="s">
        <v>163</v>
      </c>
      <c r="AW327" s="14" t="s">
        <v>33</v>
      </c>
      <c r="AX327" s="14" t="s">
        <v>79</v>
      </c>
      <c r="AY327" s="164" t="s">
        <v>156</v>
      </c>
    </row>
    <row r="328" spans="2:65" s="1" customFormat="1" ht="24.2" customHeight="1">
      <c r="B328" s="32"/>
      <c r="C328" s="131" t="s">
        <v>454</v>
      </c>
      <c r="D328" s="131" t="s">
        <v>158</v>
      </c>
      <c r="E328" s="132" t="s">
        <v>455</v>
      </c>
      <c r="F328" s="133" t="s">
        <v>456</v>
      </c>
      <c r="G328" s="134" t="s">
        <v>252</v>
      </c>
      <c r="H328" s="135">
        <v>233.928</v>
      </c>
      <c r="I328" s="136"/>
      <c r="J328" s="137">
        <f>ROUND(I328*H328,2)</f>
        <v>0</v>
      </c>
      <c r="K328" s="133" t="s">
        <v>162</v>
      </c>
      <c r="L328" s="32"/>
      <c r="M328" s="138" t="s">
        <v>19</v>
      </c>
      <c r="N328" s="139" t="s">
        <v>43</v>
      </c>
      <c r="P328" s="140">
        <f>O328*H328</f>
        <v>0</v>
      </c>
      <c r="Q328" s="140">
        <v>1.54E-2</v>
      </c>
      <c r="R328" s="140">
        <f>Q328*H328</f>
        <v>3.6024912000000002</v>
      </c>
      <c r="S328" s="140">
        <v>0</v>
      </c>
      <c r="T328" s="141">
        <f>S328*H328</f>
        <v>0</v>
      </c>
      <c r="AR328" s="142" t="s">
        <v>163</v>
      </c>
      <c r="AT328" s="142" t="s">
        <v>158</v>
      </c>
      <c r="AU328" s="142" t="s">
        <v>81</v>
      </c>
      <c r="AY328" s="17" t="s">
        <v>156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7" t="s">
        <v>79</v>
      </c>
      <c r="BK328" s="143">
        <f>ROUND(I328*H328,2)</f>
        <v>0</v>
      </c>
      <c r="BL328" s="17" t="s">
        <v>163</v>
      </c>
      <c r="BM328" s="142" t="s">
        <v>457</v>
      </c>
    </row>
    <row r="329" spans="2:65" s="1" customFormat="1">
      <c r="B329" s="32"/>
      <c r="D329" s="144" t="s">
        <v>165</v>
      </c>
      <c r="F329" s="145" t="s">
        <v>458</v>
      </c>
      <c r="I329" s="146"/>
      <c r="L329" s="32"/>
      <c r="M329" s="147"/>
      <c r="T329" s="53"/>
      <c r="AT329" s="17" t="s">
        <v>165</v>
      </c>
      <c r="AU329" s="17" t="s">
        <v>81</v>
      </c>
    </row>
    <row r="330" spans="2:65" s="1" customFormat="1">
      <c r="B330" s="32"/>
      <c r="D330" s="148" t="s">
        <v>167</v>
      </c>
      <c r="F330" s="149" t="s">
        <v>459</v>
      </c>
      <c r="I330" s="146"/>
      <c r="L330" s="32"/>
      <c r="M330" s="147"/>
      <c r="T330" s="53"/>
      <c r="AT330" s="17" t="s">
        <v>167</v>
      </c>
      <c r="AU330" s="17" t="s">
        <v>81</v>
      </c>
    </row>
    <row r="331" spans="2:65" s="13" customFormat="1">
      <c r="B331" s="156"/>
      <c r="D331" s="144" t="s">
        <v>169</v>
      </c>
      <c r="E331" s="157" t="s">
        <v>19</v>
      </c>
      <c r="F331" s="158" t="s">
        <v>423</v>
      </c>
      <c r="H331" s="159">
        <v>233.928</v>
      </c>
      <c r="I331" s="160"/>
      <c r="L331" s="156"/>
      <c r="M331" s="161"/>
      <c r="T331" s="162"/>
      <c r="AT331" s="157" t="s">
        <v>169</v>
      </c>
      <c r="AU331" s="157" t="s">
        <v>81</v>
      </c>
      <c r="AV331" s="13" t="s">
        <v>81</v>
      </c>
      <c r="AW331" s="13" t="s">
        <v>33</v>
      </c>
      <c r="AX331" s="13" t="s">
        <v>72</v>
      </c>
      <c r="AY331" s="157" t="s">
        <v>156</v>
      </c>
    </row>
    <row r="332" spans="2:65" s="14" customFormat="1">
      <c r="B332" s="163"/>
      <c r="D332" s="144" t="s">
        <v>169</v>
      </c>
      <c r="E332" s="164" t="s">
        <v>19</v>
      </c>
      <c r="F332" s="165" t="s">
        <v>176</v>
      </c>
      <c r="H332" s="166">
        <v>233.928</v>
      </c>
      <c r="I332" s="167"/>
      <c r="L332" s="163"/>
      <c r="M332" s="168"/>
      <c r="T332" s="169"/>
      <c r="AT332" s="164" t="s">
        <v>169</v>
      </c>
      <c r="AU332" s="164" t="s">
        <v>81</v>
      </c>
      <c r="AV332" s="14" t="s">
        <v>163</v>
      </c>
      <c r="AW332" s="14" t="s">
        <v>33</v>
      </c>
      <c r="AX332" s="14" t="s">
        <v>79</v>
      </c>
      <c r="AY332" s="164" t="s">
        <v>156</v>
      </c>
    </row>
    <row r="333" spans="2:65" s="1" customFormat="1" ht="24.2" customHeight="1">
      <c r="B333" s="32"/>
      <c r="C333" s="131" t="s">
        <v>460</v>
      </c>
      <c r="D333" s="131" t="s">
        <v>158</v>
      </c>
      <c r="E333" s="132" t="s">
        <v>461</v>
      </c>
      <c r="F333" s="133" t="s">
        <v>462</v>
      </c>
      <c r="G333" s="134" t="s">
        <v>252</v>
      </c>
      <c r="H333" s="135">
        <v>1403.568</v>
      </c>
      <c r="I333" s="136"/>
      <c r="J333" s="137">
        <f>ROUND(I333*H333,2)</f>
        <v>0</v>
      </c>
      <c r="K333" s="133" t="s">
        <v>162</v>
      </c>
      <c r="L333" s="32"/>
      <c r="M333" s="138" t="s">
        <v>19</v>
      </c>
      <c r="N333" s="139" t="s">
        <v>43</v>
      </c>
      <c r="P333" s="140">
        <f>O333*H333</f>
        <v>0</v>
      </c>
      <c r="Q333" s="140">
        <v>7.9000000000000008E-3</v>
      </c>
      <c r="R333" s="140">
        <f>Q333*H333</f>
        <v>11.0881872</v>
      </c>
      <c r="S333" s="140">
        <v>0</v>
      </c>
      <c r="T333" s="141">
        <f>S333*H333</f>
        <v>0</v>
      </c>
      <c r="AR333" s="142" t="s">
        <v>163</v>
      </c>
      <c r="AT333" s="142" t="s">
        <v>158</v>
      </c>
      <c r="AU333" s="142" t="s">
        <v>81</v>
      </c>
      <c r="AY333" s="17" t="s">
        <v>156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79</v>
      </c>
      <c r="BK333" s="143">
        <f>ROUND(I333*H333,2)</f>
        <v>0</v>
      </c>
      <c r="BL333" s="17" t="s">
        <v>163</v>
      </c>
      <c r="BM333" s="142" t="s">
        <v>463</v>
      </c>
    </row>
    <row r="334" spans="2:65" s="1" customFormat="1">
      <c r="B334" s="32"/>
      <c r="D334" s="144" t="s">
        <v>165</v>
      </c>
      <c r="F334" s="145" t="s">
        <v>464</v>
      </c>
      <c r="I334" s="146"/>
      <c r="L334" s="32"/>
      <c r="M334" s="147"/>
      <c r="T334" s="53"/>
      <c r="AT334" s="17" t="s">
        <v>165</v>
      </c>
      <c r="AU334" s="17" t="s">
        <v>81</v>
      </c>
    </row>
    <row r="335" spans="2:65" s="1" customFormat="1">
      <c r="B335" s="32"/>
      <c r="D335" s="148" t="s">
        <v>167</v>
      </c>
      <c r="F335" s="149" t="s">
        <v>465</v>
      </c>
      <c r="I335" s="146"/>
      <c r="L335" s="32"/>
      <c r="M335" s="147"/>
      <c r="T335" s="53"/>
      <c r="AT335" s="17" t="s">
        <v>167</v>
      </c>
      <c r="AU335" s="17" t="s">
        <v>81</v>
      </c>
    </row>
    <row r="336" spans="2:65" s="13" customFormat="1">
      <c r="B336" s="156"/>
      <c r="D336" s="144" t="s">
        <v>169</v>
      </c>
      <c r="E336" s="157" t="s">
        <v>19</v>
      </c>
      <c r="F336" s="158" t="s">
        <v>466</v>
      </c>
      <c r="H336" s="159">
        <v>1403.568</v>
      </c>
      <c r="I336" s="160"/>
      <c r="L336" s="156"/>
      <c r="M336" s="161"/>
      <c r="T336" s="162"/>
      <c r="AT336" s="157" t="s">
        <v>169</v>
      </c>
      <c r="AU336" s="157" t="s">
        <v>81</v>
      </c>
      <c r="AV336" s="13" t="s">
        <v>81</v>
      </c>
      <c r="AW336" s="13" t="s">
        <v>33</v>
      </c>
      <c r="AX336" s="13" t="s">
        <v>72</v>
      </c>
      <c r="AY336" s="157" t="s">
        <v>156</v>
      </c>
    </row>
    <row r="337" spans="2:65" s="14" customFormat="1">
      <c r="B337" s="163"/>
      <c r="D337" s="144" t="s">
        <v>169</v>
      </c>
      <c r="E337" s="164" t="s">
        <v>19</v>
      </c>
      <c r="F337" s="165" t="s">
        <v>176</v>
      </c>
      <c r="H337" s="166">
        <v>1403.568</v>
      </c>
      <c r="I337" s="167"/>
      <c r="L337" s="163"/>
      <c r="M337" s="168"/>
      <c r="T337" s="169"/>
      <c r="AT337" s="164" t="s">
        <v>169</v>
      </c>
      <c r="AU337" s="164" t="s">
        <v>81</v>
      </c>
      <c r="AV337" s="14" t="s">
        <v>163</v>
      </c>
      <c r="AW337" s="14" t="s">
        <v>33</v>
      </c>
      <c r="AX337" s="14" t="s">
        <v>79</v>
      </c>
      <c r="AY337" s="164" t="s">
        <v>156</v>
      </c>
    </row>
    <row r="338" spans="2:65" s="1" customFormat="1" ht="16.5" customHeight="1">
      <c r="B338" s="32"/>
      <c r="C338" s="131" t="s">
        <v>467</v>
      </c>
      <c r="D338" s="131" t="s">
        <v>158</v>
      </c>
      <c r="E338" s="132" t="s">
        <v>468</v>
      </c>
      <c r="F338" s="133" t="s">
        <v>469</v>
      </c>
      <c r="G338" s="134" t="s">
        <v>252</v>
      </c>
      <c r="H338" s="135">
        <v>100</v>
      </c>
      <c r="I338" s="136"/>
      <c r="J338" s="137">
        <f>ROUND(I338*H338,2)</f>
        <v>0</v>
      </c>
      <c r="K338" s="133" t="s">
        <v>162</v>
      </c>
      <c r="L338" s="32"/>
      <c r="M338" s="138" t="s">
        <v>19</v>
      </c>
      <c r="N338" s="139" t="s">
        <v>43</v>
      </c>
      <c r="P338" s="140">
        <f>O338*H338</f>
        <v>0</v>
      </c>
      <c r="Q338" s="140">
        <v>9.0000000000000006E-5</v>
      </c>
      <c r="R338" s="140">
        <f>Q338*H338</f>
        <v>9.0000000000000011E-3</v>
      </c>
      <c r="S338" s="140">
        <v>6.0000000000000002E-5</v>
      </c>
      <c r="T338" s="141">
        <f>S338*H338</f>
        <v>6.0000000000000001E-3</v>
      </c>
      <c r="AR338" s="142" t="s">
        <v>163</v>
      </c>
      <c r="AT338" s="142" t="s">
        <v>158</v>
      </c>
      <c r="AU338" s="142" t="s">
        <v>81</v>
      </c>
      <c r="AY338" s="17" t="s">
        <v>156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7" t="s">
        <v>79</v>
      </c>
      <c r="BK338" s="143">
        <f>ROUND(I338*H338,2)</f>
        <v>0</v>
      </c>
      <c r="BL338" s="17" t="s">
        <v>163</v>
      </c>
      <c r="BM338" s="142" t="s">
        <v>470</v>
      </c>
    </row>
    <row r="339" spans="2:65" s="1" customFormat="1">
      <c r="B339" s="32"/>
      <c r="D339" s="144" t="s">
        <v>165</v>
      </c>
      <c r="F339" s="145" t="s">
        <v>471</v>
      </c>
      <c r="I339" s="146"/>
      <c r="L339" s="32"/>
      <c r="M339" s="147"/>
      <c r="T339" s="53"/>
      <c r="AT339" s="17" t="s">
        <v>165</v>
      </c>
      <c r="AU339" s="17" t="s">
        <v>81</v>
      </c>
    </row>
    <row r="340" spans="2:65" s="1" customFormat="1">
      <c r="B340" s="32"/>
      <c r="D340" s="148" t="s">
        <v>167</v>
      </c>
      <c r="F340" s="149" t="s">
        <v>472</v>
      </c>
      <c r="I340" s="146"/>
      <c r="L340" s="32"/>
      <c r="M340" s="147"/>
      <c r="T340" s="53"/>
      <c r="AT340" s="17" t="s">
        <v>167</v>
      </c>
      <c r="AU340" s="17" t="s">
        <v>81</v>
      </c>
    </row>
    <row r="341" spans="2:65" s="1" customFormat="1" ht="16.5" customHeight="1">
      <c r="B341" s="32"/>
      <c r="C341" s="131" t="s">
        <v>473</v>
      </c>
      <c r="D341" s="131" t="s">
        <v>158</v>
      </c>
      <c r="E341" s="132" t="s">
        <v>474</v>
      </c>
      <c r="F341" s="133" t="s">
        <v>475</v>
      </c>
      <c r="G341" s="134" t="s">
        <v>252</v>
      </c>
      <c r="H341" s="135">
        <v>410</v>
      </c>
      <c r="I341" s="136"/>
      <c r="J341" s="137">
        <f>ROUND(I341*H341,2)</f>
        <v>0</v>
      </c>
      <c r="K341" s="133" t="s">
        <v>162</v>
      </c>
      <c r="L341" s="32"/>
      <c r="M341" s="138" t="s">
        <v>19</v>
      </c>
      <c r="N341" s="139" t="s">
        <v>43</v>
      </c>
      <c r="P341" s="140">
        <f>O341*H341</f>
        <v>0</v>
      </c>
      <c r="Q341" s="140">
        <v>2.4000000000000001E-4</v>
      </c>
      <c r="R341" s="140">
        <f>Q341*H341</f>
        <v>9.8400000000000001E-2</v>
      </c>
      <c r="S341" s="140">
        <v>2.4000000000000001E-4</v>
      </c>
      <c r="T341" s="141">
        <f>S341*H341</f>
        <v>9.8400000000000001E-2</v>
      </c>
      <c r="AR341" s="142" t="s">
        <v>163</v>
      </c>
      <c r="AT341" s="142" t="s">
        <v>158</v>
      </c>
      <c r="AU341" s="142" t="s">
        <v>81</v>
      </c>
      <c r="AY341" s="17" t="s">
        <v>156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7" t="s">
        <v>79</v>
      </c>
      <c r="BK341" s="143">
        <f>ROUND(I341*H341,2)</f>
        <v>0</v>
      </c>
      <c r="BL341" s="17" t="s">
        <v>163</v>
      </c>
      <c r="BM341" s="142" t="s">
        <v>476</v>
      </c>
    </row>
    <row r="342" spans="2:65" s="1" customFormat="1">
      <c r="B342" s="32"/>
      <c r="D342" s="144" t="s">
        <v>165</v>
      </c>
      <c r="F342" s="145" t="s">
        <v>477</v>
      </c>
      <c r="I342" s="146"/>
      <c r="L342" s="32"/>
      <c r="M342" s="147"/>
      <c r="T342" s="53"/>
      <c r="AT342" s="17" t="s">
        <v>165</v>
      </c>
      <c r="AU342" s="17" t="s">
        <v>81</v>
      </c>
    </row>
    <row r="343" spans="2:65" s="1" customFormat="1">
      <c r="B343" s="32"/>
      <c r="D343" s="148" t="s">
        <v>167</v>
      </c>
      <c r="F343" s="149" t="s">
        <v>478</v>
      </c>
      <c r="I343" s="146"/>
      <c r="L343" s="32"/>
      <c r="M343" s="147"/>
      <c r="T343" s="53"/>
      <c r="AT343" s="17" t="s">
        <v>167</v>
      </c>
      <c r="AU343" s="17" t="s">
        <v>81</v>
      </c>
    </row>
    <row r="344" spans="2:65" s="1" customFormat="1" ht="16.5" customHeight="1">
      <c r="B344" s="32"/>
      <c r="C344" s="131" t="s">
        <v>479</v>
      </c>
      <c r="D344" s="131" t="s">
        <v>158</v>
      </c>
      <c r="E344" s="132" t="s">
        <v>480</v>
      </c>
      <c r="F344" s="133" t="s">
        <v>481</v>
      </c>
      <c r="G344" s="134" t="s">
        <v>372</v>
      </c>
      <c r="H344" s="135">
        <v>150</v>
      </c>
      <c r="I344" s="136"/>
      <c r="J344" s="137">
        <f>ROUND(I344*H344,2)</f>
        <v>0</v>
      </c>
      <c r="K344" s="133" t="s">
        <v>162</v>
      </c>
      <c r="L344" s="32"/>
      <c r="M344" s="138" t="s">
        <v>19</v>
      </c>
      <c r="N344" s="139" t="s">
        <v>43</v>
      </c>
      <c r="P344" s="140">
        <f>O344*H344</f>
        <v>0</v>
      </c>
      <c r="Q344" s="140">
        <v>0</v>
      </c>
      <c r="R344" s="140">
        <f>Q344*H344</f>
        <v>0</v>
      </c>
      <c r="S344" s="140">
        <v>1.0000000000000001E-5</v>
      </c>
      <c r="T344" s="141">
        <f>S344*H344</f>
        <v>1.5E-3</v>
      </c>
      <c r="AR344" s="142" t="s">
        <v>163</v>
      </c>
      <c r="AT344" s="142" t="s">
        <v>158</v>
      </c>
      <c r="AU344" s="142" t="s">
        <v>81</v>
      </c>
      <c r="AY344" s="17" t="s">
        <v>156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79</v>
      </c>
      <c r="BK344" s="143">
        <f>ROUND(I344*H344,2)</f>
        <v>0</v>
      </c>
      <c r="BL344" s="17" t="s">
        <v>163</v>
      </c>
      <c r="BM344" s="142" t="s">
        <v>482</v>
      </c>
    </row>
    <row r="345" spans="2:65" s="1" customFormat="1">
      <c r="B345" s="32"/>
      <c r="D345" s="144" t="s">
        <v>165</v>
      </c>
      <c r="F345" s="145" t="s">
        <v>483</v>
      </c>
      <c r="I345" s="146"/>
      <c r="L345" s="32"/>
      <c r="M345" s="147"/>
      <c r="T345" s="53"/>
      <c r="AT345" s="17" t="s">
        <v>165</v>
      </c>
      <c r="AU345" s="17" t="s">
        <v>81</v>
      </c>
    </row>
    <row r="346" spans="2:65" s="1" customFormat="1">
      <c r="B346" s="32"/>
      <c r="D346" s="148" t="s">
        <v>167</v>
      </c>
      <c r="F346" s="149" t="s">
        <v>484</v>
      </c>
      <c r="I346" s="146"/>
      <c r="L346" s="32"/>
      <c r="M346" s="147"/>
      <c r="T346" s="53"/>
      <c r="AT346" s="17" t="s">
        <v>167</v>
      </c>
      <c r="AU346" s="17" t="s">
        <v>81</v>
      </c>
    </row>
    <row r="347" spans="2:65" s="1" customFormat="1" ht="24.2" customHeight="1">
      <c r="B347" s="32"/>
      <c r="C347" s="131" t="s">
        <v>485</v>
      </c>
      <c r="D347" s="131" t="s">
        <v>158</v>
      </c>
      <c r="E347" s="132" t="s">
        <v>486</v>
      </c>
      <c r="F347" s="133" t="s">
        <v>487</v>
      </c>
      <c r="G347" s="134" t="s">
        <v>372</v>
      </c>
      <c r="H347" s="135">
        <v>73.2</v>
      </c>
      <c r="I347" s="136"/>
      <c r="J347" s="137">
        <f>ROUND(I347*H347,2)</f>
        <v>0</v>
      </c>
      <c r="K347" s="133" t="s">
        <v>162</v>
      </c>
      <c r="L347" s="32"/>
      <c r="M347" s="138" t="s">
        <v>19</v>
      </c>
      <c r="N347" s="139" t="s">
        <v>43</v>
      </c>
      <c r="P347" s="140">
        <f>O347*H347</f>
        <v>0</v>
      </c>
      <c r="Q347" s="140">
        <v>1.5E-3</v>
      </c>
      <c r="R347" s="140">
        <f>Q347*H347</f>
        <v>0.10980000000000001</v>
      </c>
      <c r="S347" s="140">
        <v>0</v>
      </c>
      <c r="T347" s="141">
        <f>S347*H347</f>
        <v>0</v>
      </c>
      <c r="AR347" s="142" t="s">
        <v>163</v>
      </c>
      <c r="AT347" s="142" t="s">
        <v>158</v>
      </c>
      <c r="AU347" s="142" t="s">
        <v>81</v>
      </c>
      <c r="AY347" s="17" t="s">
        <v>156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7" t="s">
        <v>79</v>
      </c>
      <c r="BK347" s="143">
        <f>ROUND(I347*H347,2)</f>
        <v>0</v>
      </c>
      <c r="BL347" s="17" t="s">
        <v>163</v>
      </c>
      <c r="BM347" s="142" t="s">
        <v>488</v>
      </c>
    </row>
    <row r="348" spans="2:65" s="1" customFormat="1">
      <c r="B348" s="32"/>
      <c r="D348" s="144" t="s">
        <v>165</v>
      </c>
      <c r="F348" s="145" t="s">
        <v>489</v>
      </c>
      <c r="I348" s="146"/>
      <c r="L348" s="32"/>
      <c r="M348" s="147"/>
      <c r="T348" s="53"/>
      <c r="AT348" s="17" t="s">
        <v>165</v>
      </c>
      <c r="AU348" s="17" t="s">
        <v>81</v>
      </c>
    </row>
    <row r="349" spans="2:65" s="1" customFormat="1">
      <c r="B349" s="32"/>
      <c r="D349" s="148" t="s">
        <v>167</v>
      </c>
      <c r="F349" s="149" t="s">
        <v>490</v>
      </c>
      <c r="I349" s="146"/>
      <c r="L349" s="32"/>
      <c r="M349" s="147"/>
      <c r="T349" s="53"/>
      <c r="AT349" s="17" t="s">
        <v>167</v>
      </c>
      <c r="AU349" s="17" t="s">
        <v>81</v>
      </c>
    </row>
    <row r="350" spans="2:65" s="13" customFormat="1">
      <c r="B350" s="156"/>
      <c r="D350" s="144" t="s">
        <v>169</v>
      </c>
      <c r="E350" s="157" t="s">
        <v>19</v>
      </c>
      <c r="F350" s="158" t="s">
        <v>491</v>
      </c>
      <c r="H350" s="159">
        <v>6</v>
      </c>
      <c r="I350" s="160"/>
      <c r="L350" s="156"/>
      <c r="M350" s="161"/>
      <c r="T350" s="162"/>
      <c r="AT350" s="157" t="s">
        <v>169</v>
      </c>
      <c r="AU350" s="157" t="s">
        <v>81</v>
      </c>
      <c r="AV350" s="13" t="s">
        <v>81</v>
      </c>
      <c r="AW350" s="13" t="s">
        <v>33</v>
      </c>
      <c r="AX350" s="13" t="s">
        <v>72</v>
      </c>
      <c r="AY350" s="157" t="s">
        <v>156</v>
      </c>
    </row>
    <row r="351" spans="2:65" s="13" customFormat="1">
      <c r="B351" s="156"/>
      <c r="D351" s="144" t="s">
        <v>169</v>
      </c>
      <c r="E351" s="157" t="s">
        <v>19</v>
      </c>
      <c r="F351" s="158" t="s">
        <v>492</v>
      </c>
      <c r="H351" s="159">
        <v>19.8</v>
      </c>
      <c r="I351" s="160"/>
      <c r="L351" s="156"/>
      <c r="M351" s="161"/>
      <c r="T351" s="162"/>
      <c r="AT351" s="157" t="s">
        <v>169</v>
      </c>
      <c r="AU351" s="157" t="s">
        <v>81</v>
      </c>
      <c r="AV351" s="13" t="s">
        <v>81</v>
      </c>
      <c r="AW351" s="13" t="s">
        <v>33</v>
      </c>
      <c r="AX351" s="13" t="s">
        <v>72</v>
      </c>
      <c r="AY351" s="157" t="s">
        <v>156</v>
      </c>
    </row>
    <row r="352" spans="2:65" s="13" customFormat="1">
      <c r="B352" s="156"/>
      <c r="D352" s="144" t="s">
        <v>169</v>
      </c>
      <c r="E352" s="157" t="s">
        <v>19</v>
      </c>
      <c r="F352" s="158" t="s">
        <v>493</v>
      </c>
      <c r="H352" s="159">
        <v>9.8000000000000007</v>
      </c>
      <c r="I352" s="160"/>
      <c r="L352" s="156"/>
      <c r="M352" s="161"/>
      <c r="T352" s="162"/>
      <c r="AT352" s="157" t="s">
        <v>169</v>
      </c>
      <c r="AU352" s="157" t="s">
        <v>81</v>
      </c>
      <c r="AV352" s="13" t="s">
        <v>81</v>
      </c>
      <c r="AW352" s="13" t="s">
        <v>33</v>
      </c>
      <c r="AX352" s="13" t="s">
        <v>72</v>
      </c>
      <c r="AY352" s="157" t="s">
        <v>156</v>
      </c>
    </row>
    <row r="353" spans="2:65" s="13" customFormat="1">
      <c r="B353" s="156"/>
      <c r="D353" s="144" t="s">
        <v>169</v>
      </c>
      <c r="E353" s="157" t="s">
        <v>19</v>
      </c>
      <c r="F353" s="158" t="s">
        <v>494</v>
      </c>
      <c r="H353" s="159">
        <v>19.600000000000001</v>
      </c>
      <c r="I353" s="160"/>
      <c r="L353" s="156"/>
      <c r="M353" s="161"/>
      <c r="T353" s="162"/>
      <c r="AT353" s="157" t="s">
        <v>169</v>
      </c>
      <c r="AU353" s="157" t="s">
        <v>81</v>
      </c>
      <c r="AV353" s="13" t="s">
        <v>81</v>
      </c>
      <c r="AW353" s="13" t="s">
        <v>33</v>
      </c>
      <c r="AX353" s="13" t="s">
        <v>72</v>
      </c>
      <c r="AY353" s="157" t="s">
        <v>156</v>
      </c>
    </row>
    <row r="354" spans="2:65" s="13" customFormat="1">
      <c r="B354" s="156"/>
      <c r="D354" s="144" t="s">
        <v>169</v>
      </c>
      <c r="E354" s="157" t="s">
        <v>19</v>
      </c>
      <c r="F354" s="158" t="s">
        <v>495</v>
      </c>
      <c r="H354" s="159">
        <v>12.4</v>
      </c>
      <c r="I354" s="160"/>
      <c r="L354" s="156"/>
      <c r="M354" s="161"/>
      <c r="T354" s="162"/>
      <c r="AT354" s="157" t="s">
        <v>169</v>
      </c>
      <c r="AU354" s="157" t="s">
        <v>81</v>
      </c>
      <c r="AV354" s="13" t="s">
        <v>81</v>
      </c>
      <c r="AW354" s="13" t="s">
        <v>33</v>
      </c>
      <c r="AX354" s="13" t="s">
        <v>72</v>
      </c>
      <c r="AY354" s="157" t="s">
        <v>156</v>
      </c>
    </row>
    <row r="355" spans="2:65" s="13" customFormat="1">
      <c r="B355" s="156"/>
      <c r="D355" s="144" t="s">
        <v>169</v>
      </c>
      <c r="E355" s="157" t="s">
        <v>19</v>
      </c>
      <c r="F355" s="158" t="s">
        <v>496</v>
      </c>
      <c r="H355" s="159">
        <v>5.6</v>
      </c>
      <c r="I355" s="160"/>
      <c r="L355" s="156"/>
      <c r="M355" s="161"/>
      <c r="T355" s="162"/>
      <c r="AT355" s="157" t="s">
        <v>169</v>
      </c>
      <c r="AU355" s="157" t="s">
        <v>81</v>
      </c>
      <c r="AV355" s="13" t="s">
        <v>81</v>
      </c>
      <c r="AW355" s="13" t="s">
        <v>33</v>
      </c>
      <c r="AX355" s="13" t="s">
        <v>72</v>
      </c>
      <c r="AY355" s="157" t="s">
        <v>156</v>
      </c>
    </row>
    <row r="356" spans="2:65" s="14" customFormat="1">
      <c r="B356" s="163"/>
      <c r="D356" s="144" t="s">
        <v>169</v>
      </c>
      <c r="E356" s="164" t="s">
        <v>19</v>
      </c>
      <c r="F356" s="165" t="s">
        <v>176</v>
      </c>
      <c r="H356" s="166">
        <v>73.2</v>
      </c>
      <c r="I356" s="167"/>
      <c r="L356" s="163"/>
      <c r="M356" s="168"/>
      <c r="T356" s="169"/>
      <c r="AT356" s="164" t="s">
        <v>169</v>
      </c>
      <c r="AU356" s="164" t="s">
        <v>81</v>
      </c>
      <c r="AV356" s="14" t="s">
        <v>163</v>
      </c>
      <c r="AW356" s="14" t="s">
        <v>33</v>
      </c>
      <c r="AX356" s="14" t="s">
        <v>79</v>
      </c>
      <c r="AY356" s="164" t="s">
        <v>156</v>
      </c>
    </row>
    <row r="357" spans="2:65" s="1" customFormat="1" ht="33" customHeight="1">
      <c r="B357" s="32"/>
      <c r="C357" s="131" t="s">
        <v>497</v>
      </c>
      <c r="D357" s="131" t="s">
        <v>158</v>
      </c>
      <c r="E357" s="132" t="s">
        <v>498</v>
      </c>
      <c r="F357" s="133" t="s">
        <v>499</v>
      </c>
      <c r="G357" s="134" t="s">
        <v>161</v>
      </c>
      <c r="H357" s="135">
        <v>11.013999999999999</v>
      </c>
      <c r="I357" s="136"/>
      <c r="J357" s="137">
        <f>ROUND(I357*H357,2)</f>
        <v>0</v>
      </c>
      <c r="K357" s="133" t="s">
        <v>162</v>
      </c>
      <c r="L357" s="32"/>
      <c r="M357" s="138" t="s">
        <v>19</v>
      </c>
      <c r="N357" s="139" t="s">
        <v>43</v>
      </c>
      <c r="P357" s="140">
        <f>O357*H357</f>
        <v>0</v>
      </c>
      <c r="Q357" s="140">
        <v>2.5018699999999998</v>
      </c>
      <c r="R357" s="140">
        <f>Q357*H357</f>
        <v>27.555596179999995</v>
      </c>
      <c r="S357" s="140">
        <v>0</v>
      </c>
      <c r="T357" s="141">
        <f>S357*H357</f>
        <v>0</v>
      </c>
      <c r="AR357" s="142" t="s">
        <v>163</v>
      </c>
      <c r="AT357" s="142" t="s">
        <v>158</v>
      </c>
      <c r="AU357" s="142" t="s">
        <v>81</v>
      </c>
      <c r="AY357" s="17" t="s">
        <v>156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79</v>
      </c>
      <c r="BK357" s="143">
        <f>ROUND(I357*H357,2)</f>
        <v>0</v>
      </c>
      <c r="BL357" s="17" t="s">
        <v>163</v>
      </c>
      <c r="BM357" s="142" t="s">
        <v>500</v>
      </c>
    </row>
    <row r="358" spans="2:65" s="1" customFormat="1">
      <c r="B358" s="32"/>
      <c r="D358" s="144" t="s">
        <v>165</v>
      </c>
      <c r="F358" s="145" t="s">
        <v>501</v>
      </c>
      <c r="I358" s="146"/>
      <c r="L358" s="32"/>
      <c r="M358" s="147"/>
      <c r="T358" s="53"/>
      <c r="AT358" s="17" t="s">
        <v>165</v>
      </c>
      <c r="AU358" s="17" t="s">
        <v>81</v>
      </c>
    </row>
    <row r="359" spans="2:65" s="1" customFormat="1">
      <c r="B359" s="32"/>
      <c r="D359" s="148" t="s">
        <v>167</v>
      </c>
      <c r="F359" s="149" t="s">
        <v>502</v>
      </c>
      <c r="I359" s="146"/>
      <c r="L359" s="32"/>
      <c r="M359" s="147"/>
      <c r="T359" s="53"/>
      <c r="AT359" s="17" t="s">
        <v>167</v>
      </c>
      <c r="AU359" s="17" t="s">
        <v>81</v>
      </c>
    </row>
    <row r="360" spans="2:65" s="12" customFormat="1">
      <c r="B360" s="150"/>
      <c r="D360" s="144" t="s">
        <v>169</v>
      </c>
      <c r="E360" s="151" t="s">
        <v>19</v>
      </c>
      <c r="F360" s="152" t="s">
        <v>503</v>
      </c>
      <c r="H360" s="151" t="s">
        <v>19</v>
      </c>
      <c r="I360" s="153"/>
      <c r="L360" s="150"/>
      <c r="M360" s="154"/>
      <c r="T360" s="155"/>
      <c r="AT360" s="151" t="s">
        <v>169</v>
      </c>
      <c r="AU360" s="151" t="s">
        <v>81</v>
      </c>
      <c r="AV360" s="12" t="s">
        <v>79</v>
      </c>
      <c r="AW360" s="12" t="s">
        <v>33</v>
      </c>
      <c r="AX360" s="12" t="s">
        <v>72</v>
      </c>
      <c r="AY360" s="151" t="s">
        <v>156</v>
      </c>
    </row>
    <row r="361" spans="2:65" s="13" customFormat="1">
      <c r="B361" s="156"/>
      <c r="D361" s="144" t="s">
        <v>169</v>
      </c>
      <c r="E361" s="157" t="s">
        <v>19</v>
      </c>
      <c r="F361" s="158" t="s">
        <v>504</v>
      </c>
      <c r="H361" s="159">
        <v>11.013999999999999</v>
      </c>
      <c r="I361" s="160"/>
      <c r="L361" s="156"/>
      <c r="M361" s="161"/>
      <c r="T361" s="162"/>
      <c r="AT361" s="157" t="s">
        <v>169</v>
      </c>
      <c r="AU361" s="157" t="s">
        <v>81</v>
      </c>
      <c r="AV361" s="13" t="s">
        <v>81</v>
      </c>
      <c r="AW361" s="13" t="s">
        <v>33</v>
      </c>
      <c r="AX361" s="13" t="s">
        <v>72</v>
      </c>
      <c r="AY361" s="157" t="s">
        <v>156</v>
      </c>
    </row>
    <row r="362" spans="2:65" s="14" customFormat="1">
      <c r="B362" s="163"/>
      <c r="D362" s="144" t="s">
        <v>169</v>
      </c>
      <c r="E362" s="164" t="s">
        <v>19</v>
      </c>
      <c r="F362" s="165" t="s">
        <v>176</v>
      </c>
      <c r="H362" s="166">
        <v>11.013999999999999</v>
      </c>
      <c r="I362" s="167"/>
      <c r="L362" s="163"/>
      <c r="M362" s="168"/>
      <c r="T362" s="169"/>
      <c r="AT362" s="164" t="s">
        <v>169</v>
      </c>
      <c r="AU362" s="164" t="s">
        <v>81</v>
      </c>
      <c r="AV362" s="14" t="s">
        <v>163</v>
      </c>
      <c r="AW362" s="14" t="s">
        <v>33</v>
      </c>
      <c r="AX362" s="14" t="s">
        <v>79</v>
      </c>
      <c r="AY362" s="164" t="s">
        <v>156</v>
      </c>
    </row>
    <row r="363" spans="2:65" s="1" customFormat="1" ht="33" customHeight="1">
      <c r="B363" s="32"/>
      <c r="C363" s="131" t="s">
        <v>505</v>
      </c>
      <c r="D363" s="131" t="s">
        <v>158</v>
      </c>
      <c r="E363" s="132" t="s">
        <v>506</v>
      </c>
      <c r="F363" s="133" t="s">
        <v>507</v>
      </c>
      <c r="G363" s="134" t="s">
        <v>161</v>
      </c>
      <c r="H363" s="135">
        <v>14.018000000000001</v>
      </c>
      <c r="I363" s="136"/>
      <c r="J363" s="137">
        <f>ROUND(I363*H363,2)</f>
        <v>0</v>
      </c>
      <c r="K363" s="133" t="s">
        <v>162</v>
      </c>
      <c r="L363" s="32"/>
      <c r="M363" s="138" t="s">
        <v>19</v>
      </c>
      <c r="N363" s="139" t="s">
        <v>43</v>
      </c>
      <c r="P363" s="140">
        <f>O363*H363</f>
        <v>0</v>
      </c>
      <c r="Q363" s="140">
        <v>2.5018699999999998</v>
      </c>
      <c r="R363" s="140">
        <f>Q363*H363</f>
        <v>35.071213659999998</v>
      </c>
      <c r="S363" s="140">
        <v>0</v>
      </c>
      <c r="T363" s="141">
        <f>S363*H363</f>
        <v>0</v>
      </c>
      <c r="AR363" s="142" t="s">
        <v>163</v>
      </c>
      <c r="AT363" s="142" t="s">
        <v>158</v>
      </c>
      <c r="AU363" s="142" t="s">
        <v>81</v>
      </c>
      <c r="AY363" s="17" t="s">
        <v>156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79</v>
      </c>
      <c r="BK363" s="143">
        <f>ROUND(I363*H363,2)</f>
        <v>0</v>
      </c>
      <c r="BL363" s="17" t="s">
        <v>163</v>
      </c>
      <c r="BM363" s="142" t="s">
        <v>508</v>
      </c>
    </row>
    <row r="364" spans="2:65" s="1" customFormat="1">
      <c r="B364" s="32"/>
      <c r="D364" s="144" t="s">
        <v>165</v>
      </c>
      <c r="F364" s="145" t="s">
        <v>509</v>
      </c>
      <c r="I364" s="146"/>
      <c r="L364" s="32"/>
      <c r="M364" s="147"/>
      <c r="T364" s="53"/>
      <c r="AT364" s="17" t="s">
        <v>165</v>
      </c>
      <c r="AU364" s="17" t="s">
        <v>81</v>
      </c>
    </row>
    <row r="365" spans="2:65" s="1" customFormat="1">
      <c r="B365" s="32"/>
      <c r="D365" s="148" t="s">
        <v>167</v>
      </c>
      <c r="F365" s="149" t="s">
        <v>510</v>
      </c>
      <c r="I365" s="146"/>
      <c r="L365" s="32"/>
      <c r="M365" s="147"/>
      <c r="T365" s="53"/>
      <c r="AT365" s="17" t="s">
        <v>167</v>
      </c>
      <c r="AU365" s="17" t="s">
        <v>81</v>
      </c>
    </row>
    <row r="366" spans="2:65" s="12" customFormat="1">
      <c r="B366" s="150"/>
      <c r="D366" s="144" t="s">
        <v>169</v>
      </c>
      <c r="E366" s="151" t="s">
        <v>19</v>
      </c>
      <c r="F366" s="152" t="s">
        <v>511</v>
      </c>
      <c r="H366" s="151" t="s">
        <v>19</v>
      </c>
      <c r="I366" s="153"/>
      <c r="L366" s="150"/>
      <c r="M366" s="154"/>
      <c r="T366" s="155"/>
      <c r="AT366" s="151" t="s">
        <v>169</v>
      </c>
      <c r="AU366" s="151" t="s">
        <v>81</v>
      </c>
      <c r="AV366" s="12" t="s">
        <v>79</v>
      </c>
      <c r="AW366" s="12" t="s">
        <v>33</v>
      </c>
      <c r="AX366" s="12" t="s">
        <v>72</v>
      </c>
      <c r="AY366" s="151" t="s">
        <v>156</v>
      </c>
    </row>
    <row r="367" spans="2:65" s="13" customFormat="1">
      <c r="B367" s="156"/>
      <c r="D367" s="144" t="s">
        <v>169</v>
      </c>
      <c r="E367" s="157" t="s">
        <v>19</v>
      </c>
      <c r="F367" s="158" t="s">
        <v>512</v>
      </c>
      <c r="H367" s="159">
        <v>14.018000000000001</v>
      </c>
      <c r="I367" s="160"/>
      <c r="L367" s="156"/>
      <c r="M367" s="161"/>
      <c r="T367" s="162"/>
      <c r="AT367" s="157" t="s">
        <v>169</v>
      </c>
      <c r="AU367" s="157" t="s">
        <v>81</v>
      </c>
      <c r="AV367" s="13" t="s">
        <v>81</v>
      </c>
      <c r="AW367" s="13" t="s">
        <v>33</v>
      </c>
      <c r="AX367" s="13" t="s">
        <v>72</v>
      </c>
      <c r="AY367" s="157" t="s">
        <v>156</v>
      </c>
    </row>
    <row r="368" spans="2:65" s="14" customFormat="1">
      <c r="B368" s="163"/>
      <c r="D368" s="144" t="s">
        <v>169</v>
      </c>
      <c r="E368" s="164" t="s">
        <v>19</v>
      </c>
      <c r="F368" s="165" t="s">
        <v>176</v>
      </c>
      <c r="H368" s="166">
        <v>14.018000000000001</v>
      </c>
      <c r="I368" s="167"/>
      <c r="L368" s="163"/>
      <c r="M368" s="168"/>
      <c r="T368" s="169"/>
      <c r="AT368" s="164" t="s">
        <v>169</v>
      </c>
      <c r="AU368" s="164" t="s">
        <v>81</v>
      </c>
      <c r="AV368" s="14" t="s">
        <v>163</v>
      </c>
      <c r="AW368" s="14" t="s">
        <v>33</v>
      </c>
      <c r="AX368" s="14" t="s">
        <v>79</v>
      </c>
      <c r="AY368" s="164" t="s">
        <v>156</v>
      </c>
    </row>
    <row r="369" spans="2:65" s="1" customFormat="1" ht="24.2" customHeight="1">
      <c r="B369" s="32"/>
      <c r="C369" s="131" t="s">
        <v>513</v>
      </c>
      <c r="D369" s="131" t="s">
        <v>158</v>
      </c>
      <c r="E369" s="132" t="s">
        <v>514</v>
      </c>
      <c r="F369" s="133" t="s">
        <v>515</v>
      </c>
      <c r="G369" s="134" t="s">
        <v>161</v>
      </c>
      <c r="H369" s="135">
        <v>25.032</v>
      </c>
      <c r="I369" s="136"/>
      <c r="J369" s="137">
        <f>ROUND(I369*H369,2)</f>
        <v>0</v>
      </c>
      <c r="K369" s="133" t="s">
        <v>162</v>
      </c>
      <c r="L369" s="32"/>
      <c r="M369" s="138" t="s">
        <v>19</v>
      </c>
      <c r="N369" s="139" t="s">
        <v>43</v>
      </c>
      <c r="P369" s="140">
        <f>O369*H369</f>
        <v>0</v>
      </c>
      <c r="Q369" s="140">
        <v>0</v>
      </c>
      <c r="R369" s="140">
        <f>Q369*H369</f>
        <v>0</v>
      </c>
      <c r="S369" s="140">
        <v>0</v>
      </c>
      <c r="T369" s="141">
        <f>S369*H369</f>
        <v>0</v>
      </c>
      <c r="AR369" s="142" t="s">
        <v>163</v>
      </c>
      <c r="AT369" s="142" t="s">
        <v>158</v>
      </c>
      <c r="AU369" s="142" t="s">
        <v>81</v>
      </c>
      <c r="AY369" s="17" t="s">
        <v>156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79</v>
      </c>
      <c r="BK369" s="143">
        <f>ROUND(I369*H369,2)</f>
        <v>0</v>
      </c>
      <c r="BL369" s="17" t="s">
        <v>163</v>
      </c>
      <c r="BM369" s="142" t="s">
        <v>516</v>
      </c>
    </row>
    <row r="370" spans="2:65" s="1" customFormat="1">
      <c r="B370" s="32"/>
      <c r="D370" s="144" t="s">
        <v>165</v>
      </c>
      <c r="F370" s="145" t="s">
        <v>517</v>
      </c>
      <c r="I370" s="146"/>
      <c r="L370" s="32"/>
      <c r="M370" s="147"/>
      <c r="T370" s="53"/>
      <c r="AT370" s="17" t="s">
        <v>165</v>
      </c>
      <c r="AU370" s="17" t="s">
        <v>81</v>
      </c>
    </row>
    <row r="371" spans="2:65" s="1" customFormat="1">
      <c r="B371" s="32"/>
      <c r="D371" s="148" t="s">
        <v>167</v>
      </c>
      <c r="F371" s="149" t="s">
        <v>518</v>
      </c>
      <c r="I371" s="146"/>
      <c r="L371" s="32"/>
      <c r="M371" s="147"/>
      <c r="T371" s="53"/>
      <c r="AT371" s="17" t="s">
        <v>167</v>
      </c>
      <c r="AU371" s="17" t="s">
        <v>81</v>
      </c>
    </row>
    <row r="372" spans="2:65" s="13" customFormat="1">
      <c r="B372" s="156"/>
      <c r="D372" s="144" t="s">
        <v>169</v>
      </c>
      <c r="E372" s="157" t="s">
        <v>19</v>
      </c>
      <c r="F372" s="158" t="s">
        <v>519</v>
      </c>
      <c r="H372" s="159">
        <v>25.032</v>
      </c>
      <c r="I372" s="160"/>
      <c r="L372" s="156"/>
      <c r="M372" s="161"/>
      <c r="T372" s="162"/>
      <c r="AT372" s="157" t="s">
        <v>169</v>
      </c>
      <c r="AU372" s="157" t="s">
        <v>81</v>
      </c>
      <c r="AV372" s="13" t="s">
        <v>81</v>
      </c>
      <c r="AW372" s="13" t="s">
        <v>33</v>
      </c>
      <c r="AX372" s="13" t="s">
        <v>72</v>
      </c>
      <c r="AY372" s="157" t="s">
        <v>156</v>
      </c>
    </row>
    <row r="373" spans="2:65" s="14" customFormat="1">
      <c r="B373" s="163"/>
      <c r="D373" s="144" t="s">
        <v>169</v>
      </c>
      <c r="E373" s="164" t="s">
        <v>19</v>
      </c>
      <c r="F373" s="165" t="s">
        <v>176</v>
      </c>
      <c r="H373" s="166">
        <v>25.032</v>
      </c>
      <c r="I373" s="167"/>
      <c r="L373" s="163"/>
      <c r="M373" s="168"/>
      <c r="T373" s="169"/>
      <c r="AT373" s="164" t="s">
        <v>169</v>
      </c>
      <c r="AU373" s="164" t="s">
        <v>81</v>
      </c>
      <c r="AV373" s="14" t="s">
        <v>163</v>
      </c>
      <c r="AW373" s="14" t="s">
        <v>33</v>
      </c>
      <c r="AX373" s="14" t="s">
        <v>79</v>
      </c>
      <c r="AY373" s="164" t="s">
        <v>156</v>
      </c>
    </row>
    <row r="374" spans="2:65" s="1" customFormat="1" ht="33" customHeight="1">
      <c r="B374" s="32"/>
      <c r="C374" s="131" t="s">
        <v>520</v>
      </c>
      <c r="D374" s="131" t="s">
        <v>158</v>
      </c>
      <c r="E374" s="132" t="s">
        <v>521</v>
      </c>
      <c r="F374" s="133" t="s">
        <v>522</v>
      </c>
      <c r="G374" s="134" t="s">
        <v>161</v>
      </c>
      <c r="H374" s="135">
        <v>14.018000000000001</v>
      </c>
      <c r="I374" s="136"/>
      <c r="J374" s="137">
        <f>ROUND(I374*H374,2)</f>
        <v>0</v>
      </c>
      <c r="K374" s="133" t="s">
        <v>162</v>
      </c>
      <c r="L374" s="32"/>
      <c r="M374" s="138" t="s">
        <v>19</v>
      </c>
      <c r="N374" s="139" t="s">
        <v>43</v>
      </c>
      <c r="P374" s="140">
        <f>O374*H374</f>
        <v>0</v>
      </c>
      <c r="Q374" s="140">
        <v>0</v>
      </c>
      <c r="R374" s="140">
        <f>Q374*H374</f>
        <v>0</v>
      </c>
      <c r="S374" s="140">
        <v>0</v>
      </c>
      <c r="T374" s="141">
        <f>S374*H374</f>
        <v>0</v>
      </c>
      <c r="AR374" s="142" t="s">
        <v>163</v>
      </c>
      <c r="AT374" s="142" t="s">
        <v>158</v>
      </c>
      <c r="AU374" s="142" t="s">
        <v>81</v>
      </c>
      <c r="AY374" s="17" t="s">
        <v>156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7" t="s">
        <v>79</v>
      </c>
      <c r="BK374" s="143">
        <f>ROUND(I374*H374,2)</f>
        <v>0</v>
      </c>
      <c r="BL374" s="17" t="s">
        <v>163</v>
      </c>
      <c r="BM374" s="142" t="s">
        <v>523</v>
      </c>
    </row>
    <row r="375" spans="2:65" s="1" customFormat="1">
      <c r="B375" s="32"/>
      <c r="D375" s="144" t="s">
        <v>165</v>
      </c>
      <c r="F375" s="145" t="s">
        <v>524</v>
      </c>
      <c r="I375" s="146"/>
      <c r="L375" s="32"/>
      <c r="M375" s="147"/>
      <c r="T375" s="53"/>
      <c r="AT375" s="17" t="s">
        <v>165</v>
      </c>
      <c r="AU375" s="17" t="s">
        <v>81</v>
      </c>
    </row>
    <row r="376" spans="2:65" s="1" customFormat="1">
      <c r="B376" s="32"/>
      <c r="D376" s="148" t="s">
        <v>167</v>
      </c>
      <c r="F376" s="149" t="s">
        <v>525</v>
      </c>
      <c r="I376" s="146"/>
      <c r="L376" s="32"/>
      <c r="M376" s="147"/>
      <c r="T376" s="53"/>
      <c r="AT376" s="17" t="s">
        <v>167</v>
      </c>
      <c r="AU376" s="17" t="s">
        <v>81</v>
      </c>
    </row>
    <row r="377" spans="2:65" s="1" customFormat="1" ht="24.2" customHeight="1">
      <c r="B377" s="32"/>
      <c r="C377" s="131" t="s">
        <v>526</v>
      </c>
      <c r="D377" s="131" t="s">
        <v>158</v>
      </c>
      <c r="E377" s="132" t="s">
        <v>527</v>
      </c>
      <c r="F377" s="133" t="s">
        <v>528</v>
      </c>
      <c r="G377" s="134" t="s">
        <v>161</v>
      </c>
      <c r="H377" s="135">
        <v>11.013999999999999</v>
      </c>
      <c r="I377" s="136"/>
      <c r="J377" s="137">
        <f>ROUND(I377*H377,2)</f>
        <v>0</v>
      </c>
      <c r="K377" s="133" t="s">
        <v>162</v>
      </c>
      <c r="L377" s="32"/>
      <c r="M377" s="138" t="s">
        <v>19</v>
      </c>
      <c r="N377" s="139" t="s">
        <v>43</v>
      </c>
      <c r="P377" s="140">
        <f>O377*H377</f>
        <v>0</v>
      </c>
      <c r="Q377" s="140">
        <v>3.0300000000000001E-3</v>
      </c>
      <c r="R377" s="140">
        <f>Q377*H377</f>
        <v>3.337242E-2</v>
      </c>
      <c r="S377" s="140">
        <v>0</v>
      </c>
      <c r="T377" s="141">
        <f>S377*H377</f>
        <v>0</v>
      </c>
      <c r="AR377" s="142" t="s">
        <v>163</v>
      </c>
      <c r="AT377" s="142" t="s">
        <v>158</v>
      </c>
      <c r="AU377" s="142" t="s">
        <v>81</v>
      </c>
      <c r="AY377" s="17" t="s">
        <v>156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79</v>
      </c>
      <c r="BK377" s="143">
        <f>ROUND(I377*H377,2)</f>
        <v>0</v>
      </c>
      <c r="BL377" s="17" t="s">
        <v>163</v>
      </c>
      <c r="BM377" s="142" t="s">
        <v>529</v>
      </c>
    </row>
    <row r="378" spans="2:65" s="1" customFormat="1">
      <c r="B378" s="32"/>
      <c r="D378" s="144" t="s">
        <v>165</v>
      </c>
      <c r="F378" s="145" t="s">
        <v>530</v>
      </c>
      <c r="I378" s="146"/>
      <c r="L378" s="32"/>
      <c r="M378" s="147"/>
      <c r="T378" s="53"/>
      <c r="AT378" s="17" t="s">
        <v>165</v>
      </c>
      <c r="AU378" s="17" t="s">
        <v>81</v>
      </c>
    </row>
    <row r="379" spans="2:65" s="1" customFormat="1">
      <c r="B379" s="32"/>
      <c r="D379" s="148" t="s">
        <v>167</v>
      </c>
      <c r="F379" s="149" t="s">
        <v>531</v>
      </c>
      <c r="I379" s="146"/>
      <c r="L379" s="32"/>
      <c r="M379" s="147"/>
      <c r="T379" s="53"/>
      <c r="AT379" s="17" t="s">
        <v>167</v>
      </c>
      <c r="AU379" s="17" t="s">
        <v>81</v>
      </c>
    </row>
    <row r="380" spans="2:65" s="1" customFormat="1" ht="16.5" customHeight="1">
      <c r="B380" s="32"/>
      <c r="C380" s="131" t="s">
        <v>532</v>
      </c>
      <c r="D380" s="131" t="s">
        <v>158</v>
      </c>
      <c r="E380" s="132" t="s">
        <v>533</v>
      </c>
      <c r="F380" s="133" t="s">
        <v>534</v>
      </c>
      <c r="G380" s="134" t="s">
        <v>218</v>
      </c>
      <c r="H380" s="135">
        <v>1.022</v>
      </c>
      <c r="I380" s="136"/>
      <c r="J380" s="137">
        <f>ROUND(I380*H380,2)</f>
        <v>0</v>
      </c>
      <c r="K380" s="133" t="s">
        <v>162</v>
      </c>
      <c r="L380" s="32"/>
      <c r="M380" s="138" t="s">
        <v>19</v>
      </c>
      <c r="N380" s="139" t="s">
        <v>43</v>
      </c>
      <c r="P380" s="140">
        <f>O380*H380</f>
        <v>0</v>
      </c>
      <c r="Q380" s="140">
        <v>1.06277</v>
      </c>
      <c r="R380" s="140">
        <f>Q380*H380</f>
        <v>1.08615094</v>
      </c>
      <c r="S380" s="140">
        <v>0</v>
      </c>
      <c r="T380" s="141">
        <f>S380*H380</f>
        <v>0</v>
      </c>
      <c r="AR380" s="142" t="s">
        <v>163</v>
      </c>
      <c r="AT380" s="142" t="s">
        <v>158</v>
      </c>
      <c r="AU380" s="142" t="s">
        <v>81</v>
      </c>
      <c r="AY380" s="17" t="s">
        <v>156</v>
      </c>
      <c r="BE380" s="143">
        <f>IF(N380="základní",J380,0)</f>
        <v>0</v>
      </c>
      <c r="BF380" s="143">
        <f>IF(N380="snížená",J380,0)</f>
        <v>0</v>
      </c>
      <c r="BG380" s="143">
        <f>IF(N380="zákl. přenesená",J380,0)</f>
        <v>0</v>
      </c>
      <c r="BH380" s="143">
        <f>IF(N380="sníž. přenesená",J380,0)</f>
        <v>0</v>
      </c>
      <c r="BI380" s="143">
        <f>IF(N380="nulová",J380,0)</f>
        <v>0</v>
      </c>
      <c r="BJ380" s="17" t="s">
        <v>79</v>
      </c>
      <c r="BK380" s="143">
        <f>ROUND(I380*H380,2)</f>
        <v>0</v>
      </c>
      <c r="BL380" s="17" t="s">
        <v>163</v>
      </c>
      <c r="BM380" s="142" t="s">
        <v>535</v>
      </c>
    </row>
    <row r="381" spans="2:65" s="1" customFormat="1">
      <c r="B381" s="32"/>
      <c r="D381" s="144" t="s">
        <v>165</v>
      </c>
      <c r="F381" s="145" t="s">
        <v>536</v>
      </c>
      <c r="I381" s="146"/>
      <c r="L381" s="32"/>
      <c r="M381" s="147"/>
      <c r="T381" s="53"/>
      <c r="AT381" s="17" t="s">
        <v>165</v>
      </c>
      <c r="AU381" s="17" t="s">
        <v>81</v>
      </c>
    </row>
    <row r="382" spans="2:65" s="1" customFormat="1">
      <c r="B382" s="32"/>
      <c r="D382" s="148" t="s">
        <v>167</v>
      </c>
      <c r="F382" s="149" t="s">
        <v>537</v>
      </c>
      <c r="I382" s="146"/>
      <c r="L382" s="32"/>
      <c r="M382" s="147"/>
      <c r="T382" s="53"/>
      <c r="AT382" s="17" t="s">
        <v>167</v>
      </c>
      <c r="AU382" s="17" t="s">
        <v>81</v>
      </c>
    </row>
    <row r="383" spans="2:65" s="12" customFormat="1">
      <c r="B383" s="150"/>
      <c r="D383" s="144" t="s">
        <v>169</v>
      </c>
      <c r="E383" s="151" t="s">
        <v>19</v>
      </c>
      <c r="F383" s="152" t="s">
        <v>538</v>
      </c>
      <c r="H383" s="151" t="s">
        <v>19</v>
      </c>
      <c r="I383" s="153"/>
      <c r="L383" s="150"/>
      <c r="M383" s="154"/>
      <c r="T383" s="155"/>
      <c r="AT383" s="151" t="s">
        <v>169</v>
      </c>
      <c r="AU383" s="151" t="s">
        <v>81</v>
      </c>
      <c r="AV383" s="12" t="s">
        <v>79</v>
      </c>
      <c r="AW383" s="12" t="s">
        <v>33</v>
      </c>
      <c r="AX383" s="12" t="s">
        <v>72</v>
      </c>
      <c r="AY383" s="151" t="s">
        <v>156</v>
      </c>
    </row>
    <row r="384" spans="2:65" s="13" customFormat="1">
      <c r="B384" s="156"/>
      <c r="D384" s="144" t="s">
        <v>169</v>
      </c>
      <c r="E384" s="157" t="s">
        <v>19</v>
      </c>
      <c r="F384" s="158" t="s">
        <v>539</v>
      </c>
      <c r="H384" s="159">
        <v>1.022</v>
      </c>
      <c r="I384" s="160"/>
      <c r="L384" s="156"/>
      <c r="M384" s="161"/>
      <c r="T384" s="162"/>
      <c r="AT384" s="157" t="s">
        <v>169</v>
      </c>
      <c r="AU384" s="157" t="s">
        <v>81</v>
      </c>
      <c r="AV384" s="13" t="s">
        <v>81</v>
      </c>
      <c r="AW384" s="13" t="s">
        <v>33</v>
      </c>
      <c r="AX384" s="13" t="s">
        <v>72</v>
      </c>
      <c r="AY384" s="157" t="s">
        <v>156</v>
      </c>
    </row>
    <row r="385" spans="2:65" s="14" customFormat="1">
      <c r="B385" s="163"/>
      <c r="D385" s="144" t="s">
        <v>169</v>
      </c>
      <c r="E385" s="164" t="s">
        <v>19</v>
      </c>
      <c r="F385" s="165" t="s">
        <v>176</v>
      </c>
      <c r="H385" s="166">
        <v>1.022</v>
      </c>
      <c r="I385" s="167"/>
      <c r="L385" s="163"/>
      <c r="M385" s="168"/>
      <c r="T385" s="169"/>
      <c r="AT385" s="164" t="s">
        <v>169</v>
      </c>
      <c r="AU385" s="164" t="s">
        <v>81</v>
      </c>
      <c r="AV385" s="14" t="s">
        <v>163</v>
      </c>
      <c r="AW385" s="14" t="s">
        <v>33</v>
      </c>
      <c r="AX385" s="14" t="s">
        <v>79</v>
      </c>
      <c r="AY385" s="164" t="s">
        <v>156</v>
      </c>
    </row>
    <row r="386" spans="2:65" s="1" customFormat="1" ht="16.5" customHeight="1">
      <c r="B386" s="32"/>
      <c r="C386" s="131" t="s">
        <v>540</v>
      </c>
      <c r="D386" s="131" t="s">
        <v>158</v>
      </c>
      <c r="E386" s="132" t="s">
        <v>541</v>
      </c>
      <c r="F386" s="133" t="s">
        <v>542</v>
      </c>
      <c r="G386" s="134" t="s">
        <v>252</v>
      </c>
      <c r="H386" s="135">
        <v>200.25</v>
      </c>
      <c r="I386" s="136"/>
      <c r="J386" s="137">
        <f>ROUND(I386*H386,2)</f>
        <v>0</v>
      </c>
      <c r="K386" s="133" t="s">
        <v>162</v>
      </c>
      <c r="L386" s="32"/>
      <c r="M386" s="138" t="s">
        <v>19</v>
      </c>
      <c r="N386" s="139" t="s">
        <v>43</v>
      </c>
      <c r="P386" s="140">
        <f>O386*H386</f>
        <v>0</v>
      </c>
      <c r="Q386" s="140">
        <v>1.2999999999999999E-4</v>
      </c>
      <c r="R386" s="140">
        <f>Q386*H386</f>
        <v>2.6032499999999997E-2</v>
      </c>
      <c r="S386" s="140">
        <v>0</v>
      </c>
      <c r="T386" s="141">
        <f>S386*H386</f>
        <v>0</v>
      </c>
      <c r="AR386" s="142" t="s">
        <v>163</v>
      </c>
      <c r="AT386" s="142" t="s">
        <v>158</v>
      </c>
      <c r="AU386" s="142" t="s">
        <v>81</v>
      </c>
      <c r="AY386" s="17" t="s">
        <v>156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7" t="s">
        <v>79</v>
      </c>
      <c r="BK386" s="143">
        <f>ROUND(I386*H386,2)</f>
        <v>0</v>
      </c>
      <c r="BL386" s="17" t="s">
        <v>163</v>
      </c>
      <c r="BM386" s="142" t="s">
        <v>543</v>
      </c>
    </row>
    <row r="387" spans="2:65" s="1" customFormat="1">
      <c r="B387" s="32"/>
      <c r="D387" s="144" t="s">
        <v>165</v>
      </c>
      <c r="F387" s="145" t="s">
        <v>544</v>
      </c>
      <c r="I387" s="146"/>
      <c r="L387" s="32"/>
      <c r="M387" s="147"/>
      <c r="T387" s="53"/>
      <c r="AT387" s="17" t="s">
        <v>165</v>
      </c>
      <c r="AU387" s="17" t="s">
        <v>81</v>
      </c>
    </row>
    <row r="388" spans="2:65" s="1" customFormat="1">
      <c r="B388" s="32"/>
      <c r="D388" s="148" t="s">
        <v>167</v>
      </c>
      <c r="F388" s="149" t="s">
        <v>545</v>
      </c>
      <c r="I388" s="146"/>
      <c r="L388" s="32"/>
      <c r="M388" s="147"/>
      <c r="T388" s="53"/>
      <c r="AT388" s="17" t="s">
        <v>167</v>
      </c>
      <c r="AU388" s="17" t="s">
        <v>81</v>
      </c>
    </row>
    <row r="389" spans="2:65" s="13" customFormat="1">
      <c r="B389" s="156"/>
      <c r="D389" s="144" t="s">
        <v>169</v>
      </c>
      <c r="E389" s="157" t="s">
        <v>19</v>
      </c>
      <c r="F389" s="158" t="s">
        <v>546</v>
      </c>
      <c r="H389" s="159">
        <v>200.25</v>
      </c>
      <c r="I389" s="160"/>
      <c r="L389" s="156"/>
      <c r="M389" s="161"/>
      <c r="T389" s="162"/>
      <c r="AT389" s="157" t="s">
        <v>169</v>
      </c>
      <c r="AU389" s="157" t="s">
        <v>81</v>
      </c>
      <c r="AV389" s="13" t="s">
        <v>81</v>
      </c>
      <c r="AW389" s="13" t="s">
        <v>33</v>
      </c>
      <c r="AX389" s="13" t="s">
        <v>72</v>
      </c>
      <c r="AY389" s="157" t="s">
        <v>156</v>
      </c>
    </row>
    <row r="390" spans="2:65" s="14" customFormat="1">
      <c r="B390" s="163"/>
      <c r="D390" s="144" t="s">
        <v>169</v>
      </c>
      <c r="E390" s="164" t="s">
        <v>19</v>
      </c>
      <c r="F390" s="165" t="s">
        <v>176</v>
      </c>
      <c r="H390" s="166">
        <v>200.25</v>
      </c>
      <c r="I390" s="167"/>
      <c r="L390" s="163"/>
      <c r="M390" s="168"/>
      <c r="T390" s="169"/>
      <c r="AT390" s="164" t="s">
        <v>169</v>
      </c>
      <c r="AU390" s="164" t="s">
        <v>81</v>
      </c>
      <c r="AV390" s="14" t="s">
        <v>163</v>
      </c>
      <c r="AW390" s="14" t="s">
        <v>33</v>
      </c>
      <c r="AX390" s="14" t="s">
        <v>79</v>
      </c>
      <c r="AY390" s="164" t="s">
        <v>156</v>
      </c>
    </row>
    <row r="391" spans="2:65" s="1" customFormat="1" ht="37.9" customHeight="1">
      <c r="B391" s="32"/>
      <c r="C391" s="131" t="s">
        <v>547</v>
      </c>
      <c r="D391" s="131" t="s">
        <v>158</v>
      </c>
      <c r="E391" s="132" t="s">
        <v>548</v>
      </c>
      <c r="F391" s="133" t="s">
        <v>549</v>
      </c>
      <c r="G391" s="134" t="s">
        <v>372</v>
      </c>
      <c r="H391" s="135">
        <v>340.42500000000001</v>
      </c>
      <c r="I391" s="136"/>
      <c r="J391" s="137">
        <f>ROUND(I391*H391,2)</f>
        <v>0</v>
      </c>
      <c r="K391" s="133" t="s">
        <v>162</v>
      </c>
      <c r="L391" s="32"/>
      <c r="M391" s="138" t="s">
        <v>19</v>
      </c>
      <c r="N391" s="139" t="s">
        <v>43</v>
      </c>
      <c r="P391" s="140">
        <f>O391*H391</f>
        <v>0</v>
      </c>
      <c r="Q391" s="140">
        <v>2.0000000000000002E-5</v>
      </c>
      <c r="R391" s="140">
        <f>Q391*H391</f>
        <v>6.8085000000000012E-3</v>
      </c>
      <c r="S391" s="140">
        <v>0</v>
      </c>
      <c r="T391" s="141">
        <f>S391*H391</f>
        <v>0</v>
      </c>
      <c r="AR391" s="142" t="s">
        <v>163</v>
      </c>
      <c r="AT391" s="142" t="s">
        <v>158</v>
      </c>
      <c r="AU391" s="142" t="s">
        <v>81</v>
      </c>
      <c r="AY391" s="17" t="s">
        <v>156</v>
      </c>
      <c r="BE391" s="143">
        <f>IF(N391="základní",J391,0)</f>
        <v>0</v>
      </c>
      <c r="BF391" s="143">
        <f>IF(N391="snížená",J391,0)</f>
        <v>0</v>
      </c>
      <c r="BG391" s="143">
        <f>IF(N391="zákl. přenesená",J391,0)</f>
        <v>0</v>
      </c>
      <c r="BH391" s="143">
        <f>IF(N391="sníž. přenesená",J391,0)</f>
        <v>0</v>
      </c>
      <c r="BI391" s="143">
        <f>IF(N391="nulová",J391,0)</f>
        <v>0</v>
      </c>
      <c r="BJ391" s="17" t="s">
        <v>79</v>
      </c>
      <c r="BK391" s="143">
        <f>ROUND(I391*H391,2)</f>
        <v>0</v>
      </c>
      <c r="BL391" s="17" t="s">
        <v>163</v>
      </c>
      <c r="BM391" s="142" t="s">
        <v>550</v>
      </c>
    </row>
    <row r="392" spans="2:65" s="1" customFormat="1">
      <c r="B392" s="32"/>
      <c r="D392" s="144" t="s">
        <v>165</v>
      </c>
      <c r="F392" s="145" t="s">
        <v>551</v>
      </c>
      <c r="I392" s="146"/>
      <c r="L392" s="32"/>
      <c r="M392" s="147"/>
      <c r="T392" s="53"/>
      <c r="AT392" s="17" t="s">
        <v>165</v>
      </c>
      <c r="AU392" s="17" t="s">
        <v>81</v>
      </c>
    </row>
    <row r="393" spans="2:65" s="1" customFormat="1">
      <c r="B393" s="32"/>
      <c r="D393" s="148" t="s">
        <v>167</v>
      </c>
      <c r="F393" s="149" t="s">
        <v>552</v>
      </c>
      <c r="I393" s="146"/>
      <c r="L393" s="32"/>
      <c r="M393" s="147"/>
      <c r="T393" s="53"/>
      <c r="AT393" s="17" t="s">
        <v>167</v>
      </c>
      <c r="AU393" s="17" t="s">
        <v>81</v>
      </c>
    </row>
    <row r="394" spans="2:65" s="1" customFormat="1" ht="16.5" customHeight="1">
      <c r="B394" s="32"/>
      <c r="C394" s="131" t="s">
        <v>553</v>
      </c>
      <c r="D394" s="131" t="s">
        <v>158</v>
      </c>
      <c r="E394" s="132" t="s">
        <v>554</v>
      </c>
      <c r="F394" s="133" t="s">
        <v>555</v>
      </c>
      <c r="G394" s="134" t="s">
        <v>161</v>
      </c>
      <c r="H394" s="135">
        <v>6.6260000000000003</v>
      </c>
      <c r="I394" s="136"/>
      <c r="J394" s="137">
        <f>ROUND(I394*H394,2)</f>
        <v>0</v>
      </c>
      <c r="K394" s="133" t="s">
        <v>162</v>
      </c>
      <c r="L394" s="32"/>
      <c r="M394" s="138" t="s">
        <v>19</v>
      </c>
      <c r="N394" s="139" t="s">
        <v>43</v>
      </c>
      <c r="P394" s="140">
        <f>O394*H394</f>
        <v>0</v>
      </c>
      <c r="Q394" s="140">
        <v>1.98</v>
      </c>
      <c r="R394" s="140">
        <f>Q394*H394</f>
        <v>13.119480000000001</v>
      </c>
      <c r="S394" s="140">
        <v>0</v>
      </c>
      <c r="T394" s="141">
        <f>S394*H394</f>
        <v>0</v>
      </c>
      <c r="AR394" s="142" t="s">
        <v>163</v>
      </c>
      <c r="AT394" s="142" t="s">
        <v>158</v>
      </c>
      <c r="AU394" s="142" t="s">
        <v>81</v>
      </c>
      <c r="AY394" s="17" t="s">
        <v>156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7" t="s">
        <v>79</v>
      </c>
      <c r="BK394" s="143">
        <f>ROUND(I394*H394,2)</f>
        <v>0</v>
      </c>
      <c r="BL394" s="17" t="s">
        <v>163</v>
      </c>
      <c r="BM394" s="142" t="s">
        <v>556</v>
      </c>
    </row>
    <row r="395" spans="2:65" s="1" customFormat="1">
      <c r="B395" s="32"/>
      <c r="D395" s="144" t="s">
        <v>165</v>
      </c>
      <c r="F395" s="145" t="s">
        <v>557</v>
      </c>
      <c r="I395" s="146"/>
      <c r="L395" s="32"/>
      <c r="M395" s="147"/>
      <c r="T395" s="53"/>
      <c r="AT395" s="17" t="s">
        <v>165</v>
      </c>
      <c r="AU395" s="17" t="s">
        <v>81</v>
      </c>
    </row>
    <row r="396" spans="2:65" s="1" customFormat="1">
      <c r="B396" s="32"/>
      <c r="D396" s="148" t="s">
        <v>167</v>
      </c>
      <c r="F396" s="149" t="s">
        <v>558</v>
      </c>
      <c r="I396" s="146"/>
      <c r="L396" s="32"/>
      <c r="M396" s="147"/>
      <c r="T396" s="53"/>
      <c r="AT396" s="17" t="s">
        <v>167</v>
      </c>
      <c r="AU396" s="17" t="s">
        <v>81</v>
      </c>
    </row>
    <row r="397" spans="2:65" s="13" customFormat="1">
      <c r="B397" s="156"/>
      <c r="D397" s="144" t="s">
        <v>169</v>
      </c>
      <c r="E397" s="157" t="s">
        <v>19</v>
      </c>
      <c r="F397" s="158" t="s">
        <v>559</v>
      </c>
      <c r="H397" s="159">
        <v>6.6260000000000003</v>
      </c>
      <c r="I397" s="160"/>
      <c r="L397" s="156"/>
      <c r="M397" s="161"/>
      <c r="T397" s="162"/>
      <c r="AT397" s="157" t="s">
        <v>169</v>
      </c>
      <c r="AU397" s="157" t="s">
        <v>81</v>
      </c>
      <c r="AV397" s="13" t="s">
        <v>81</v>
      </c>
      <c r="AW397" s="13" t="s">
        <v>33</v>
      </c>
      <c r="AX397" s="13" t="s">
        <v>72</v>
      </c>
      <c r="AY397" s="157" t="s">
        <v>156</v>
      </c>
    </row>
    <row r="398" spans="2:65" s="14" customFormat="1">
      <c r="B398" s="163"/>
      <c r="D398" s="144" t="s">
        <v>169</v>
      </c>
      <c r="E398" s="164" t="s">
        <v>19</v>
      </c>
      <c r="F398" s="165" t="s">
        <v>176</v>
      </c>
      <c r="H398" s="166">
        <v>6.6260000000000003</v>
      </c>
      <c r="I398" s="167"/>
      <c r="L398" s="163"/>
      <c r="M398" s="168"/>
      <c r="T398" s="169"/>
      <c r="AT398" s="164" t="s">
        <v>169</v>
      </c>
      <c r="AU398" s="164" t="s">
        <v>81</v>
      </c>
      <c r="AV398" s="14" t="s">
        <v>163</v>
      </c>
      <c r="AW398" s="14" t="s">
        <v>33</v>
      </c>
      <c r="AX398" s="14" t="s">
        <v>79</v>
      </c>
      <c r="AY398" s="164" t="s">
        <v>156</v>
      </c>
    </row>
    <row r="399" spans="2:65" s="1" customFormat="1" ht="24.2" customHeight="1">
      <c r="B399" s="32"/>
      <c r="C399" s="131" t="s">
        <v>560</v>
      </c>
      <c r="D399" s="131" t="s">
        <v>158</v>
      </c>
      <c r="E399" s="132" t="s">
        <v>561</v>
      </c>
      <c r="F399" s="133" t="s">
        <v>562</v>
      </c>
      <c r="G399" s="134" t="s">
        <v>252</v>
      </c>
      <c r="H399" s="135">
        <v>35.162999999999997</v>
      </c>
      <c r="I399" s="136"/>
      <c r="J399" s="137">
        <f>ROUND(I399*H399,2)</f>
        <v>0</v>
      </c>
      <c r="K399" s="133" t="s">
        <v>162</v>
      </c>
      <c r="L399" s="32"/>
      <c r="M399" s="138" t="s">
        <v>19</v>
      </c>
      <c r="N399" s="139" t="s">
        <v>43</v>
      </c>
      <c r="P399" s="140">
        <f>O399*H399</f>
        <v>0</v>
      </c>
      <c r="Q399" s="140">
        <v>1.5E-3</v>
      </c>
      <c r="R399" s="140">
        <f>Q399*H399</f>
        <v>5.2744499999999993E-2</v>
      </c>
      <c r="S399" s="140">
        <v>0</v>
      </c>
      <c r="T399" s="141">
        <f>S399*H399</f>
        <v>0</v>
      </c>
      <c r="AR399" s="142" t="s">
        <v>163</v>
      </c>
      <c r="AT399" s="142" t="s">
        <v>158</v>
      </c>
      <c r="AU399" s="142" t="s">
        <v>81</v>
      </c>
      <c r="AY399" s="17" t="s">
        <v>156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79</v>
      </c>
      <c r="BK399" s="143">
        <f>ROUND(I399*H399,2)</f>
        <v>0</v>
      </c>
      <c r="BL399" s="17" t="s">
        <v>163</v>
      </c>
      <c r="BM399" s="142" t="s">
        <v>563</v>
      </c>
    </row>
    <row r="400" spans="2:65" s="1" customFormat="1">
      <c r="B400" s="32"/>
      <c r="D400" s="144" t="s">
        <v>165</v>
      </c>
      <c r="F400" s="145" t="s">
        <v>564</v>
      </c>
      <c r="I400" s="146"/>
      <c r="L400" s="32"/>
      <c r="M400" s="147"/>
      <c r="T400" s="53"/>
      <c r="AT400" s="17" t="s">
        <v>165</v>
      </c>
      <c r="AU400" s="17" t="s">
        <v>81</v>
      </c>
    </row>
    <row r="401" spans="2:65" s="1" customFormat="1">
      <c r="B401" s="32"/>
      <c r="D401" s="148" t="s">
        <v>167</v>
      </c>
      <c r="F401" s="149" t="s">
        <v>565</v>
      </c>
      <c r="I401" s="146"/>
      <c r="L401" s="32"/>
      <c r="M401" s="147"/>
      <c r="T401" s="53"/>
      <c r="AT401" s="17" t="s">
        <v>167</v>
      </c>
      <c r="AU401" s="17" t="s">
        <v>81</v>
      </c>
    </row>
    <row r="402" spans="2:65" s="12" customFormat="1">
      <c r="B402" s="150"/>
      <c r="D402" s="144" t="s">
        <v>169</v>
      </c>
      <c r="E402" s="151" t="s">
        <v>19</v>
      </c>
      <c r="F402" s="152" t="s">
        <v>566</v>
      </c>
      <c r="H402" s="151" t="s">
        <v>19</v>
      </c>
      <c r="I402" s="153"/>
      <c r="L402" s="150"/>
      <c r="M402" s="154"/>
      <c r="T402" s="155"/>
      <c r="AT402" s="151" t="s">
        <v>169</v>
      </c>
      <c r="AU402" s="151" t="s">
        <v>81</v>
      </c>
      <c r="AV402" s="12" t="s">
        <v>79</v>
      </c>
      <c r="AW402" s="12" t="s">
        <v>33</v>
      </c>
      <c r="AX402" s="12" t="s">
        <v>72</v>
      </c>
      <c r="AY402" s="151" t="s">
        <v>156</v>
      </c>
    </row>
    <row r="403" spans="2:65" s="13" customFormat="1">
      <c r="B403" s="156"/>
      <c r="D403" s="144" t="s">
        <v>169</v>
      </c>
      <c r="E403" s="157" t="s">
        <v>19</v>
      </c>
      <c r="F403" s="158" t="s">
        <v>567</v>
      </c>
      <c r="H403" s="159">
        <v>35.162999999999997</v>
      </c>
      <c r="I403" s="160"/>
      <c r="L403" s="156"/>
      <c r="M403" s="161"/>
      <c r="T403" s="162"/>
      <c r="AT403" s="157" t="s">
        <v>169</v>
      </c>
      <c r="AU403" s="157" t="s">
        <v>81</v>
      </c>
      <c r="AV403" s="13" t="s">
        <v>81</v>
      </c>
      <c r="AW403" s="13" t="s">
        <v>33</v>
      </c>
      <c r="AX403" s="13" t="s">
        <v>72</v>
      </c>
      <c r="AY403" s="157" t="s">
        <v>156</v>
      </c>
    </row>
    <row r="404" spans="2:65" s="14" customFormat="1">
      <c r="B404" s="163"/>
      <c r="D404" s="144" t="s">
        <v>169</v>
      </c>
      <c r="E404" s="164" t="s">
        <v>19</v>
      </c>
      <c r="F404" s="165" t="s">
        <v>176</v>
      </c>
      <c r="H404" s="166">
        <v>35.162999999999997</v>
      </c>
      <c r="I404" s="167"/>
      <c r="L404" s="163"/>
      <c r="M404" s="168"/>
      <c r="T404" s="169"/>
      <c r="AT404" s="164" t="s">
        <v>169</v>
      </c>
      <c r="AU404" s="164" t="s">
        <v>81</v>
      </c>
      <c r="AV404" s="14" t="s">
        <v>163</v>
      </c>
      <c r="AW404" s="14" t="s">
        <v>33</v>
      </c>
      <c r="AX404" s="14" t="s">
        <v>79</v>
      </c>
      <c r="AY404" s="164" t="s">
        <v>156</v>
      </c>
    </row>
    <row r="405" spans="2:65" s="1" customFormat="1" ht="24.2" customHeight="1">
      <c r="B405" s="32"/>
      <c r="C405" s="170" t="s">
        <v>568</v>
      </c>
      <c r="D405" s="170" t="s">
        <v>237</v>
      </c>
      <c r="E405" s="171" t="s">
        <v>569</v>
      </c>
      <c r="F405" s="172" t="s">
        <v>570</v>
      </c>
      <c r="G405" s="173" t="s">
        <v>252</v>
      </c>
      <c r="H405" s="174">
        <v>36.920999999999999</v>
      </c>
      <c r="I405" s="175"/>
      <c r="J405" s="176">
        <f>ROUND(I405*H405,2)</f>
        <v>0</v>
      </c>
      <c r="K405" s="172" t="s">
        <v>162</v>
      </c>
      <c r="L405" s="177"/>
      <c r="M405" s="178" t="s">
        <v>19</v>
      </c>
      <c r="N405" s="179" t="s">
        <v>43</v>
      </c>
      <c r="P405" s="140">
        <f>O405*H405</f>
        <v>0</v>
      </c>
      <c r="Q405" s="140">
        <v>0.112</v>
      </c>
      <c r="R405" s="140">
        <f>Q405*H405</f>
        <v>4.1351519999999997</v>
      </c>
      <c r="S405" s="140">
        <v>0</v>
      </c>
      <c r="T405" s="141">
        <f>S405*H405</f>
        <v>0</v>
      </c>
      <c r="AR405" s="142" t="s">
        <v>215</v>
      </c>
      <c r="AT405" s="142" t="s">
        <v>237</v>
      </c>
      <c r="AU405" s="142" t="s">
        <v>81</v>
      </c>
      <c r="AY405" s="17" t="s">
        <v>156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7" t="s">
        <v>79</v>
      </c>
      <c r="BK405" s="143">
        <f>ROUND(I405*H405,2)</f>
        <v>0</v>
      </c>
      <c r="BL405" s="17" t="s">
        <v>163</v>
      </c>
      <c r="BM405" s="142" t="s">
        <v>571</v>
      </c>
    </row>
    <row r="406" spans="2:65" s="1" customFormat="1">
      <c r="B406" s="32"/>
      <c r="D406" s="144" t="s">
        <v>165</v>
      </c>
      <c r="F406" s="145" t="s">
        <v>570</v>
      </c>
      <c r="I406" s="146"/>
      <c r="L406" s="32"/>
      <c r="M406" s="147"/>
      <c r="T406" s="53"/>
      <c r="AT406" s="17" t="s">
        <v>165</v>
      </c>
      <c r="AU406" s="17" t="s">
        <v>81</v>
      </c>
    </row>
    <row r="407" spans="2:65" s="13" customFormat="1">
      <c r="B407" s="156"/>
      <c r="D407" s="144" t="s">
        <v>169</v>
      </c>
      <c r="E407" s="157" t="s">
        <v>19</v>
      </c>
      <c r="F407" s="158" t="s">
        <v>572</v>
      </c>
      <c r="H407" s="159">
        <v>35.162999999999997</v>
      </c>
      <c r="I407" s="160"/>
      <c r="L407" s="156"/>
      <c r="M407" s="161"/>
      <c r="T407" s="162"/>
      <c r="AT407" s="157" t="s">
        <v>169</v>
      </c>
      <c r="AU407" s="157" t="s">
        <v>81</v>
      </c>
      <c r="AV407" s="13" t="s">
        <v>81</v>
      </c>
      <c r="AW407" s="13" t="s">
        <v>33</v>
      </c>
      <c r="AX407" s="13" t="s">
        <v>79</v>
      </c>
      <c r="AY407" s="157" t="s">
        <v>156</v>
      </c>
    </row>
    <row r="408" spans="2:65" s="13" customFormat="1">
      <c r="B408" s="156"/>
      <c r="D408" s="144" t="s">
        <v>169</v>
      </c>
      <c r="F408" s="158" t="s">
        <v>573</v>
      </c>
      <c r="H408" s="159">
        <v>36.920999999999999</v>
      </c>
      <c r="I408" s="160"/>
      <c r="L408" s="156"/>
      <c r="M408" s="161"/>
      <c r="T408" s="162"/>
      <c r="AT408" s="157" t="s">
        <v>169</v>
      </c>
      <c r="AU408" s="157" t="s">
        <v>81</v>
      </c>
      <c r="AV408" s="13" t="s">
        <v>81</v>
      </c>
      <c r="AW408" s="13" t="s">
        <v>4</v>
      </c>
      <c r="AX408" s="13" t="s">
        <v>79</v>
      </c>
      <c r="AY408" s="157" t="s">
        <v>156</v>
      </c>
    </row>
    <row r="409" spans="2:65" s="1" customFormat="1" ht="21.75" customHeight="1">
      <c r="B409" s="32"/>
      <c r="C409" s="131" t="s">
        <v>574</v>
      </c>
      <c r="D409" s="131" t="s">
        <v>158</v>
      </c>
      <c r="E409" s="132" t="s">
        <v>575</v>
      </c>
      <c r="F409" s="133" t="s">
        <v>576</v>
      </c>
      <c r="G409" s="134" t="s">
        <v>284</v>
      </c>
      <c r="H409" s="135">
        <v>15</v>
      </c>
      <c r="I409" s="136"/>
      <c r="J409" s="137">
        <f>ROUND(I409*H409,2)</f>
        <v>0</v>
      </c>
      <c r="K409" s="133" t="s">
        <v>577</v>
      </c>
      <c r="L409" s="32"/>
      <c r="M409" s="138" t="s">
        <v>19</v>
      </c>
      <c r="N409" s="139" t="s">
        <v>43</v>
      </c>
      <c r="P409" s="140">
        <f>O409*H409</f>
        <v>0</v>
      </c>
      <c r="Q409" s="140">
        <v>5.6439999999999997E-2</v>
      </c>
      <c r="R409" s="140">
        <f>Q409*H409</f>
        <v>0.84659999999999991</v>
      </c>
      <c r="S409" s="140">
        <v>0</v>
      </c>
      <c r="T409" s="141">
        <f>S409*H409</f>
        <v>0</v>
      </c>
      <c r="AR409" s="142" t="s">
        <v>163</v>
      </c>
      <c r="AT409" s="142" t="s">
        <v>158</v>
      </c>
      <c r="AU409" s="142" t="s">
        <v>81</v>
      </c>
      <c r="AY409" s="17" t="s">
        <v>156</v>
      </c>
      <c r="BE409" s="143">
        <f>IF(N409="základní",J409,0)</f>
        <v>0</v>
      </c>
      <c r="BF409" s="143">
        <f>IF(N409="snížená",J409,0)</f>
        <v>0</v>
      </c>
      <c r="BG409" s="143">
        <f>IF(N409="zákl. přenesená",J409,0)</f>
        <v>0</v>
      </c>
      <c r="BH409" s="143">
        <f>IF(N409="sníž. přenesená",J409,0)</f>
        <v>0</v>
      </c>
      <c r="BI409" s="143">
        <f>IF(N409="nulová",J409,0)</f>
        <v>0</v>
      </c>
      <c r="BJ409" s="17" t="s">
        <v>79</v>
      </c>
      <c r="BK409" s="143">
        <f>ROUND(I409*H409,2)</f>
        <v>0</v>
      </c>
      <c r="BL409" s="17" t="s">
        <v>163</v>
      </c>
      <c r="BM409" s="142" t="s">
        <v>578</v>
      </c>
    </row>
    <row r="410" spans="2:65" s="1" customFormat="1">
      <c r="B410" s="32"/>
      <c r="D410" s="144" t="s">
        <v>165</v>
      </c>
      <c r="F410" s="145" t="s">
        <v>579</v>
      </c>
      <c r="I410" s="146"/>
      <c r="L410" s="32"/>
      <c r="M410" s="147"/>
      <c r="T410" s="53"/>
      <c r="AT410" s="17" t="s">
        <v>165</v>
      </c>
      <c r="AU410" s="17" t="s">
        <v>81</v>
      </c>
    </row>
    <row r="411" spans="2:65" s="13" customFormat="1">
      <c r="B411" s="156"/>
      <c r="D411" s="144" t="s">
        <v>169</v>
      </c>
      <c r="E411" s="157" t="s">
        <v>19</v>
      </c>
      <c r="F411" s="158" t="s">
        <v>580</v>
      </c>
      <c r="H411" s="159">
        <v>1</v>
      </c>
      <c r="I411" s="160"/>
      <c r="L411" s="156"/>
      <c r="M411" s="161"/>
      <c r="T411" s="162"/>
      <c r="AT411" s="157" t="s">
        <v>169</v>
      </c>
      <c r="AU411" s="157" t="s">
        <v>81</v>
      </c>
      <c r="AV411" s="13" t="s">
        <v>81</v>
      </c>
      <c r="AW411" s="13" t="s">
        <v>33</v>
      </c>
      <c r="AX411" s="13" t="s">
        <v>72</v>
      </c>
      <c r="AY411" s="157" t="s">
        <v>156</v>
      </c>
    </row>
    <row r="412" spans="2:65" s="13" customFormat="1">
      <c r="B412" s="156"/>
      <c r="D412" s="144" t="s">
        <v>169</v>
      </c>
      <c r="E412" s="157" t="s">
        <v>19</v>
      </c>
      <c r="F412" s="158" t="s">
        <v>581</v>
      </c>
      <c r="H412" s="159">
        <v>1</v>
      </c>
      <c r="I412" s="160"/>
      <c r="L412" s="156"/>
      <c r="M412" s="161"/>
      <c r="T412" s="162"/>
      <c r="AT412" s="157" t="s">
        <v>169</v>
      </c>
      <c r="AU412" s="157" t="s">
        <v>81</v>
      </c>
      <c r="AV412" s="13" t="s">
        <v>81</v>
      </c>
      <c r="AW412" s="13" t="s">
        <v>33</v>
      </c>
      <c r="AX412" s="13" t="s">
        <v>72</v>
      </c>
      <c r="AY412" s="157" t="s">
        <v>156</v>
      </c>
    </row>
    <row r="413" spans="2:65" s="13" customFormat="1">
      <c r="B413" s="156"/>
      <c r="D413" s="144" t="s">
        <v>169</v>
      </c>
      <c r="E413" s="157" t="s">
        <v>19</v>
      </c>
      <c r="F413" s="158" t="s">
        <v>582</v>
      </c>
      <c r="H413" s="159">
        <v>1</v>
      </c>
      <c r="I413" s="160"/>
      <c r="L413" s="156"/>
      <c r="M413" s="161"/>
      <c r="T413" s="162"/>
      <c r="AT413" s="157" t="s">
        <v>169</v>
      </c>
      <c r="AU413" s="157" t="s">
        <v>81</v>
      </c>
      <c r="AV413" s="13" t="s">
        <v>81</v>
      </c>
      <c r="AW413" s="13" t="s">
        <v>33</v>
      </c>
      <c r="AX413" s="13" t="s">
        <v>72</v>
      </c>
      <c r="AY413" s="157" t="s">
        <v>156</v>
      </c>
    </row>
    <row r="414" spans="2:65" s="13" customFormat="1">
      <c r="B414" s="156"/>
      <c r="D414" s="144" t="s">
        <v>169</v>
      </c>
      <c r="E414" s="157" t="s">
        <v>19</v>
      </c>
      <c r="F414" s="158" t="s">
        <v>583</v>
      </c>
      <c r="H414" s="159">
        <v>1</v>
      </c>
      <c r="I414" s="160"/>
      <c r="L414" s="156"/>
      <c r="M414" s="161"/>
      <c r="T414" s="162"/>
      <c r="AT414" s="157" t="s">
        <v>169</v>
      </c>
      <c r="AU414" s="157" t="s">
        <v>81</v>
      </c>
      <c r="AV414" s="13" t="s">
        <v>81</v>
      </c>
      <c r="AW414" s="13" t="s">
        <v>33</v>
      </c>
      <c r="AX414" s="13" t="s">
        <v>72</v>
      </c>
      <c r="AY414" s="157" t="s">
        <v>156</v>
      </c>
    </row>
    <row r="415" spans="2:65" s="13" customFormat="1">
      <c r="B415" s="156"/>
      <c r="D415" s="144" t="s">
        <v>169</v>
      </c>
      <c r="E415" s="157" t="s">
        <v>19</v>
      </c>
      <c r="F415" s="158" t="s">
        <v>584</v>
      </c>
      <c r="H415" s="159">
        <v>1</v>
      </c>
      <c r="I415" s="160"/>
      <c r="L415" s="156"/>
      <c r="M415" s="161"/>
      <c r="T415" s="162"/>
      <c r="AT415" s="157" t="s">
        <v>169</v>
      </c>
      <c r="AU415" s="157" t="s">
        <v>81</v>
      </c>
      <c r="AV415" s="13" t="s">
        <v>81</v>
      </c>
      <c r="AW415" s="13" t="s">
        <v>33</v>
      </c>
      <c r="AX415" s="13" t="s">
        <v>72</v>
      </c>
      <c r="AY415" s="157" t="s">
        <v>156</v>
      </c>
    </row>
    <row r="416" spans="2:65" s="13" customFormat="1">
      <c r="B416" s="156"/>
      <c r="D416" s="144" t="s">
        <v>169</v>
      </c>
      <c r="E416" s="157" t="s">
        <v>19</v>
      </c>
      <c r="F416" s="158" t="s">
        <v>585</v>
      </c>
      <c r="H416" s="159">
        <v>1</v>
      </c>
      <c r="I416" s="160"/>
      <c r="L416" s="156"/>
      <c r="M416" s="161"/>
      <c r="T416" s="162"/>
      <c r="AT416" s="157" t="s">
        <v>169</v>
      </c>
      <c r="AU416" s="157" t="s">
        <v>81</v>
      </c>
      <c r="AV416" s="13" t="s">
        <v>81</v>
      </c>
      <c r="AW416" s="13" t="s">
        <v>33</v>
      </c>
      <c r="AX416" s="13" t="s">
        <v>72</v>
      </c>
      <c r="AY416" s="157" t="s">
        <v>156</v>
      </c>
    </row>
    <row r="417" spans="2:65" s="13" customFormat="1">
      <c r="B417" s="156"/>
      <c r="D417" s="144" t="s">
        <v>169</v>
      </c>
      <c r="E417" s="157" t="s">
        <v>19</v>
      </c>
      <c r="F417" s="158" t="s">
        <v>586</v>
      </c>
      <c r="H417" s="159">
        <v>1</v>
      </c>
      <c r="I417" s="160"/>
      <c r="L417" s="156"/>
      <c r="M417" s="161"/>
      <c r="T417" s="162"/>
      <c r="AT417" s="157" t="s">
        <v>169</v>
      </c>
      <c r="AU417" s="157" t="s">
        <v>81</v>
      </c>
      <c r="AV417" s="13" t="s">
        <v>81</v>
      </c>
      <c r="AW417" s="13" t="s">
        <v>33</v>
      </c>
      <c r="AX417" s="13" t="s">
        <v>72</v>
      </c>
      <c r="AY417" s="157" t="s">
        <v>156</v>
      </c>
    </row>
    <row r="418" spans="2:65" s="13" customFormat="1">
      <c r="B418" s="156"/>
      <c r="D418" s="144" t="s">
        <v>169</v>
      </c>
      <c r="E418" s="157" t="s">
        <v>19</v>
      </c>
      <c r="F418" s="158" t="s">
        <v>587</v>
      </c>
      <c r="H418" s="159">
        <v>1</v>
      </c>
      <c r="I418" s="160"/>
      <c r="L418" s="156"/>
      <c r="M418" s="161"/>
      <c r="T418" s="162"/>
      <c r="AT418" s="157" t="s">
        <v>169</v>
      </c>
      <c r="AU418" s="157" t="s">
        <v>81</v>
      </c>
      <c r="AV418" s="13" t="s">
        <v>81</v>
      </c>
      <c r="AW418" s="13" t="s">
        <v>33</v>
      </c>
      <c r="AX418" s="13" t="s">
        <v>72</v>
      </c>
      <c r="AY418" s="157" t="s">
        <v>156</v>
      </c>
    </row>
    <row r="419" spans="2:65" s="13" customFormat="1">
      <c r="B419" s="156"/>
      <c r="D419" s="144" t="s">
        <v>169</v>
      </c>
      <c r="E419" s="157" t="s">
        <v>19</v>
      </c>
      <c r="F419" s="158" t="s">
        <v>588</v>
      </c>
      <c r="H419" s="159">
        <v>1</v>
      </c>
      <c r="I419" s="160"/>
      <c r="L419" s="156"/>
      <c r="M419" s="161"/>
      <c r="T419" s="162"/>
      <c r="AT419" s="157" t="s">
        <v>169</v>
      </c>
      <c r="AU419" s="157" t="s">
        <v>81</v>
      </c>
      <c r="AV419" s="13" t="s">
        <v>81</v>
      </c>
      <c r="AW419" s="13" t="s">
        <v>33</v>
      </c>
      <c r="AX419" s="13" t="s">
        <v>72</v>
      </c>
      <c r="AY419" s="157" t="s">
        <v>156</v>
      </c>
    </row>
    <row r="420" spans="2:65" s="13" customFormat="1">
      <c r="B420" s="156"/>
      <c r="D420" s="144" t="s">
        <v>169</v>
      </c>
      <c r="E420" s="157" t="s">
        <v>19</v>
      </c>
      <c r="F420" s="158" t="s">
        <v>589</v>
      </c>
      <c r="H420" s="159">
        <v>1</v>
      </c>
      <c r="I420" s="160"/>
      <c r="L420" s="156"/>
      <c r="M420" s="161"/>
      <c r="T420" s="162"/>
      <c r="AT420" s="157" t="s">
        <v>169</v>
      </c>
      <c r="AU420" s="157" t="s">
        <v>81</v>
      </c>
      <c r="AV420" s="13" t="s">
        <v>81</v>
      </c>
      <c r="AW420" s="13" t="s">
        <v>33</v>
      </c>
      <c r="AX420" s="13" t="s">
        <v>72</v>
      </c>
      <c r="AY420" s="157" t="s">
        <v>156</v>
      </c>
    </row>
    <row r="421" spans="2:65" s="13" customFormat="1">
      <c r="B421" s="156"/>
      <c r="D421" s="144" t="s">
        <v>169</v>
      </c>
      <c r="E421" s="157" t="s">
        <v>19</v>
      </c>
      <c r="F421" s="158" t="s">
        <v>590</v>
      </c>
      <c r="H421" s="159">
        <v>1</v>
      </c>
      <c r="I421" s="160"/>
      <c r="L421" s="156"/>
      <c r="M421" s="161"/>
      <c r="T421" s="162"/>
      <c r="AT421" s="157" t="s">
        <v>169</v>
      </c>
      <c r="AU421" s="157" t="s">
        <v>81</v>
      </c>
      <c r="AV421" s="13" t="s">
        <v>81</v>
      </c>
      <c r="AW421" s="13" t="s">
        <v>33</v>
      </c>
      <c r="AX421" s="13" t="s">
        <v>72</v>
      </c>
      <c r="AY421" s="157" t="s">
        <v>156</v>
      </c>
    </row>
    <row r="422" spans="2:65" s="13" customFormat="1">
      <c r="B422" s="156"/>
      <c r="D422" s="144" t="s">
        <v>169</v>
      </c>
      <c r="E422" s="157" t="s">
        <v>19</v>
      </c>
      <c r="F422" s="158" t="s">
        <v>591</v>
      </c>
      <c r="H422" s="159">
        <v>1</v>
      </c>
      <c r="I422" s="160"/>
      <c r="L422" s="156"/>
      <c r="M422" s="161"/>
      <c r="T422" s="162"/>
      <c r="AT422" s="157" t="s">
        <v>169</v>
      </c>
      <c r="AU422" s="157" t="s">
        <v>81</v>
      </c>
      <c r="AV422" s="13" t="s">
        <v>81</v>
      </c>
      <c r="AW422" s="13" t="s">
        <v>33</v>
      </c>
      <c r="AX422" s="13" t="s">
        <v>72</v>
      </c>
      <c r="AY422" s="157" t="s">
        <v>156</v>
      </c>
    </row>
    <row r="423" spans="2:65" s="13" customFormat="1">
      <c r="B423" s="156"/>
      <c r="D423" s="144" t="s">
        <v>169</v>
      </c>
      <c r="E423" s="157" t="s">
        <v>19</v>
      </c>
      <c r="F423" s="158" t="s">
        <v>592</v>
      </c>
      <c r="H423" s="159">
        <v>1</v>
      </c>
      <c r="I423" s="160"/>
      <c r="L423" s="156"/>
      <c r="M423" s="161"/>
      <c r="T423" s="162"/>
      <c r="AT423" s="157" t="s">
        <v>169</v>
      </c>
      <c r="AU423" s="157" t="s">
        <v>81</v>
      </c>
      <c r="AV423" s="13" t="s">
        <v>81</v>
      </c>
      <c r="AW423" s="13" t="s">
        <v>33</v>
      </c>
      <c r="AX423" s="13" t="s">
        <v>72</v>
      </c>
      <c r="AY423" s="157" t="s">
        <v>156</v>
      </c>
    </row>
    <row r="424" spans="2:65" s="13" customFormat="1">
      <c r="B424" s="156"/>
      <c r="D424" s="144" t="s">
        <v>169</v>
      </c>
      <c r="E424" s="157" t="s">
        <v>19</v>
      </c>
      <c r="F424" s="158" t="s">
        <v>593</v>
      </c>
      <c r="H424" s="159">
        <v>1</v>
      </c>
      <c r="I424" s="160"/>
      <c r="L424" s="156"/>
      <c r="M424" s="161"/>
      <c r="T424" s="162"/>
      <c r="AT424" s="157" t="s">
        <v>169</v>
      </c>
      <c r="AU424" s="157" t="s">
        <v>81</v>
      </c>
      <c r="AV424" s="13" t="s">
        <v>81</v>
      </c>
      <c r="AW424" s="13" t="s">
        <v>33</v>
      </c>
      <c r="AX424" s="13" t="s">
        <v>72</v>
      </c>
      <c r="AY424" s="157" t="s">
        <v>156</v>
      </c>
    </row>
    <row r="425" spans="2:65" s="13" customFormat="1">
      <c r="B425" s="156"/>
      <c r="D425" s="144" t="s">
        <v>169</v>
      </c>
      <c r="E425" s="157" t="s">
        <v>19</v>
      </c>
      <c r="F425" s="158" t="s">
        <v>594</v>
      </c>
      <c r="H425" s="159">
        <v>1</v>
      </c>
      <c r="I425" s="160"/>
      <c r="L425" s="156"/>
      <c r="M425" s="161"/>
      <c r="T425" s="162"/>
      <c r="AT425" s="157" t="s">
        <v>169</v>
      </c>
      <c r="AU425" s="157" t="s">
        <v>81</v>
      </c>
      <c r="AV425" s="13" t="s">
        <v>81</v>
      </c>
      <c r="AW425" s="13" t="s">
        <v>33</v>
      </c>
      <c r="AX425" s="13" t="s">
        <v>72</v>
      </c>
      <c r="AY425" s="157" t="s">
        <v>156</v>
      </c>
    </row>
    <row r="426" spans="2:65" s="14" customFormat="1">
      <c r="B426" s="163"/>
      <c r="D426" s="144" t="s">
        <v>169</v>
      </c>
      <c r="E426" s="164" t="s">
        <v>19</v>
      </c>
      <c r="F426" s="165" t="s">
        <v>176</v>
      </c>
      <c r="H426" s="166">
        <v>15</v>
      </c>
      <c r="I426" s="167"/>
      <c r="L426" s="163"/>
      <c r="M426" s="168"/>
      <c r="T426" s="169"/>
      <c r="AT426" s="164" t="s">
        <v>169</v>
      </c>
      <c r="AU426" s="164" t="s">
        <v>81</v>
      </c>
      <c r="AV426" s="14" t="s">
        <v>163</v>
      </c>
      <c r="AW426" s="14" t="s">
        <v>33</v>
      </c>
      <c r="AX426" s="14" t="s">
        <v>79</v>
      </c>
      <c r="AY426" s="164" t="s">
        <v>156</v>
      </c>
    </row>
    <row r="427" spans="2:65" s="1" customFormat="1" ht="37.9" customHeight="1">
      <c r="B427" s="32"/>
      <c r="C427" s="170" t="s">
        <v>595</v>
      </c>
      <c r="D427" s="170" t="s">
        <v>237</v>
      </c>
      <c r="E427" s="171" t="s">
        <v>596</v>
      </c>
      <c r="F427" s="172" t="s">
        <v>597</v>
      </c>
      <c r="G427" s="173" t="s">
        <v>284</v>
      </c>
      <c r="H427" s="174">
        <v>2</v>
      </c>
      <c r="I427" s="175"/>
      <c r="J427" s="176">
        <f>ROUND(I427*H427,2)</f>
        <v>0</v>
      </c>
      <c r="K427" s="172" t="s">
        <v>577</v>
      </c>
      <c r="L427" s="177"/>
      <c r="M427" s="178" t="s">
        <v>19</v>
      </c>
      <c r="N427" s="179" t="s">
        <v>43</v>
      </c>
      <c r="P427" s="140">
        <f>O427*H427</f>
        <v>0</v>
      </c>
      <c r="Q427" s="140">
        <v>1.489E-2</v>
      </c>
      <c r="R427" s="140">
        <f>Q427*H427</f>
        <v>2.9780000000000001E-2</v>
      </c>
      <c r="S427" s="140">
        <v>0</v>
      </c>
      <c r="T427" s="141">
        <f>S427*H427</f>
        <v>0</v>
      </c>
      <c r="AR427" s="142" t="s">
        <v>215</v>
      </c>
      <c r="AT427" s="142" t="s">
        <v>237</v>
      </c>
      <c r="AU427" s="142" t="s">
        <v>81</v>
      </c>
      <c r="AY427" s="17" t="s">
        <v>156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7" t="s">
        <v>79</v>
      </c>
      <c r="BK427" s="143">
        <f>ROUND(I427*H427,2)</f>
        <v>0</v>
      </c>
      <c r="BL427" s="17" t="s">
        <v>163</v>
      </c>
      <c r="BM427" s="142" t="s">
        <v>598</v>
      </c>
    </row>
    <row r="428" spans="2:65" s="1" customFormat="1">
      <c r="B428" s="32"/>
      <c r="D428" s="144" t="s">
        <v>165</v>
      </c>
      <c r="F428" s="145" t="s">
        <v>597</v>
      </c>
      <c r="I428" s="146"/>
      <c r="L428" s="32"/>
      <c r="M428" s="147"/>
      <c r="T428" s="53"/>
      <c r="AT428" s="17" t="s">
        <v>165</v>
      </c>
      <c r="AU428" s="17" t="s">
        <v>81</v>
      </c>
    </row>
    <row r="429" spans="2:65" s="13" customFormat="1">
      <c r="B429" s="156"/>
      <c r="D429" s="144" t="s">
        <v>169</v>
      </c>
      <c r="E429" s="157" t="s">
        <v>19</v>
      </c>
      <c r="F429" s="158" t="s">
        <v>580</v>
      </c>
      <c r="H429" s="159">
        <v>1</v>
      </c>
      <c r="I429" s="160"/>
      <c r="L429" s="156"/>
      <c r="M429" s="161"/>
      <c r="T429" s="162"/>
      <c r="AT429" s="157" t="s">
        <v>169</v>
      </c>
      <c r="AU429" s="157" t="s">
        <v>81</v>
      </c>
      <c r="AV429" s="13" t="s">
        <v>81</v>
      </c>
      <c r="AW429" s="13" t="s">
        <v>33</v>
      </c>
      <c r="AX429" s="13" t="s">
        <v>72</v>
      </c>
      <c r="AY429" s="157" t="s">
        <v>156</v>
      </c>
    </row>
    <row r="430" spans="2:65" s="13" customFormat="1">
      <c r="B430" s="156"/>
      <c r="D430" s="144" t="s">
        <v>169</v>
      </c>
      <c r="E430" s="157" t="s">
        <v>19</v>
      </c>
      <c r="F430" s="158" t="s">
        <v>581</v>
      </c>
      <c r="H430" s="159">
        <v>1</v>
      </c>
      <c r="I430" s="160"/>
      <c r="L430" s="156"/>
      <c r="M430" s="161"/>
      <c r="T430" s="162"/>
      <c r="AT430" s="157" t="s">
        <v>169</v>
      </c>
      <c r="AU430" s="157" t="s">
        <v>81</v>
      </c>
      <c r="AV430" s="13" t="s">
        <v>81</v>
      </c>
      <c r="AW430" s="13" t="s">
        <v>33</v>
      </c>
      <c r="AX430" s="13" t="s">
        <v>72</v>
      </c>
      <c r="AY430" s="157" t="s">
        <v>156</v>
      </c>
    </row>
    <row r="431" spans="2:65" s="14" customFormat="1">
      <c r="B431" s="163"/>
      <c r="D431" s="144" t="s">
        <v>169</v>
      </c>
      <c r="E431" s="164" t="s">
        <v>19</v>
      </c>
      <c r="F431" s="165" t="s">
        <v>176</v>
      </c>
      <c r="H431" s="166">
        <v>2</v>
      </c>
      <c r="I431" s="167"/>
      <c r="L431" s="163"/>
      <c r="M431" s="168"/>
      <c r="T431" s="169"/>
      <c r="AT431" s="164" t="s">
        <v>169</v>
      </c>
      <c r="AU431" s="164" t="s">
        <v>81</v>
      </c>
      <c r="AV431" s="14" t="s">
        <v>163</v>
      </c>
      <c r="AW431" s="14" t="s">
        <v>33</v>
      </c>
      <c r="AX431" s="14" t="s">
        <v>79</v>
      </c>
      <c r="AY431" s="164" t="s">
        <v>156</v>
      </c>
    </row>
    <row r="432" spans="2:65" s="1" customFormat="1" ht="37.9" customHeight="1">
      <c r="B432" s="32"/>
      <c r="C432" s="170" t="s">
        <v>599</v>
      </c>
      <c r="D432" s="170" t="s">
        <v>237</v>
      </c>
      <c r="E432" s="171" t="s">
        <v>600</v>
      </c>
      <c r="F432" s="172" t="s">
        <v>601</v>
      </c>
      <c r="G432" s="173" t="s">
        <v>284</v>
      </c>
      <c r="H432" s="174">
        <v>8</v>
      </c>
      <c r="I432" s="175"/>
      <c r="J432" s="176">
        <f>ROUND(I432*H432,2)</f>
        <v>0</v>
      </c>
      <c r="K432" s="172" t="s">
        <v>577</v>
      </c>
      <c r="L432" s="177"/>
      <c r="M432" s="178" t="s">
        <v>19</v>
      </c>
      <c r="N432" s="179" t="s">
        <v>43</v>
      </c>
      <c r="P432" s="140">
        <f>O432*H432</f>
        <v>0</v>
      </c>
      <c r="Q432" s="140">
        <v>1.521E-2</v>
      </c>
      <c r="R432" s="140">
        <f>Q432*H432</f>
        <v>0.12168</v>
      </c>
      <c r="S432" s="140">
        <v>0</v>
      </c>
      <c r="T432" s="141">
        <f>S432*H432</f>
        <v>0</v>
      </c>
      <c r="AR432" s="142" t="s">
        <v>215</v>
      </c>
      <c r="AT432" s="142" t="s">
        <v>237</v>
      </c>
      <c r="AU432" s="142" t="s">
        <v>81</v>
      </c>
      <c r="AY432" s="17" t="s">
        <v>156</v>
      </c>
      <c r="BE432" s="143">
        <f>IF(N432="základní",J432,0)</f>
        <v>0</v>
      </c>
      <c r="BF432" s="143">
        <f>IF(N432="snížená",J432,0)</f>
        <v>0</v>
      </c>
      <c r="BG432" s="143">
        <f>IF(N432="zákl. přenesená",J432,0)</f>
        <v>0</v>
      </c>
      <c r="BH432" s="143">
        <f>IF(N432="sníž. přenesená",J432,0)</f>
        <v>0</v>
      </c>
      <c r="BI432" s="143">
        <f>IF(N432="nulová",J432,0)</f>
        <v>0</v>
      </c>
      <c r="BJ432" s="17" t="s">
        <v>79</v>
      </c>
      <c r="BK432" s="143">
        <f>ROUND(I432*H432,2)</f>
        <v>0</v>
      </c>
      <c r="BL432" s="17" t="s">
        <v>163</v>
      </c>
      <c r="BM432" s="142" t="s">
        <v>602</v>
      </c>
    </row>
    <row r="433" spans="2:65" s="1" customFormat="1">
      <c r="B433" s="32"/>
      <c r="D433" s="144" t="s">
        <v>165</v>
      </c>
      <c r="F433" s="145" t="s">
        <v>601</v>
      </c>
      <c r="I433" s="146"/>
      <c r="L433" s="32"/>
      <c r="M433" s="147"/>
      <c r="T433" s="53"/>
      <c r="AT433" s="17" t="s">
        <v>165</v>
      </c>
      <c r="AU433" s="17" t="s">
        <v>81</v>
      </c>
    </row>
    <row r="434" spans="2:65" s="13" customFormat="1">
      <c r="B434" s="156"/>
      <c r="D434" s="144" t="s">
        <v>169</v>
      </c>
      <c r="E434" s="157" t="s">
        <v>19</v>
      </c>
      <c r="F434" s="158" t="s">
        <v>583</v>
      </c>
      <c r="H434" s="159">
        <v>1</v>
      </c>
      <c r="I434" s="160"/>
      <c r="L434" s="156"/>
      <c r="M434" s="161"/>
      <c r="T434" s="162"/>
      <c r="AT434" s="157" t="s">
        <v>169</v>
      </c>
      <c r="AU434" s="157" t="s">
        <v>81</v>
      </c>
      <c r="AV434" s="13" t="s">
        <v>81</v>
      </c>
      <c r="AW434" s="13" t="s">
        <v>33</v>
      </c>
      <c r="AX434" s="13" t="s">
        <v>72</v>
      </c>
      <c r="AY434" s="157" t="s">
        <v>156</v>
      </c>
    </row>
    <row r="435" spans="2:65" s="13" customFormat="1">
      <c r="B435" s="156"/>
      <c r="D435" s="144" t="s">
        <v>169</v>
      </c>
      <c r="E435" s="157" t="s">
        <v>19</v>
      </c>
      <c r="F435" s="158" t="s">
        <v>584</v>
      </c>
      <c r="H435" s="159">
        <v>1</v>
      </c>
      <c r="I435" s="160"/>
      <c r="L435" s="156"/>
      <c r="M435" s="161"/>
      <c r="T435" s="162"/>
      <c r="AT435" s="157" t="s">
        <v>169</v>
      </c>
      <c r="AU435" s="157" t="s">
        <v>81</v>
      </c>
      <c r="AV435" s="13" t="s">
        <v>81</v>
      </c>
      <c r="AW435" s="13" t="s">
        <v>33</v>
      </c>
      <c r="AX435" s="13" t="s">
        <v>72</v>
      </c>
      <c r="AY435" s="157" t="s">
        <v>156</v>
      </c>
    </row>
    <row r="436" spans="2:65" s="13" customFormat="1">
      <c r="B436" s="156"/>
      <c r="D436" s="144" t="s">
        <v>169</v>
      </c>
      <c r="E436" s="157" t="s">
        <v>19</v>
      </c>
      <c r="F436" s="158" t="s">
        <v>585</v>
      </c>
      <c r="H436" s="159">
        <v>1</v>
      </c>
      <c r="I436" s="160"/>
      <c r="L436" s="156"/>
      <c r="M436" s="161"/>
      <c r="T436" s="162"/>
      <c r="AT436" s="157" t="s">
        <v>169</v>
      </c>
      <c r="AU436" s="157" t="s">
        <v>81</v>
      </c>
      <c r="AV436" s="13" t="s">
        <v>81</v>
      </c>
      <c r="AW436" s="13" t="s">
        <v>33</v>
      </c>
      <c r="AX436" s="13" t="s">
        <v>72</v>
      </c>
      <c r="AY436" s="157" t="s">
        <v>156</v>
      </c>
    </row>
    <row r="437" spans="2:65" s="13" customFormat="1">
      <c r="B437" s="156"/>
      <c r="D437" s="144" t="s">
        <v>169</v>
      </c>
      <c r="E437" s="157" t="s">
        <v>19</v>
      </c>
      <c r="F437" s="158" t="s">
        <v>586</v>
      </c>
      <c r="H437" s="159">
        <v>1</v>
      </c>
      <c r="I437" s="160"/>
      <c r="L437" s="156"/>
      <c r="M437" s="161"/>
      <c r="T437" s="162"/>
      <c r="AT437" s="157" t="s">
        <v>169</v>
      </c>
      <c r="AU437" s="157" t="s">
        <v>81</v>
      </c>
      <c r="AV437" s="13" t="s">
        <v>81</v>
      </c>
      <c r="AW437" s="13" t="s">
        <v>33</v>
      </c>
      <c r="AX437" s="13" t="s">
        <v>72</v>
      </c>
      <c r="AY437" s="157" t="s">
        <v>156</v>
      </c>
    </row>
    <row r="438" spans="2:65" s="13" customFormat="1">
      <c r="B438" s="156"/>
      <c r="D438" s="144" t="s">
        <v>169</v>
      </c>
      <c r="E438" s="157" t="s">
        <v>19</v>
      </c>
      <c r="F438" s="158" t="s">
        <v>588</v>
      </c>
      <c r="H438" s="159">
        <v>1</v>
      </c>
      <c r="I438" s="160"/>
      <c r="L438" s="156"/>
      <c r="M438" s="161"/>
      <c r="T438" s="162"/>
      <c r="AT438" s="157" t="s">
        <v>169</v>
      </c>
      <c r="AU438" s="157" t="s">
        <v>81</v>
      </c>
      <c r="AV438" s="13" t="s">
        <v>81</v>
      </c>
      <c r="AW438" s="13" t="s">
        <v>33</v>
      </c>
      <c r="AX438" s="13" t="s">
        <v>72</v>
      </c>
      <c r="AY438" s="157" t="s">
        <v>156</v>
      </c>
    </row>
    <row r="439" spans="2:65" s="13" customFormat="1">
      <c r="B439" s="156"/>
      <c r="D439" s="144" t="s">
        <v>169</v>
      </c>
      <c r="E439" s="157" t="s">
        <v>19</v>
      </c>
      <c r="F439" s="158" t="s">
        <v>591</v>
      </c>
      <c r="H439" s="159">
        <v>1</v>
      </c>
      <c r="I439" s="160"/>
      <c r="L439" s="156"/>
      <c r="M439" s="161"/>
      <c r="T439" s="162"/>
      <c r="AT439" s="157" t="s">
        <v>169</v>
      </c>
      <c r="AU439" s="157" t="s">
        <v>81</v>
      </c>
      <c r="AV439" s="13" t="s">
        <v>81</v>
      </c>
      <c r="AW439" s="13" t="s">
        <v>33</v>
      </c>
      <c r="AX439" s="13" t="s">
        <v>72</v>
      </c>
      <c r="AY439" s="157" t="s">
        <v>156</v>
      </c>
    </row>
    <row r="440" spans="2:65" s="13" customFormat="1">
      <c r="B440" s="156"/>
      <c r="D440" s="144" t="s">
        <v>169</v>
      </c>
      <c r="E440" s="157" t="s">
        <v>19</v>
      </c>
      <c r="F440" s="158" t="s">
        <v>592</v>
      </c>
      <c r="H440" s="159">
        <v>1</v>
      </c>
      <c r="I440" s="160"/>
      <c r="L440" s="156"/>
      <c r="M440" s="161"/>
      <c r="T440" s="162"/>
      <c r="AT440" s="157" t="s">
        <v>169</v>
      </c>
      <c r="AU440" s="157" t="s">
        <v>81</v>
      </c>
      <c r="AV440" s="13" t="s">
        <v>81</v>
      </c>
      <c r="AW440" s="13" t="s">
        <v>33</v>
      </c>
      <c r="AX440" s="13" t="s">
        <v>72</v>
      </c>
      <c r="AY440" s="157" t="s">
        <v>156</v>
      </c>
    </row>
    <row r="441" spans="2:65" s="13" customFormat="1">
      <c r="B441" s="156"/>
      <c r="D441" s="144" t="s">
        <v>169</v>
      </c>
      <c r="E441" s="157" t="s">
        <v>19</v>
      </c>
      <c r="F441" s="158" t="s">
        <v>594</v>
      </c>
      <c r="H441" s="159">
        <v>1</v>
      </c>
      <c r="I441" s="160"/>
      <c r="L441" s="156"/>
      <c r="M441" s="161"/>
      <c r="T441" s="162"/>
      <c r="AT441" s="157" t="s">
        <v>169</v>
      </c>
      <c r="AU441" s="157" t="s">
        <v>81</v>
      </c>
      <c r="AV441" s="13" t="s">
        <v>81</v>
      </c>
      <c r="AW441" s="13" t="s">
        <v>33</v>
      </c>
      <c r="AX441" s="13" t="s">
        <v>72</v>
      </c>
      <c r="AY441" s="157" t="s">
        <v>156</v>
      </c>
    </row>
    <row r="442" spans="2:65" s="14" customFormat="1">
      <c r="B442" s="163"/>
      <c r="D442" s="144" t="s">
        <v>169</v>
      </c>
      <c r="E442" s="164" t="s">
        <v>19</v>
      </c>
      <c r="F442" s="165" t="s">
        <v>176</v>
      </c>
      <c r="H442" s="166">
        <v>8</v>
      </c>
      <c r="I442" s="167"/>
      <c r="L442" s="163"/>
      <c r="M442" s="168"/>
      <c r="T442" s="169"/>
      <c r="AT442" s="164" t="s">
        <v>169</v>
      </c>
      <c r="AU442" s="164" t="s">
        <v>81</v>
      </c>
      <c r="AV442" s="14" t="s">
        <v>163</v>
      </c>
      <c r="AW442" s="14" t="s">
        <v>33</v>
      </c>
      <c r="AX442" s="14" t="s">
        <v>79</v>
      </c>
      <c r="AY442" s="164" t="s">
        <v>156</v>
      </c>
    </row>
    <row r="443" spans="2:65" s="1" customFormat="1" ht="37.9" customHeight="1">
      <c r="B443" s="32"/>
      <c r="C443" s="170" t="s">
        <v>603</v>
      </c>
      <c r="D443" s="170" t="s">
        <v>237</v>
      </c>
      <c r="E443" s="171" t="s">
        <v>604</v>
      </c>
      <c r="F443" s="172" t="s">
        <v>605</v>
      </c>
      <c r="G443" s="173" t="s">
        <v>284</v>
      </c>
      <c r="H443" s="174">
        <v>5</v>
      </c>
      <c r="I443" s="175"/>
      <c r="J443" s="176">
        <f>ROUND(I443*H443,2)</f>
        <v>0</v>
      </c>
      <c r="K443" s="172" t="s">
        <v>577</v>
      </c>
      <c r="L443" s="177"/>
      <c r="M443" s="178" t="s">
        <v>19</v>
      </c>
      <c r="N443" s="179" t="s">
        <v>43</v>
      </c>
      <c r="P443" s="140">
        <f>O443*H443</f>
        <v>0</v>
      </c>
      <c r="Q443" s="140">
        <v>1.553E-2</v>
      </c>
      <c r="R443" s="140">
        <f>Q443*H443</f>
        <v>7.7649999999999997E-2</v>
      </c>
      <c r="S443" s="140">
        <v>0</v>
      </c>
      <c r="T443" s="141">
        <f>S443*H443</f>
        <v>0</v>
      </c>
      <c r="AR443" s="142" t="s">
        <v>215</v>
      </c>
      <c r="AT443" s="142" t="s">
        <v>237</v>
      </c>
      <c r="AU443" s="142" t="s">
        <v>81</v>
      </c>
      <c r="AY443" s="17" t="s">
        <v>156</v>
      </c>
      <c r="BE443" s="143">
        <f>IF(N443="základní",J443,0)</f>
        <v>0</v>
      </c>
      <c r="BF443" s="143">
        <f>IF(N443="snížená",J443,0)</f>
        <v>0</v>
      </c>
      <c r="BG443" s="143">
        <f>IF(N443="zákl. přenesená",J443,0)</f>
        <v>0</v>
      </c>
      <c r="BH443" s="143">
        <f>IF(N443="sníž. přenesená",J443,0)</f>
        <v>0</v>
      </c>
      <c r="BI443" s="143">
        <f>IF(N443="nulová",J443,0)</f>
        <v>0</v>
      </c>
      <c r="BJ443" s="17" t="s">
        <v>79</v>
      </c>
      <c r="BK443" s="143">
        <f>ROUND(I443*H443,2)</f>
        <v>0</v>
      </c>
      <c r="BL443" s="17" t="s">
        <v>163</v>
      </c>
      <c r="BM443" s="142" t="s">
        <v>606</v>
      </c>
    </row>
    <row r="444" spans="2:65" s="1" customFormat="1">
      <c r="B444" s="32"/>
      <c r="D444" s="144" t="s">
        <v>165</v>
      </c>
      <c r="F444" s="145" t="s">
        <v>605</v>
      </c>
      <c r="I444" s="146"/>
      <c r="L444" s="32"/>
      <c r="M444" s="147"/>
      <c r="T444" s="53"/>
      <c r="AT444" s="17" t="s">
        <v>165</v>
      </c>
      <c r="AU444" s="17" t="s">
        <v>81</v>
      </c>
    </row>
    <row r="445" spans="2:65" s="13" customFormat="1">
      <c r="B445" s="156"/>
      <c r="D445" s="144" t="s">
        <v>169</v>
      </c>
      <c r="E445" s="157" t="s">
        <v>19</v>
      </c>
      <c r="F445" s="158" t="s">
        <v>582</v>
      </c>
      <c r="H445" s="159">
        <v>1</v>
      </c>
      <c r="I445" s="160"/>
      <c r="L445" s="156"/>
      <c r="M445" s="161"/>
      <c r="T445" s="162"/>
      <c r="AT445" s="157" t="s">
        <v>169</v>
      </c>
      <c r="AU445" s="157" t="s">
        <v>81</v>
      </c>
      <c r="AV445" s="13" t="s">
        <v>81</v>
      </c>
      <c r="AW445" s="13" t="s">
        <v>33</v>
      </c>
      <c r="AX445" s="13" t="s">
        <v>72</v>
      </c>
      <c r="AY445" s="157" t="s">
        <v>156</v>
      </c>
    </row>
    <row r="446" spans="2:65" s="13" customFormat="1">
      <c r="B446" s="156"/>
      <c r="D446" s="144" t="s">
        <v>169</v>
      </c>
      <c r="E446" s="157" t="s">
        <v>19</v>
      </c>
      <c r="F446" s="158" t="s">
        <v>587</v>
      </c>
      <c r="H446" s="159">
        <v>1</v>
      </c>
      <c r="I446" s="160"/>
      <c r="L446" s="156"/>
      <c r="M446" s="161"/>
      <c r="T446" s="162"/>
      <c r="AT446" s="157" t="s">
        <v>169</v>
      </c>
      <c r="AU446" s="157" t="s">
        <v>81</v>
      </c>
      <c r="AV446" s="13" t="s">
        <v>81</v>
      </c>
      <c r="AW446" s="13" t="s">
        <v>33</v>
      </c>
      <c r="AX446" s="13" t="s">
        <v>72</v>
      </c>
      <c r="AY446" s="157" t="s">
        <v>156</v>
      </c>
    </row>
    <row r="447" spans="2:65" s="13" customFormat="1">
      <c r="B447" s="156"/>
      <c r="D447" s="144" t="s">
        <v>169</v>
      </c>
      <c r="E447" s="157" t="s">
        <v>19</v>
      </c>
      <c r="F447" s="158" t="s">
        <v>589</v>
      </c>
      <c r="H447" s="159">
        <v>1</v>
      </c>
      <c r="I447" s="160"/>
      <c r="L447" s="156"/>
      <c r="M447" s="161"/>
      <c r="T447" s="162"/>
      <c r="AT447" s="157" t="s">
        <v>169</v>
      </c>
      <c r="AU447" s="157" t="s">
        <v>81</v>
      </c>
      <c r="AV447" s="13" t="s">
        <v>81</v>
      </c>
      <c r="AW447" s="13" t="s">
        <v>33</v>
      </c>
      <c r="AX447" s="13" t="s">
        <v>72</v>
      </c>
      <c r="AY447" s="157" t="s">
        <v>156</v>
      </c>
    </row>
    <row r="448" spans="2:65" s="13" customFormat="1">
      <c r="B448" s="156"/>
      <c r="D448" s="144" t="s">
        <v>169</v>
      </c>
      <c r="E448" s="157" t="s">
        <v>19</v>
      </c>
      <c r="F448" s="158" t="s">
        <v>590</v>
      </c>
      <c r="H448" s="159">
        <v>1</v>
      </c>
      <c r="I448" s="160"/>
      <c r="L448" s="156"/>
      <c r="M448" s="161"/>
      <c r="T448" s="162"/>
      <c r="AT448" s="157" t="s">
        <v>169</v>
      </c>
      <c r="AU448" s="157" t="s">
        <v>81</v>
      </c>
      <c r="AV448" s="13" t="s">
        <v>81</v>
      </c>
      <c r="AW448" s="13" t="s">
        <v>33</v>
      </c>
      <c r="AX448" s="13" t="s">
        <v>72</v>
      </c>
      <c r="AY448" s="157" t="s">
        <v>156</v>
      </c>
    </row>
    <row r="449" spans="2:65" s="13" customFormat="1">
      <c r="B449" s="156"/>
      <c r="D449" s="144" t="s">
        <v>169</v>
      </c>
      <c r="E449" s="157" t="s">
        <v>19</v>
      </c>
      <c r="F449" s="158" t="s">
        <v>593</v>
      </c>
      <c r="H449" s="159">
        <v>1</v>
      </c>
      <c r="I449" s="160"/>
      <c r="L449" s="156"/>
      <c r="M449" s="161"/>
      <c r="T449" s="162"/>
      <c r="AT449" s="157" t="s">
        <v>169</v>
      </c>
      <c r="AU449" s="157" t="s">
        <v>81</v>
      </c>
      <c r="AV449" s="13" t="s">
        <v>81</v>
      </c>
      <c r="AW449" s="13" t="s">
        <v>33</v>
      </c>
      <c r="AX449" s="13" t="s">
        <v>72</v>
      </c>
      <c r="AY449" s="157" t="s">
        <v>156</v>
      </c>
    </row>
    <row r="450" spans="2:65" s="14" customFormat="1">
      <c r="B450" s="163"/>
      <c r="D450" s="144" t="s">
        <v>169</v>
      </c>
      <c r="E450" s="164" t="s">
        <v>19</v>
      </c>
      <c r="F450" s="165" t="s">
        <v>176</v>
      </c>
      <c r="H450" s="166">
        <v>5</v>
      </c>
      <c r="I450" s="167"/>
      <c r="L450" s="163"/>
      <c r="M450" s="168"/>
      <c r="T450" s="169"/>
      <c r="AT450" s="164" t="s">
        <v>169</v>
      </c>
      <c r="AU450" s="164" t="s">
        <v>81</v>
      </c>
      <c r="AV450" s="14" t="s">
        <v>163</v>
      </c>
      <c r="AW450" s="14" t="s">
        <v>33</v>
      </c>
      <c r="AX450" s="14" t="s">
        <v>79</v>
      </c>
      <c r="AY450" s="164" t="s">
        <v>156</v>
      </c>
    </row>
    <row r="451" spans="2:65" s="11" customFormat="1" ht="22.9" customHeight="1">
      <c r="B451" s="119"/>
      <c r="D451" s="120" t="s">
        <v>71</v>
      </c>
      <c r="E451" s="129" t="s">
        <v>223</v>
      </c>
      <c r="F451" s="129" t="s">
        <v>607</v>
      </c>
      <c r="I451" s="122"/>
      <c r="J451" s="130">
        <f>BK451</f>
        <v>0</v>
      </c>
      <c r="L451" s="119"/>
      <c r="M451" s="124"/>
      <c r="P451" s="125">
        <f>SUM(P452:P583)</f>
        <v>0</v>
      </c>
      <c r="R451" s="125">
        <f>SUM(R452:R583)</f>
        <v>0.16806199999999996</v>
      </c>
      <c r="T451" s="126">
        <f>SUM(T452:T583)</f>
        <v>168.88284200000001</v>
      </c>
      <c r="AR451" s="120" t="s">
        <v>79</v>
      </c>
      <c r="AT451" s="127" t="s">
        <v>71</v>
      </c>
      <c r="AU451" s="127" t="s">
        <v>79</v>
      </c>
      <c r="AY451" s="120" t="s">
        <v>156</v>
      </c>
      <c r="BK451" s="128">
        <f>SUM(BK452:BK583)</f>
        <v>0</v>
      </c>
    </row>
    <row r="452" spans="2:65" s="1" customFormat="1" ht="33" customHeight="1">
      <c r="B452" s="32"/>
      <c r="C452" s="131" t="s">
        <v>608</v>
      </c>
      <c r="D452" s="131" t="s">
        <v>158</v>
      </c>
      <c r="E452" s="132" t="s">
        <v>609</v>
      </c>
      <c r="F452" s="133" t="s">
        <v>610</v>
      </c>
      <c r="G452" s="134" t="s">
        <v>252</v>
      </c>
      <c r="H452" s="135">
        <v>410</v>
      </c>
      <c r="I452" s="136"/>
      <c r="J452" s="137">
        <f>ROUND(I452*H452,2)</f>
        <v>0</v>
      </c>
      <c r="K452" s="133" t="s">
        <v>162</v>
      </c>
      <c r="L452" s="32"/>
      <c r="M452" s="138" t="s">
        <v>19</v>
      </c>
      <c r="N452" s="139" t="s">
        <v>43</v>
      </c>
      <c r="P452" s="140">
        <f>O452*H452</f>
        <v>0</v>
      </c>
      <c r="Q452" s="140">
        <v>0</v>
      </c>
      <c r="R452" s="140">
        <f>Q452*H452</f>
        <v>0</v>
      </c>
      <c r="S452" s="140">
        <v>0</v>
      </c>
      <c r="T452" s="141">
        <f>S452*H452</f>
        <v>0</v>
      </c>
      <c r="AR452" s="142" t="s">
        <v>163</v>
      </c>
      <c r="AT452" s="142" t="s">
        <v>158</v>
      </c>
      <c r="AU452" s="142" t="s">
        <v>81</v>
      </c>
      <c r="AY452" s="17" t="s">
        <v>156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7" t="s">
        <v>79</v>
      </c>
      <c r="BK452" s="143">
        <f>ROUND(I452*H452,2)</f>
        <v>0</v>
      </c>
      <c r="BL452" s="17" t="s">
        <v>163</v>
      </c>
      <c r="BM452" s="142" t="s">
        <v>611</v>
      </c>
    </row>
    <row r="453" spans="2:65" s="1" customFormat="1">
      <c r="B453" s="32"/>
      <c r="D453" s="144" t="s">
        <v>165</v>
      </c>
      <c r="F453" s="145" t="s">
        <v>612</v>
      </c>
      <c r="I453" s="146"/>
      <c r="L453" s="32"/>
      <c r="M453" s="147"/>
      <c r="T453" s="53"/>
      <c r="AT453" s="17" t="s">
        <v>165</v>
      </c>
      <c r="AU453" s="17" t="s">
        <v>81</v>
      </c>
    </row>
    <row r="454" spans="2:65" s="1" customFormat="1">
      <c r="B454" s="32"/>
      <c r="D454" s="148" t="s">
        <v>167</v>
      </c>
      <c r="F454" s="149" t="s">
        <v>613</v>
      </c>
      <c r="I454" s="146"/>
      <c r="L454" s="32"/>
      <c r="M454" s="147"/>
      <c r="T454" s="53"/>
      <c r="AT454" s="17" t="s">
        <v>167</v>
      </c>
      <c r="AU454" s="17" t="s">
        <v>81</v>
      </c>
    </row>
    <row r="455" spans="2:65" s="1" customFormat="1" ht="24.2" customHeight="1">
      <c r="B455" s="32"/>
      <c r="C455" s="131" t="s">
        <v>614</v>
      </c>
      <c r="D455" s="131" t="s">
        <v>158</v>
      </c>
      <c r="E455" s="132" t="s">
        <v>615</v>
      </c>
      <c r="F455" s="133" t="s">
        <v>616</v>
      </c>
      <c r="G455" s="134" t="s">
        <v>252</v>
      </c>
      <c r="H455" s="135">
        <v>410</v>
      </c>
      <c r="I455" s="136"/>
      <c r="J455" s="137">
        <f>ROUND(I455*H455,2)</f>
        <v>0</v>
      </c>
      <c r="K455" s="133" t="s">
        <v>162</v>
      </c>
      <c r="L455" s="32"/>
      <c r="M455" s="138" t="s">
        <v>19</v>
      </c>
      <c r="N455" s="139" t="s">
        <v>43</v>
      </c>
      <c r="P455" s="140">
        <f>O455*H455</f>
        <v>0</v>
      </c>
      <c r="Q455" s="140">
        <v>4.0000000000000003E-5</v>
      </c>
      <c r="R455" s="140">
        <f>Q455*H455</f>
        <v>1.6400000000000001E-2</v>
      </c>
      <c r="S455" s="140">
        <v>0</v>
      </c>
      <c r="T455" s="141">
        <f>S455*H455</f>
        <v>0</v>
      </c>
      <c r="AR455" s="142" t="s">
        <v>163</v>
      </c>
      <c r="AT455" s="142" t="s">
        <v>158</v>
      </c>
      <c r="AU455" s="142" t="s">
        <v>81</v>
      </c>
      <c r="AY455" s="17" t="s">
        <v>156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7" t="s">
        <v>79</v>
      </c>
      <c r="BK455" s="143">
        <f>ROUND(I455*H455,2)</f>
        <v>0</v>
      </c>
      <c r="BL455" s="17" t="s">
        <v>163</v>
      </c>
      <c r="BM455" s="142" t="s">
        <v>617</v>
      </c>
    </row>
    <row r="456" spans="2:65" s="1" customFormat="1">
      <c r="B456" s="32"/>
      <c r="D456" s="144" t="s">
        <v>165</v>
      </c>
      <c r="F456" s="145" t="s">
        <v>618</v>
      </c>
      <c r="I456" s="146"/>
      <c r="L456" s="32"/>
      <c r="M456" s="147"/>
      <c r="T456" s="53"/>
      <c r="AT456" s="17" t="s">
        <v>165</v>
      </c>
      <c r="AU456" s="17" t="s">
        <v>81</v>
      </c>
    </row>
    <row r="457" spans="2:65" s="1" customFormat="1">
      <c r="B457" s="32"/>
      <c r="D457" s="148" t="s">
        <v>167</v>
      </c>
      <c r="F457" s="149" t="s">
        <v>619</v>
      </c>
      <c r="I457" s="146"/>
      <c r="L457" s="32"/>
      <c r="M457" s="147"/>
      <c r="T457" s="53"/>
      <c r="AT457" s="17" t="s">
        <v>167</v>
      </c>
      <c r="AU457" s="17" t="s">
        <v>81</v>
      </c>
    </row>
    <row r="458" spans="2:65" s="1" customFormat="1" ht="21.75" customHeight="1">
      <c r="B458" s="32"/>
      <c r="C458" s="131" t="s">
        <v>620</v>
      </c>
      <c r="D458" s="131" t="s">
        <v>158</v>
      </c>
      <c r="E458" s="132" t="s">
        <v>621</v>
      </c>
      <c r="F458" s="133" t="s">
        <v>622</v>
      </c>
      <c r="G458" s="134" t="s">
        <v>284</v>
      </c>
      <c r="H458" s="135">
        <v>2</v>
      </c>
      <c r="I458" s="136"/>
      <c r="J458" s="137">
        <f>ROUND(I458*H458,2)</f>
        <v>0</v>
      </c>
      <c r="K458" s="133" t="s">
        <v>162</v>
      </c>
      <c r="L458" s="32"/>
      <c r="M458" s="138" t="s">
        <v>19</v>
      </c>
      <c r="N458" s="139" t="s">
        <v>43</v>
      </c>
      <c r="P458" s="140">
        <f>O458*H458</f>
        <v>0</v>
      </c>
      <c r="Q458" s="140">
        <v>4.5969999999999997E-2</v>
      </c>
      <c r="R458" s="140">
        <f>Q458*H458</f>
        <v>9.1939999999999994E-2</v>
      </c>
      <c r="S458" s="140">
        <v>0</v>
      </c>
      <c r="T458" s="141">
        <f>S458*H458</f>
        <v>0</v>
      </c>
      <c r="AR458" s="142" t="s">
        <v>163</v>
      </c>
      <c r="AT458" s="142" t="s">
        <v>158</v>
      </c>
      <c r="AU458" s="142" t="s">
        <v>81</v>
      </c>
      <c r="AY458" s="17" t="s">
        <v>156</v>
      </c>
      <c r="BE458" s="143">
        <f>IF(N458="základní",J458,0)</f>
        <v>0</v>
      </c>
      <c r="BF458" s="143">
        <f>IF(N458="snížená",J458,0)</f>
        <v>0</v>
      </c>
      <c r="BG458" s="143">
        <f>IF(N458="zákl. přenesená",J458,0)</f>
        <v>0</v>
      </c>
      <c r="BH458" s="143">
        <f>IF(N458="sníž. přenesená",J458,0)</f>
        <v>0</v>
      </c>
      <c r="BI458" s="143">
        <f>IF(N458="nulová",J458,0)</f>
        <v>0</v>
      </c>
      <c r="BJ458" s="17" t="s">
        <v>79</v>
      </c>
      <c r="BK458" s="143">
        <f>ROUND(I458*H458,2)</f>
        <v>0</v>
      </c>
      <c r="BL458" s="17" t="s">
        <v>163</v>
      </c>
      <c r="BM458" s="142" t="s">
        <v>623</v>
      </c>
    </row>
    <row r="459" spans="2:65" s="1" customFormat="1">
      <c r="B459" s="32"/>
      <c r="D459" s="144" t="s">
        <v>165</v>
      </c>
      <c r="F459" s="145" t="s">
        <v>624</v>
      </c>
      <c r="I459" s="146"/>
      <c r="L459" s="32"/>
      <c r="M459" s="147"/>
      <c r="T459" s="53"/>
      <c r="AT459" s="17" t="s">
        <v>165</v>
      </c>
      <c r="AU459" s="17" t="s">
        <v>81</v>
      </c>
    </row>
    <row r="460" spans="2:65" s="1" customFormat="1">
      <c r="B460" s="32"/>
      <c r="D460" s="148" t="s">
        <v>167</v>
      </c>
      <c r="F460" s="149" t="s">
        <v>625</v>
      </c>
      <c r="I460" s="146"/>
      <c r="L460" s="32"/>
      <c r="M460" s="147"/>
      <c r="T460" s="53"/>
      <c r="AT460" s="17" t="s">
        <v>167</v>
      </c>
      <c r="AU460" s="17" t="s">
        <v>81</v>
      </c>
    </row>
    <row r="461" spans="2:65" s="1" customFormat="1" ht="24.2" customHeight="1">
      <c r="B461" s="32"/>
      <c r="C461" s="170" t="s">
        <v>626</v>
      </c>
      <c r="D461" s="170" t="s">
        <v>237</v>
      </c>
      <c r="E461" s="171" t="s">
        <v>627</v>
      </c>
      <c r="F461" s="172" t="s">
        <v>628</v>
      </c>
      <c r="G461" s="173" t="s">
        <v>284</v>
      </c>
      <c r="H461" s="174">
        <v>2</v>
      </c>
      <c r="I461" s="175"/>
      <c r="J461" s="176">
        <f>ROUND(I461*H461,2)</f>
        <v>0</v>
      </c>
      <c r="K461" s="172" t="s">
        <v>577</v>
      </c>
      <c r="L461" s="177"/>
      <c r="M461" s="178" t="s">
        <v>19</v>
      </c>
      <c r="N461" s="179" t="s">
        <v>43</v>
      </c>
      <c r="P461" s="140">
        <f>O461*H461</f>
        <v>0</v>
      </c>
      <c r="Q461" s="140">
        <v>8.6E-3</v>
      </c>
      <c r="R461" s="140">
        <f>Q461*H461</f>
        <v>1.72E-2</v>
      </c>
      <c r="S461" s="140">
        <v>0</v>
      </c>
      <c r="T461" s="141">
        <f>S461*H461</f>
        <v>0</v>
      </c>
      <c r="AR461" s="142" t="s">
        <v>215</v>
      </c>
      <c r="AT461" s="142" t="s">
        <v>237</v>
      </c>
      <c r="AU461" s="142" t="s">
        <v>81</v>
      </c>
      <c r="AY461" s="17" t="s">
        <v>156</v>
      </c>
      <c r="BE461" s="143">
        <f>IF(N461="základní",J461,0)</f>
        <v>0</v>
      </c>
      <c r="BF461" s="143">
        <f>IF(N461="snížená",J461,0)</f>
        <v>0</v>
      </c>
      <c r="BG461" s="143">
        <f>IF(N461="zákl. přenesená",J461,0)</f>
        <v>0</v>
      </c>
      <c r="BH461" s="143">
        <f>IF(N461="sníž. přenesená",J461,0)</f>
        <v>0</v>
      </c>
      <c r="BI461" s="143">
        <f>IF(N461="nulová",J461,0)</f>
        <v>0</v>
      </c>
      <c r="BJ461" s="17" t="s">
        <v>79</v>
      </c>
      <c r="BK461" s="143">
        <f>ROUND(I461*H461,2)</f>
        <v>0</v>
      </c>
      <c r="BL461" s="17" t="s">
        <v>163</v>
      </c>
      <c r="BM461" s="142" t="s">
        <v>629</v>
      </c>
    </row>
    <row r="462" spans="2:65" s="1" customFormat="1">
      <c r="B462" s="32"/>
      <c r="D462" s="144" t="s">
        <v>165</v>
      </c>
      <c r="F462" s="145" t="s">
        <v>628</v>
      </c>
      <c r="I462" s="146"/>
      <c r="L462" s="32"/>
      <c r="M462" s="147"/>
      <c r="T462" s="53"/>
      <c r="AT462" s="17" t="s">
        <v>165</v>
      </c>
      <c r="AU462" s="17" t="s">
        <v>81</v>
      </c>
    </row>
    <row r="463" spans="2:65" s="1" customFormat="1" ht="16.5" customHeight="1">
      <c r="B463" s="32"/>
      <c r="C463" s="131" t="s">
        <v>630</v>
      </c>
      <c r="D463" s="131" t="s">
        <v>158</v>
      </c>
      <c r="E463" s="132" t="s">
        <v>631</v>
      </c>
      <c r="F463" s="133" t="s">
        <v>632</v>
      </c>
      <c r="G463" s="134" t="s">
        <v>284</v>
      </c>
      <c r="H463" s="135">
        <v>4</v>
      </c>
      <c r="I463" s="136"/>
      <c r="J463" s="137">
        <f>ROUND(I463*H463,2)</f>
        <v>0</v>
      </c>
      <c r="K463" s="133" t="s">
        <v>162</v>
      </c>
      <c r="L463" s="32"/>
      <c r="M463" s="138" t="s">
        <v>19</v>
      </c>
      <c r="N463" s="139" t="s">
        <v>43</v>
      </c>
      <c r="P463" s="140">
        <f>O463*H463</f>
        <v>0</v>
      </c>
      <c r="Q463" s="140">
        <v>1.1E-4</v>
      </c>
      <c r="R463" s="140">
        <f>Q463*H463</f>
        <v>4.4000000000000002E-4</v>
      </c>
      <c r="S463" s="140">
        <v>0</v>
      </c>
      <c r="T463" s="141">
        <f>S463*H463</f>
        <v>0</v>
      </c>
      <c r="AR463" s="142" t="s">
        <v>163</v>
      </c>
      <c r="AT463" s="142" t="s">
        <v>158</v>
      </c>
      <c r="AU463" s="142" t="s">
        <v>81</v>
      </c>
      <c r="AY463" s="17" t="s">
        <v>156</v>
      </c>
      <c r="BE463" s="143">
        <f>IF(N463="základní",J463,0)</f>
        <v>0</v>
      </c>
      <c r="BF463" s="143">
        <f>IF(N463="snížená",J463,0)</f>
        <v>0</v>
      </c>
      <c r="BG463" s="143">
        <f>IF(N463="zákl. přenesená",J463,0)</f>
        <v>0</v>
      </c>
      <c r="BH463" s="143">
        <f>IF(N463="sníž. přenesená",J463,0)</f>
        <v>0</v>
      </c>
      <c r="BI463" s="143">
        <f>IF(N463="nulová",J463,0)</f>
        <v>0</v>
      </c>
      <c r="BJ463" s="17" t="s">
        <v>79</v>
      </c>
      <c r="BK463" s="143">
        <f>ROUND(I463*H463,2)</f>
        <v>0</v>
      </c>
      <c r="BL463" s="17" t="s">
        <v>163</v>
      </c>
      <c r="BM463" s="142" t="s">
        <v>633</v>
      </c>
    </row>
    <row r="464" spans="2:65" s="1" customFormat="1">
      <c r="B464" s="32"/>
      <c r="D464" s="144" t="s">
        <v>165</v>
      </c>
      <c r="F464" s="145" t="s">
        <v>634</v>
      </c>
      <c r="I464" s="146"/>
      <c r="L464" s="32"/>
      <c r="M464" s="147"/>
      <c r="T464" s="53"/>
      <c r="AT464" s="17" t="s">
        <v>165</v>
      </c>
      <c r="AU464" s="17" t="s">
        <v>81</v>
      </c>
    </row>
    <row r="465" spans="2:65" s="1" customFormat="1">
      <c r="B465" s="32"/>
      <c r="D465" s="148" t="s">
        <v>167</v>
      </c>
      <c r="F465" s="149" t="s">
        <v>635</v>
      </c>
      <c r="I465" s="146"/>
      <c r="L465" s="32"/>
      <c r="M465" s="147"/>
      <c r="T465" s="53"/>
      <c r="AT465" s="17" t="s">
        <v>167</v>
      </c>
      <c r="AU465" s="17" t="s">
        <v>81</v>
      </c>
    </row>
    <row r="466" spans="2:65" s="1" customFormat="1" ht="24.2" customHeight="1">
      <c r="B466" s="32"/>
      <c r="C466" s="170" t="s">
        <v>636</v>
      </c>
      <c r="D466" s="170" t="s">
        <v>237</v>
      </c>
      <c r="E466" s="171" t="s">
        <v>637</v>
      </c>
      <c r="F466" s="172" t="s">
        <v>638</v>
      </c>
      <c r="G466" s="173" t="s">
        <v>284</v>
      </c>
      <c r="H466" s="174">
        <v>2</v>
      </c>
      <c r="I466" s="175"/>
      <c r="J466" s="176">
        <f>ROUND(I466*H466,2)</f>
        <v>0</v>
      </c>
      <c r="K466" s="172" t="s">
        <v>162</v>
      </c>
      <c r="L466" s="177"/>
      <c r="M466" s="178" t="s">
        <v>19</v>
      </c>
      <c r="N466" s="179" t="s">
        <v>43</v>
      </c>
      <c r="P466" s="140">
        <f>O466*H466</f>
        <v>0</v>
      </c>
      <c r="Q466" s="140">
        <v>1.2500000000000001E-2</v>
      </c>
      <c r="R466" s="140">
        <f>Q466*H466</f>
        <v>2.5000000000000001E-2</v>
      </c>
      <c r="S466" s="140">
        <v>0</v>
      </c>
      <c r="T466" s="141">
        <f>S466*H466</f>
        <v>0</v>
      </c>
      <c r="AR466" s="142" t="s">
        <v>215</v>
      </c>
      <c r="AT466" s="142" t="s">
        <v>237</v>
      </c>
      <c r="AU466" s="142" t="s">
        <v>81</v>
      </c>
      <c r="AY466" s="17" t="s">
        <v>156</v>
      </c>
      <c r="BE466" s="143">
        <f>IF(N466="základní",J466,0)</f>
        <v>0</v>
      </c>
      <c r="BF466" s="143">
        <f>IF(N466="snížená",J466,0)</f>
        <v>0</v>
      </c>
      <c r="BG466" s="143">
        <f>IF(N466="zákl. přenesená",J466,0)</f>
        <v>0</v>
      </c>
      <c r="BH466" s="143">
        <f>IF(N466="sníž. přenesená",J466,0)</f>
        <v>0</v>
      </c>
      <c r="BI466" s="143">
        <f>IF(N466="nulová",J466,0)</f>
        <v>0</v>
      </c>
      <c r="BJ466" s="17" t="s">
        <v>79</v>
      </c>
      <c r="BK466" s="143">
        <f>ROUND(I466*H466,2)</f>
        <v>0</v>
      </c>
      <c r="BL466" s="17" t="s">
        <v>163</v>
      </c>
      <c r="BM466" s="142" t="s">
        <v>639</v>
      </c>
    </row>
    <row r="467" spans="2:65" s="1" customFormat="1">
      <c r="B467" s="32"/>
      <c r="D467" s="144" t="s">
        <v>165</v>
      </c>
      <c r="F467" s="145" t="s">
        <v>638</v>
      </c>
      <c r="I467" s="146"/>
      <c r="L467" s="32"/>
      <c r="M467" s="147"/>
      <c r="T467" s="53"/>
      <c r="AT467" s="17" t="s">
        <v>165</v>
      </c>
      <c r="AU467" s="17" t="s">
        <v>81</v>
      </c>
    </row>
    <row r="468" spans="2:65" s="1" customFormat="1" ht="24.2" customHeight="1">
      <c r="B468" s="32"/>
      <c r="C468" s="170" t="s">
        <v>640</v>
      </c>
      <c r="D468" s="170" t="s">
        <v>237</v>
      </c>
      <c r="E468" s="171" t="s">
        <v>641</v>
      </c>
      <c r="F468" s="172" t="s">
        <v>642</v>
      </c>
      <c r="G468" s="173" t="s">
        <v>284</v>
      </c>
      <c r="H468" s="174">
        <v>2</v>
      </c>
      <c r="I468" s="175"/>
      <c r="J468" s="176">
        <f>ROUND(I468*H468,2)</f>
        <v>0</v>
      </c>
      <c r="K468" s="172" t="s">
        <v>577</v>
      </c>
      <c r="L468" s="177"/>
      <c r="M468" s="178" t="s">
        <v>19</v>
      </c>
      <c r="N468" s="179" t="s">
        <v>43</v>
      </c>
      <c r="P468" s="140">
        <f>O468*H468</f>
        <v>0</v>
      </c>
      <c r="Q468" s="140">
        <v>8.0000000000000002E-3</v>
      </c>
      <c r="R468" s="140">
        <f>Q468*H468</f>
        <v>1.6E-2</v>
      </c>
      <c r="S468" s="140">
        <v>0</v>
      </c>
      <c r="T468" s="141">
        <f>S468*H468</f>
        <v>0</v>
      </c>
      <c r="AR468" s="142" t="s">
        <v>215</v>
      </c>
      <c r="AT468" s="142" t="s">
        <v>237</v>
      </c>
      <c r="AU468" s="142" t="s">
        <v>81</v>
      </c>
      <c r="AY468" s="17" t="s">
        <v>156</v>
      </c>
      <c r="BE468" s="143">
        <f>IF(N468="základní",J468,0)</f>
        <v>0</v>
      </c>
      <c r="BF468" s="143">
        <f>IF(N468="snížená",J468,0)</f>
        <v>0</v>
      </c>
      <c r="BG468" s="143">
        <f>IF(N468="zákl. přenesená",J468,0)</f>
        <v>0</v>
      </c>
      <c r="BH468" s="143">
        <f>IF(N468="sníž. přenesená",J468,0)</f>
        <v>0</v>
      </c>
      <c r="BI468" s="143">
        <f>IF(N468="nulová",J468,0)</f>
        <v>0</v>
      </c>
      <c r="BJ468" s="17" t="s">
        <v>79</v>
      </c>
      <c r="BK468" s="143">
        <f>ROUND(I468*H468,2)</f>
        <v>0</v>
      </c>
      <c r="BL468" s="17" t="s">
        <v>163</v>
      </c>
      <c r="BM468" s="142" t="s">
        <v>643</v>
      </c>
    </row>
    <row r="469" spans="2:65" s="1" customFormat="1">
      <c r="B469" s="32"/>
      <c r="D469" s="144" t="s">
        <v>165</v>
      </c>
      <c r="F469" s="145" t="s">
        <v>642</v>
      </c>
      <c r="I469" s="146"/>
      <c r="L469" s="32"/>
      <c r="M469" s="147"/>
      <c r="T469" s="53"/>
      <c r="AT469" s="17" t="s">
        <v>165</v>
      </c>
      <c r="AU469" s="17" t="s">
        <v>81</v>
      </c>
    </row>
    <row r="470" spans="2:65" s="1" customFormat="1" ht="24.2" customHeight="1">
      <c r="B470" s="32"/>
      <c r="C470" s="131" t="s">
        <v>644</v>
      </c>
      <c r="D470" s="131" t="s">
        <v>158</v>
      </c>
      <c r="E470" s="132" t="s">
        <v>645</v>
      </c>
      <c r="F470" s="133" t="s">
        <v>646</v>
      </c>
      <c r="G470" s="134" t="s">
        <v>252</v>
      </c>
      <c r="H470" s="135">
        <v>69.366</v>
      </c>
      <c r="I470" s="136"/>
      <c r="J470" s="137">
        <f>ROUND(I470*H470,2)</f>
        <v>0</v>
      </c>
      <c r="K470" s="133" t="s">
        <v>162</v>
      </c>
      <c r="L470" s="32"/>
      <c r="M470" s="138" t="s">
        <v>19</v>
      </c>
      <c r="N470" s="139" t="s">
        <v>43</v>
      </c>
      <c r="P470" s="140">
        <f>O470*H470</f>
        <v>0</v>
      </c>
      <c r="Q470" s="140">
        <v>0</v>
      </c>
      <c r="R470" s="140">
        <f>Q470*H470</f>
        <v>0</v>
      </c>
      <c r="S470" s="140">
        <v>0.21099999999999999</v>
      </c>
      <c r="T470" s="141">
        <f>S470*H470</f>
        <v>14.636225999999999</v>
      </c>
      <c r="AR470" s="142" t="s">
        <v>163</v>
      </c>
      <c r="AT470" s="142" t="s">
        <v>158</v>
      </c>
      <c r="AU470" s="142" t="s">
        <v>81</v>
      </c>
      <c r="AY470" s="17" t="s">
        <v>156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7" t="s">
        <v>79</v>
      </c>
      <c r="BK470" s="143">
        <f>ROUND(I470*H470,2)</f>
        <v>0</v>
      </c>
      <c r="BL470" s="17" t="s">
        <v>163</v>
      </c>
      <c r="BM470" s="142" t="s">
        <v>647</v>
      </c>
    </row>
    <row r="471" spans="2:65" s="1" customFormat="1">
      <c r="B471" s="32"/>
      <c r="D471" s="144" t="s">
        <v>165</v>
      </c>
      <c r="F471" s="145" t="s">
        <v>648</v>
      </c>
      <c r="I471" s="146"/>
      <c r="L471" s="32"/>
      <c r="M471" s="147"/>
      <c r="T471" s="53"/>
      <c r="AT471" s="17" t="s">
        <v>165</v>
      </c>
      <c r="AU471" s="17" t="s">
        <v>81</v>
      </c>
    </row>
    <row r="472" spans="2:65" s="1" customFormat="1">
      <c r="B472" s="32"/>
      <c r="D472" s="148" t="s">
        <v>167</v>
      </c>
      <c r="F472" s="149" t="s">
        <v>649</v>
      </c>
      <c r="I472" s="146"/>
      <c r="L472" s="32"/>
      <c r="M472" s="147"/>
      <c r="T472" s="53"/>
      <c r="AT472" s="17" t="s">
        <v>167</v>
      </c>
      <c r="AU472" s="17" t="s">
        <v>81</v>
      </c>
    </row>
    <row r="473" spans="2:65" s="13" customFormat="1">
      <c r="B473" s="156"/>
      <c r="D473" s="144" t="s">
        <v>169</v>
      </c>
      <c r="E473" s="157" t="s">
        <v>19</v>
      </c>
      <c r="F473" s="158" t="s">
        <v>650</v>
      </c>
      <c r="H473" s="159">
        <v>85.366</v>
      </c>
      <c r="I473" s="160"/>
      <c r="L473" s="156"/>
      <c r="M473" s="161"/>
      <c r="T473" s="162"/>
      <c r="AT473" s="157" t="s">
        <v>169</v>
      </c>
      <c r="AU473" s="157" t="s">
        <v>81</v>
      </c>
      <c r="AV473" s="13" t="s">
        <v>81</v>
      </c>
      <c r="AW473" s="13" t="s">
        <v>33</v>
      </c>
      <c r="AX473" s="13" t="s">
        <v>72</v>
      </c>
      <c r="AY473" s="157" t="s">
        <v>156</v>
      </c>
    </row>
    <row r="474" spans="2:65" s="13" customFormat="1">
      <c r="B474" s="156"/>
      <c r="D474" s="144" t="s">
        <v>169</v>
      </c>
      <c r="E474" s="157" t="s">
        <v>19</v>
      </c>
      <c r="F474" s="158" t="s">
        <v>651</v>
      </c>
      <c r="H474" s="159">
        <v>-16</v>
      </c>
      <c r="I474" s="160"/>
      <c r="L474" s="156"/>
      <c r="M474" s="161"/>
      <c r="T474" s="162"/>
      <c r="AT474" s="157" t="s">
        <v>169</v>
      </c>
      <c r="AU474" s="157" t="s">
        <v>81</v>
      </c>
      <c r="AV474" s="13" t="s">
        <v>81</v>
      </c>
      <c r="AW474" s="13" t="s">
        <v>33</v>
      </c>
      <c r="AX474" s="13" t="s">
        <v>72</v>
      </c>
      <c r="AY474" s="157" t="s">
        <v>156</v>
      </c>
    </row>
    <row r="475" spans="2:65" s="14" customFormat="1">
      <c r="B475" s="163"/>
      <c r="D475" s="144" t="s">
        <v>169</v>
      </c>
      <c r="E475" s="164" t="s">
        <v>19</v>
      </c>
      <c r="F475" s="165" t="s">
        <v>176</v>
      </c>
      <c r="H475" s="166">
        <v>69.366</v>
      </c>
      <c r="I475" s="167"/>
      <c r="L475" s="163"/>
      <c r="M475" s="168"/>
      <c r="T475" s="169"/>
      <c r="AT475" s="164" t="s">
        <v>169</v>
      </c>
      <c r="AU475" s="164" t="s">
        <v>81</v>
      </c>
      <c r="AV475" s="14" t="s">
        <v>163</v>
      </c>
      <c r="AW475" s="14" t="s">
        <v>33</v>
      </c>
      <c r="AX475" s="14" t="s">
        <v>79</v>
      </c>
      <c r="AY475" s="164" t="s">
        <v>156</v>
      </c>
    </row>
    <row r="476" spans="2:65" s="1" customFormat="1" ht="24.2" customHeight="1">
      <c r="B476" s="32"/>
      <c r="C476" s="131" t="s">
        <v>652</v>
      </c>
      <c r="D476" s="131" t="s">
        <v>158</v>
      </c>
      <c r="E476" s="132" t="s">
        <v>653</v>
      </c>
      <c r="F476" s="133" t="s">
        <v>654</v>
      </c>
      <c r="G476" s="134" t="s">
        <v>252</v>
      </c>
      <c r="H476" s="135">
        <v>32.113999999999997</v>
      </c>
      <c r="I476" s="136"/>
      <c r="J476" s="137">
        <f>ROUND(I476*H476,2)</f>
        <v>0</v>
      </c>
      <c r="K476" s="133" t="s">
        <v>162</v>
      </c>
      <c r="L476" s="32"/>
      <c r="M476" s="138" t="s">
        <v>19</v>
      </c>
      <c r="N476" s="139" t="s">
        <v>43</v>
      </c>
      <c r="P476" s="140">
        <f>O476*H476</f>
        <v>0</v>
      </c>
      <c r="Q476" s="140">
        <v>0</v>
      </c>
      <c r="R476" s="140">
        <f>Q476*H476</f>
        <v>0</v>
      </c>
      <c r="S476" s="140">
        <v>0.33700000000000002</v>
      </c>
      <c r="T476" s="141">
        <f>S476*H476</f>
        <v>10.822417999999999</v>
      </c>
      <c r="AR476" s="142" t="s">
        <v>163</v>
      </c>
      <c r="AT476" s="142" t="s">
        <v>158</v>
      </c>
      <c r="AU476" s="142" t="s">
        <v>81</v>
      </c>
      <c r="AY476" s="17" t="s">
        <v>156</v>
      </c>
      <c r="BE476" s="143">
        <f>IF(N476="základní",J476,0)</f>
        <v>0</v>
      </c>
      <c r="BF476" s="143">
        <f>IF(N476="snížená",J476,0)</f>
        <v>0</v>
      </c>
      <c r="BG476" s="143">
        <f>IF(N476="zákl. přenesená",J476,0)</f>
        <v>0</v>
      </c>
      <c r="BH476" s="143">
        <f>IF(N476="sníž. přenesená",J476,0)</f>
        <v>0</v>
      </c>
      <c r="BI476" s="143">
        <f>IF(N476="nulová",J476,0)</f>
        <v>0</v>
      </c>
      <c r="BJ476" s="17" t="s">
        <v>79</v>
      </c>
      <c r="BK476" s="143">
        <f>ROUND(I476*H476,2)</f>
        <v>0</v>
      </c>
      <c r="BL476" s="17" t="s">
        <v>163</v>
      </c>
      <c r="BM476" s="142" t="s">
        <v>655</v>
      </c>
    </row>
    <row r="477" spans="2:65" s="1" customFormat="1">
      <c r="B477" s="32"/>
      <c r="D477" s="144" t="s">
        <v>165</v>
      </c>
      <c r="F477" s="145" t="s">
        <v>656</v>
      </c>
      <c r="I477" s="146"/>
      <c r="L477" s="32"/>
      <c r="M477" s="147"/>
      <c r="T477" s="53"/>
      <c r="AT477" s="17" t="s">
        <v>165</v>
      </c>
      <c r="AU477" s="17" t="s">
        <v>81</v>
      </c>
    </row>
    <row r="478" spans="2:65" s="1" customFormat="1">
      <c r="B478" s="32"/>
      <c r="D478" s="148" t="s">
        <v>167</v>
      </c>
      <c r="F478" s="149" t="s">
        <v>657</v>
      </c>
      <c r="I478" s="146"/>
      <c r="L478" s="32"/>
      <c r="M478" s="147"/>
      <c r="T478" s="53"/>
      <c r="AT478" s="17" t="s">
        <v>167</v>
      </c>
      <c r="AU478" s="17" t="s">
        <v>81</v>
      </c>
    </row>
    <row r="479" spans="2:65" s="13" customFormat="1">
      <c r="B479" s="156"/>
      <c r="D479" s="144" t="s">
        <v>169</v>
      </c>
      <c r="E479" s="157" t="s">
        <v>19</v>
      </c>
      <c r="F479" s="158" t="s">
        <v>658</v>
      </c>
      <c r="H479" s="159">
        <v>35.314</v>
      </c>
      <c r="I479" s="160"/>
      <c r="L479" s="156"/>
      <c r="M479" s="161"/>
      <c r="T479" s="162"/>
      <c r="AT479" s="157" t="s">
        <v>169</v>
      </c>
      <c r="AU479" s="157" t="s">
        <v>81</v>
      </c>
      <c r="AV479" s="13" t="s">
        <v>81</v>
      </c>
      <c r="AW479" s="13" t="s">
        <v>33</v>
      </c>
      <c r="AX479" s="13" t="s">
        <v>72</v>
      </c>
      <c r="AY479" s="157" t="s">
        <v>156</v>
      </c>
    </row>
    <row r="480" spans="2:65" s="13" customFormat="1">
      <c r="B480" s="156"/>
      <c r="D480" s="144" t="s">
        <v>169</v>
      </c>
      <c r="E480" s="157" t="s">
        <v>19</v>
      </c>
      <c r="F480" s="158" t="s">
        <v>659</v>
      </c>
      <c r="H480" s="159">
        <v>-3.2</v>
      </c>
      <c r="I480" s="160"/>
      <c r="L480" s="156"/>
      <c r="M480" s="161"/>
      <c r="T480" s="162"/>
      <c r="AT480" s="157" t="s">
        <v>169</v>
      </c>
      <c r="AU480" s="157" t="s">
        <v>81</v>
      </c>
      <c r="AV480" s="13" t="s">
        <v>81</v>
      </c>
      <c r="AW480" s="13" t="s">
        <v>33</v>
      </c>
      <c r="AX480" s="13" t="s">
        <v>72</v>
      </c>
      <c r="AY480" s="157" t="s">
        <v>156</v>
      </c>
    </row>
    <row r="481" spans="2:65" s="14" customFormat="1">
      <c r="B481" s="163"/>
      <c r="D481" s="144" t="s">
        <v>169</v>
      </c>
      <c r="E481" s="164" t="s">
        <v>19</v>
      </c>
      <c r="F481" s="165" t="s">
        <v>176</v>
      </c>
      <c r="H481" s="166">
        <v>32.113999999999997</v>
      </c>
      <c r="I481" s="167"/>
      <c r="L481" s="163"/>
      <c r="M481" s="168"/>
      <c r="T481" s="169"/>
      <c r="AT481" s="164" t="s">
        <v>169</v>
      </c>
      <c r="AU481" s="164" t="s">
        <v>81</v>
      </c>
      <c r="AV481" s="14" t="s">
        <v>163</v>
      </c>
      <c r="AW481" s="14" t="s">
        <v>33</v>
      </c>
      <c r="AX481" s="14" t="s">
        <v>79</v>
      </c>
      <c r="AY481" s="164" t="s">
        <v>156</v>
      </c>
    </row>
    <row r="482" spans="2:65" s="1" customFormat="1" ht="24.2" customHeight="1">
      <c r="B482" s="32"/>
      <c r="C482" s="131" t="s">
        <v>660</v>
      </c>
      <c r="D482" s="131" t="s">
        <v>158</v>
      </c>
      <c r="E482" s="132" t="s">
        <v>661</v>
      </c>
      <c r="F482" s="133" t="s">
        <v>662</v>
      </c>
      <c r="G482" s="134" t="s">
        <v>161</v>
      </c>
      <c r="H482" s="135">
        <v>5.4210000000000003</v>
      </c>
      <c r="I482" s="136"/>
      <c r="J482" s="137">
        <f>ROUND(I482*H482,2)</f>
        <v>0</v>
      </c>
      <c r="K482" s="133" t="s">
        <v>162</v>
      </c>
      <c r="L482" s="32"/>
      <c r="M482" s="138" t="s">
        <v>19</v>
      </c>
      <c r="N482" s="139" t="s">
        <v>43</v>
      </c>
      <c r="P482" s="140">
        <f>O482*H482</f>
        <v>0</v>
      </c>
      <c r="Q482" s="140">
        <v>0</v>
      </c>
      <c r="R482" s="140">
        <f>Q482*H482</f>
        <v>0</v>
      </c>
      <c r="S482" s="140">
        <v>1.8</v>
      </c>
      <c r="T482" s="141">
        <f>S482*H482</f>
        <v>9.7578000000000014</v>
      </c>
      <c r="AR482" s="142" t="s">
        <v>163</v>
      </c>
      <c r="AT482" s="142" t="s">
        <v>158</v>
      </c>
      <c r="AU482" s="142" t="s">
        <v>81</v>
      </c>
      <c r="AY482" s="17" t="s">
        <v>156</v>
      </c>
      <c r="BE482" s="143">
        <f>IF(N482="základní",J482,0)</f>
        <v>0</v>
      </c>
      <c r="BF482" s="143">
        <f>IF(N482="snížená",J482,0)</f>
        <v>0</v>
      </c>
      <c r="BG482" s="143">
        <f>IF(N482="zákl. přenesená",J482,0)</f>
        <v>0</v>
      </c>
      <c r="BH482" s="143">
        <f>IF(N482="sníž. přenesená",J482,0)</f>
        <v>0</v>
      </c>
      <c r="BI482" s="143">
        <f>IF(N482="nulová",J482,0)</f>
        <v>0</v>
      </c>
      <c r="BJ482" s="17" t="s">
        <v>79</v>
      </c>
      <c r="BK482" s="143">
        <f>ROUND(I482*H482,2)</f>
        <v>0</v>
      </c>
      <c r="BL482" s="17" t="s">
        <v>163</v>
      </c>
      <c r="BM482" s="142" t="s">
        <v>663</v>
      </c>
    </row>
    <row r="483" spans="2:65" s="1" customFormat="1">
      <c r="B483" s="32"/>
      <c r="D483" s="144" t="s">
        <v>165</v>
      </c>
      <c r="F483" s="145" t="s">
        <v>664</v>
      </c>
      <c r="I483" s="146"/>
      <c r="L483" s="32"/>
      <c r="M483" s="147"/>
      <c r="T483" s="53"/>
      <c r="AT483" s="17" t="s">
        <v>165</v>
      </c>
      <c r="AU483" s="17" t="s">
        <v>81</v>
      </c>
    </row>
    <row r="484" spans="2:65" s="1" customFormat="1">
      <c r="B484" s="32"/>
      <c r="D484" s="148" t="s">
        <v>167</v>
      </c>
      <c r="F484" s="149" t="s">
        <v>665</v>
      </c>
      <c r="I484" s="146"/>
      <c r="L484" s="32"/>
      <c r="M484" s="147"/>
      <c r="T484" s="53"/>
      <c r="AT484" s="17" t="s">
        <v>167</v>
      </c>
      <c r="AU484" s="17" t="s">
        <v>81</v>
      </c>
    </row>
    <row r="485" spans="2:65" s="13" customFormat="1">
      <c r="B485" s="156"/>
      <c r="D485" s="144" t="s">
        <v>169</v>
      </c>
      <c r="E485" s="157" t="s">
        <v>19</v>
      </c>
      <c r="F485" s="158" t="s">
        <v>666</v>
      </c>
      <c r="H485" s="159">
        <v>1.0920000000000001</v>
      </c>
      <c r="I485" s="160"/>
      <c r="L485" s="156"/>
      <c r="M485" s="161"/>
      <c r="T485" s="162"/>
      <c r="AT485" s="157" t="s">
        <v>169</v>
      </c>
      <c r="AU485" s="157" t="s">
        <v>81</v>
      </c>
      <c r="AV485" s="13" t="s">
        <v>81</v>
      </c>
      <c r="AW485" s="13" t="s">
        <v>33</v>
      </c>
      <c r="AX485" s="13" t="s">
        <v>72</v>
      </c>
      <c r="AY485" s="157" t="s">
        <v>156</v>
      </c>
    </row>
    <row r="486" spans="2:65" s="13" customFormat="1">
      <c r="B486" s="156"/>
      <c r="D486" s="144" t="s">
        <v>169</v>
      </c>
      <c r="E486" s="157" t="s">
        <v>19</v>
      </c>
      <c r="F486" s="158" t="s">
        <v>667</v>
      </c>
      <c r="H486" s="159">
        <v>0.41</v>
      </c>
      <c r="I486" s="160"/>
      <c r="L486" s="156"/>
      <c r="M486" s="161"/>
      <c r="T486" s="162"/>
      <c r="AT486" s="157" t="s">
        <v>169</v>
      </c>
      <c r="AU486" s="157" t="s">
        <v>81</v>
      </c>
      <c r="AV486" s="13" t="s">
        <v>81</v>
      </c>
      <c r="AW486" s="13" t="s">
        <v>33</v>
      </c>
      <c r="AX486" s="13" t="s">
        <v>72</v>
      </c>
      <c r="AY486" s="157" t="s">
        <v>156</v>
      </c>
    </row>
    <row r="487" spans="2:65" s="13" customFormat="1">
      <c r="B487" s="156"/>
      <c r="D487" s="144" t="s">
        <v>169</v>
      </c>
      <c r="E487" s="157" t="s">
        <v>19</v>
      </c>
      <c r="F487" s="158" t="s">
        <v>668</v>
      </c>
      <c r="H487" s="159">
        <v>1.7549999999999999</v>
      </c>
      <c r="I487" s="160"/>
      <c r="L487" s="156"/>
      <c r="M487" s="161"/>
      <c r="T487" s="162"/>
      <c r="AT487" s="157" t="s">
        <v>169</v>
      </c>
      <c r="AU487" s="157" t="s">
        <v>81</v>
      </c>
      <c r="AV487" s="13" t="s">
        <v>81</v>
      </c>
      <c r="AW487" s="13" t="s">
        <v>33</v>
      </c>
      <c r="AX487" s="13" t="s">
        <v>72</v>
      </c>
      <c r="AY487" s="157" t="s">
        <v>156</v>
      </c>
    </row>
    <row r="488" spans="2:65" s="13" customFormat="1">
      <c r="B488" s="156"/>
      <c r="D488" s="144" t="s">
        <v>169</v>
      </c>
      <c r="E488" s="157" t="s">
        <v>19</v>
      </c>
      <c r="F488" s="158" t="s">
        <v>669</v>
      </c>
      <c r="H488" s="159">
        <v>0.4</v>
      </c>
      <c r="I488" s="160"/>
      <c r="L488" s="156"/>
      <c r="M488" s="161"/>
      <c r="T488" s="162"/>
      <c r="AT488" s="157" t="s">
        <v>169</v>
      </c>
      <c r="AU488" s="157" t="s">
        <v>81</v>
      </c>
      <c r="AV488" s="13" t="s">
        <v>81</v>
      </c>
      <c r="AW488" s="13" t="s">
        <v>33</v>
      </c>
      <c r="AX488" s="13" t="s">
        <v>72</v>
      </c>
      <c r="AY488" s="157" t="s">
        <v>156</v>
      </c>
    </row>
    <row r="489" spans="2:65" s="13" customFormat="1">
      <c r="B489" s="156"/>
      <c r="D489" s="144" t="s">
        <v>169</v>
      </c>
      <c r="E489" s="157" t="s">
        <v>19</v>
      </c>
      <c r="F489" s="158" t="s">
        <v>670</v>
      </c>
      <c r="H489" s="159">
        <v>1.1180000000000001</v>
      </c>
      <c r="I489" s="160"/>
      <c r="L489" s="156"/>
      <c r="M489" s="161"/>
      <c r="T489" s="162"/>
      <c r="AT489" s="157" t="s">
        <v>169</v>
      </c>
      <c r="AU489" s="157" t="s">
        <v>81</v>
      </c>
      <c r="AV489" s="13" t="s">
        <v>81</v>
      </c>
      <c r="AW489" s="13" t="s">
        <v>33</v>
      </c>
      <c r="AX489" s="13" t="s">
        <v>72</v>
      </c>
      <c r="AY489" s="157" t="s">
        <v>156</v>
      </c>
    </row>
    <row r="490" spans="2:65" s="13" customFormat="1">
      <c r="B490" s="156"/>
      <c r="D490" s="144" t="s">
        <v>169</v>
      </c>
      <c r="E490" s="157" t="s">
        <v>19</v>
      </c>
      <c r="F490" s="158" t="s">
        <v>278</v>
      </c>
      <c r="H490" s="159">
        <v>0.64600000000000002</v>
      </c>
      <c r="I490" s="160"/>
      <c r="L490" s="156"/>
      <c r="M490" s="161"/>
      <c r="T490" s="162"/>
      <c r="AT490" s="157" t="s">
        <v>169</v>
      </c>
      <c r="AU490" s="157" t="s">
        <v>81</v>
      </c>
      <c r="AV490" s="13" t="s">
        <v>81</v>
      </c>
      <c r="AW490" s="13" t="s">
        <v>33</v>
      </c>
      <c r="AX490" s="13" t="s">
        <v>72</v>
      </c>
      <c r="AY490" s="157" t="s">
        <v>156</v>
      </c>
    </row>
    <row r="491" spans="2:65" s="14" customFormat="1">
      <c r="B491" s="163"/>
      <c r="D491" s="144" t="s">
        <v>169</v>
      </c>
      <c r="E491" s="164" t="s">
        <v>19</v>
      </c>
      <c r="F491" s="165" t="s">
        <v>176</v>
      </c>
      <c r="H491" s="166">
        <v>5.4210000000000003</v>
      </c>
      <c r="I491" s="167"/>
      <c r="L491" s="163"/>
      <c r="M491" s="168"/>
      <c r="T491" s="169"/>
      <c r="AT491" s="164" t="s">
        <v>169</v>
      </c>
      <c r="AU491" s="164" t="s">
        <v>81</v>
      </c>
      <c r="AV491" s="14" t="s">
        <v>163</v>
      </c>
      <c r="AW491" s="14" t="s">
        <v>33</v>
      </c>
      <c r="AX491" s="14" t="s">
        <v>79</v>
      </c>
      <c r="AY491" s="164" t="s">
        <v>156</v>
      </c>
    </row>
    <row r="492" spans="2:65" s="1" customFormat="1" ht="24.2" customHeight="1">
      <c r="B492" s="32"/>
      <c r="C492" s="131" t="s">
        <v>671</v>
      </c>
      <c r="D492" s="131" t="s">
        <v>158</v>
      </c>
      <c r="E492" s="132" t="s">
        <v>672</v>
      </c>
      <c r="F492" s="133" t="s">
        <v>673</v>
      </c>
      <c r="G492" s="134" t="s">
        <v>284</v>
      </c>
      <c r="H492" s="135">
        <v>156</v>
      </c>
      <c r="I492" s="136"/>
      <c r="J492" s="137">
        <f>ROUND(I492*H492,2)</f>
        <v>0</v>
      </c>
      <c r="K492" s="133" t="s">
        <v>162</v>
      </c>
      <c r="L492" s="32"/>
      <c r="M492" s="138" t="s">
        <v>19</v>
      </c>
      <c r="N492" s="139" t="s">
        <v>43</v>
      </c>
      <c r="P492" s="140">
        <f>O492*H492</f>
        <v>0</v>
      </c>
      <c r="Q492" s="140">
        <v>0</v>
      </c>
      <c r="R492" s="140">
        <f>Q492*H492</f>
        <v>0</v>
      </c>
      <c r="S492" s="140">
        <v>5.3999999999999999E-2</v>
      </c>
      <c r="T492" s="141">
        <f>S492*H492</f>
        <v>8.4239999999999995</v>
      </c>
      <c r="AR492" s="142" t="s">
        <v>163</v>
      </c>
      <c r="AT492" s="142" t="s">
        <v>158</v>
      </c>
      <c r="AU492" s="142" t="s">
        <v>81</v>
      </c>
      <c r="AY492" s="17" t="s">
        <v>156</v>
      </c>
      <c r="BE492" s="143">
        <f>IF(N492="základní",J492,0)</f>
        <v>0</v>
      </c>
      <c r="BF492" s="143">
        <f>IF(N492="snížená",J492,0)</f>
        <v>0</v>
      </c>
      <c r="BG492" s="143">
        <f>IF(N492="zákl. přenesená",J492,0)</f>
        <v>0</v>
      </c>
      <c r="BH492" s="143">
        <f>IF(N492="sníž. přenesená",J492,0)</f>
        <v>0</v>
      </c>
      <c r="BI492" s="143">
        <f>IF(N492="nulová",J492,0)</f>
        <v>0</v>
      </c>
      <c r="BJ492" s="17" t="s">
        <v>79</v>
      </c>
      <c r="BK492" s="143">
        <f>ROUND(I492*H492,2)</f>
        <v>0</v>
      </c>
      <c r="BL492" s="17" t="s">
        <v>163</v>
      </c>
      <c r="BM492" s="142" t="s">
        <v>674</v>
      </c>
    </row>
    <row r="493" spans="2:65" s="1" customFormat="1">
      <c r="B493" s="32"/>
      <c r="D493" s="144" t="s">
        <v>165</v>
      </c>
      <c r="F493" s="145" t="s">
        <v>675</v>
      </c>
      <c r="I493" s="146"/>
      <c r="L493" s="32"/>
      <c r="M493" s="147"/>
      <c r="T493" s="53"/>
      <c r="AT493" s="17" t="s">
        <v>165</v>
      </c>
      <c r="AU493" s="17" t="s">
        <v>81</v>
      </c>
    </row>
    <row r="494" spans="2:65" s="1" customFormat="1">
      <c r="B494" s="32"/>
      <c r="D494" s="148" t="s">
        <v>167</v>
      </c>
      <c r="F494" s="149" t="s">
        <v>676</v>
      </c>
      <c r="I494" s="146"/>
      <c r="L494" s="32"/>
      <c r="M494" s="147"/>
      <c r="T494" s="53"/>
      <c r="AT494" s="17" t="s">
        <v>167</v>
      </c>
      <c r="AU494" s="17" t="s">
        <v>81</v>
      </c>
    </row>
    <row r="495" spans="2:65" s="1" customFormat="1" ht="24.2" customHeight="1">
      <c r="B495" s="32"/>
      <c r="C495" s="131" t="s">
        <v>677</v>
      </c>
      <c r="D495" s="131" t="s">
        <v>158</v>
      </c>
      <c r="E495" s="132" t="s">
        <v>678</v>
      </c>
      <c r="F495" s="133" t="s">
        <v>679</v>
      </c>
      <c r="G495" s="134" t="s">
        <v>161</v>
      </c>
      <c r="H495" s="135">
        <v>0.4</v>
      </c>
      <c r="I495" s="136"/>
      <c r="J495" s="137">
        <f>ROUND(I495*H495,2)</f>
        <v>0</v>
      </c>
      <c r="K495" s="133" t="s">
        <v>162</v>
      </c>
      <c r="L495" s="32"/>
      <c r="M495" s="138" t="s">
        <v>19</v>
      </c>
      <c r="N495" s="139" t="s">
        <v>43</v>
      </c>
      <c r="P495" s="140">
        <f>O495*H495</f>
        <v>0</v>
      </c>
      <c r="Q495" s="140">
        <v>0</v>
      </c>
      <c r="R495" s="140">
        <f>Q495*H495</f>
        <v>0</v>
      </c>
      <c r="S495" s="140">
        <v>2.4</v>
      </c>
      <c r="T495" s="141">
        <f>S495*H495</f>
        <v>0.96</v>
      </c>
      <c r="AR495" s="142" t="s">
        <v>163</v>
      </c>
      <c r="AT495" s="142" t="s">
        <v>158</v>
      </c>
      <c r="AU495" s="142" t="s">
        <v>81</v>
      </c>
      <c r="AY495" s="17" t="s">
        <v>156</v>
      </c>
      <c r="BE495" s="143">
        <f>IF(N495="základní",J495,0)</f>
        <v>0</v>
      </c>
      <c r="BF495" s="143">
        <f>IF(N495="snížená",J495,0)</f>
        <v>0</v>
      </c>
      <c r="BG495" s="143">
        <f>IF(N495="zákl. přenesená",J495,0)</f>
        <v>0</v>
      </c>
      <c r="BH495" s="143">
        <f>IF(N495="sníž. přenesená",J495,0)</f>
        <v>0</v>
      </c>
      <c r="BI495" s="143">
        <f>IF(N495="nulová",J495,0)</f>
        <v>0</v>
      </c>
      <c r="BJ495" s="17" t="s">
        <v>79</v>
      </c>
      <c r="BK495" s="143">
        <f>ROUND(I495*H495,2)</f>
        <v>0</v>
      </c>
      <c r="BL495" s="17" t="s">
        <v>163</v>
      </c>
      <c r="BM495" s="142" t="s">
        <v>680</v>
      </c>
    </row>
    <row r="496" spans="2:65" s="1" customFormat="1">
      <c r="B496" s="32"/>
      <c r="D496" s="144" t="s">
        <v>165</v>
      </c>
      <c r="F496" s="145" t="s">
        <v>681</v>
      </c>
      <c r="I496" s="146"/>
      <c r="L496" s="32"/>
      <c r="M496" s="147"/>
      <c r="T496" s="53"/>
      <c r="AT496" s="17" t="s">
        <v>165</v>
      </c>
      <c r="AU496" s="17" t="s">
        <v>81</v>
      </c>
    </row>
    <row r="497" spans="2:65" s="1" customFormat="1">
      <c r="B497" s="32"/>
      <c r="D497" s="148" t="s">
        <v>167</v>
      </c>
      <c r="F497" s="149" t="s">
        <v>682</v>
      </c>
      <c r="I497" s="146"/>
      <c r="L497" s="32"/>
      <c r="M497" s="147"/>
      <c r="T497" s="53"/>
      <c r="AT497" s="17" t="s">
        <v>167</v>
      </c>
      <c r="AU497" s="17" t="s">
        <v>81</v>
      </c>
    </row>
    <row r="498" spans="2:65" s="13" customFormat="1">
      <c r="B498" s="156"/>
      <c r="D498" s="144" t="s">
        <v>169</v>
      </c>
      <c r="E498" s="157" t="s">
        <v>19</v>
      </c>
      <c r="F498" s="158" t="s">
        <v>683</v>
      </c>
      <c r="H498" s="159">
        <v>0.4</v>
      </c>
      <c r="I498" s="160"/>
      <c r="L498" s="156"/>
      <c r="M498" s="161"/>
      <c r="T498" s="162"/>
      <c r="AT498" s="157" t="s">
        <v>169</v>
      </c>
      <c r="AU498" s="157" t="s">
        <v>81</v>
      </c>
      <c r="AV498" s="13" t="s">
        <v>81</v>
      </c>
      <c r="AW498" s="13" t="s">
        <v>33</v>
      </c>
      <c r="AX498" s="13" t="s">
        <v>72</v>
      </c>
      <c r="AY498" s="157" t="s">
        <v>156</v>
      </c>
    </row>
    <row r="499" spans="2:65" s="14" customFormat="1">
      <c r="B499" s="163"/>
      <c r="D499" s="144" t="s">
        <v>169</v>
      </c>
      <c r="E499" s="164" t="s">
        <v>19</v>
      </c>
      <c r="F499" s="165" t="s">
        <v>176</v>
      </c>
      <c r="H499" s="166">
        <v>0.4</v>
      </c>
      <c r="I499" s="167"/>
      <c r="L499" s="163"/>
      <c r="M499" s="168"/>
      <c r="T499" s="169"/>
      <c r="AT499" s="164" t="s">
        <v>169</v>
      </c>
      <c r="AU499" s="164" t="s">
        <v>81</v>
      </c>
      <c r="AV499" s="14" t="s">
        <v>163</v>
      </c>
      <c r="AW499" s="14" t="s">
        <v>33</v>
      </c>
      <c r="AX499" s="14" t="s">
        <v>79</v>
      </c>
      <c r="AY499" s="164" t="s">
        <v>156</v>
      </c>
    </row>
    <row r="500" spans="2:65" s="1" customFormat="1" ht="37.9" customHeight="1">
      <c r="B500" s="32"/>
      <c r="C500" s="131" t="s">
        <v>684</v>
      </c>
      <c r="D500" s="131" t="s">
        <v>158</v>
      </c>
      <c r="E500" s="132" t="s">
        <v>685</v>
      </c>
      <c r="F500" s="133" t="s">
        <v>686</v>
      </c>
      <c r="G500" s="134" t="s">
        <v>161</v>
      </c>
      <c r="H500" s="135">
        <v>24.681000000000001</v>
      </c>
      <c r="I500" s="136"/>
      <c r="J500" s="137">
        <f>ROUND(I500*H500,2)</f>
        <v>0</v>
      </c>
      <c r="K500" s="133" t="s">
        <v>162</v>
      </c>
      <c r="L500" s="32"/>
      <c r="M500" s="138" t="s">
        <v>19</v>
      </c>
      <c r="N500" s="139" t="s">
        <v>43</v>
      </c>
      <c r="P500" s="140">
        <f>O500*H500</f>
        <v>0</v>
      </c>
      <c r="Q500" s="140">
        <v>0</v>
      </c>
      <c r="R500" s="140">
        <f>Q500*H500</f>
        <v>0</v>
      </c>
      <c r="S500" s="140">
        <v>2.2000000000000002</v>
      </c>
      <c r="T500" s="141">
        <f>S500*H500</f>
        <v>54.298200000000008</v>
      </c>
      <c r="AR500" s="142" t="s">
        <v>163</v>
      </c>
      <c r="AT500" s="142" t="s">
        <v>158</v>
      </c>
      <c r="AU500" s="142" t="s">
        <v>81</v>
      </c>
      <c r="AY500" s="17" t="s">
        <v>156</v>
      </c>
      <c r="BE500" s="143">
        <f>IF(N500="základní",J500,0)</f>
        <v>0</v>
      </c>
      <c r="BF500" s="143">
        <f>IF(N500="snížená",J500,0)</f>
        <v>0</v>
      </c>
      <c r="BG500" s="143">
        <f>IF(N500="zákl. přenesená",J500,0)</f>
        <v>0</v>
      </c>
      <c r="BH500" s="143">
        <f>IF(N500="sníž. přenesená",J500,0)</f>
        <v>0</v>
      </c>
      <c r="BI500" s="143">
        <f>IF(N500="nulová",J500,0)</f>
        <v>0</v>
      </c>
      <c r="BJ500" s="17" t="s">
        <v>79</v>
      </c>
      <c r="BK500" s="143">
        <f>ROUND(I500*H500,2)</f>
        <v>0</v>
      </c>
      <c r="BL500" s="17" t="s">
        <v>163</v>
      </c>
      <c r="BM500" s="142" t="s">
        <v>687</v>
      </c>
    </row>
    <row r="501" spans="2:65" s="1" customFormat="1">
      <c r="B501" s="32"/>
      <c r="D501" s="144" t="s">
        <v>165</v>
      </c>
      <c r="F501" s="145" t="s">
        <v>688</v>
      </c>
      <c r="I501" s="146"/>
      <c r="L501" s="32"/>
      <c r="M501" s="147"/>
      <c r="T501" s="53"/>
      <c r="AT501" s="17" t="s">
        <v>165</v>
      </c>
      <c r="AU501" s="17" t="s">
        <v>81</v>
      </c>
    </row>
    <row r="502" spans="2:65" s="1" customFormat="1">
      <c r="B502" s="32"/>
      <c r="D502" s="148" t="s">
        <v>167</v>
      </c>
      <c r="F502" s="149" t="s">
        <v>689</v>
      </c>
      <c r="I502" s="146"/>
      <c r="L502" s="32"/>
      <c r="M502" s="147"/>
      <c r="T502" s="53"/>
      <c r="AT502" s="17" t="s">
        <v>167</v>
      </c>
      <c r="AU502" s="17" t="s">
        <v>81</v>
      </c>
    </row>
    <row r="503" spans="2:65" s="13" customFormat="1">
      <c r="B503" s="156"/>
      <c r="D503" s="144" t="s">
        <v>169</v>
      </c>
      <c r="E503" s="157" t="s">
        <v>19</v>
      </c>
      <c r="F503" s="158" t="s">
        <v>690</v>
      </c>
      <c r="H503" s="159">
        <v>24.681000000000001</v>
      </c>
      <c r="I503" s="160"/>
      <c r="L503" s="156"/>
      <c r="M503" s="161"/>
      <c r="T503" s="162"/>
      <c r="AT503" s="157" t="s">
        <v>169</v>
      </c>
      <c r="AU503" s="157" t="s">
        <v>81</v>
      </c>
      <c r="AV503" s="13" t="s">
        <v>81</v>
      </c>
      <c r="AW503" s="13" t="s">
        <v>33</v>
      </c>
      <c r="AX503" s="13" t="s">
        <v>72</v>
      </c>
      <c r="AY503" s="157" t="s">
        <v>156</v>
      </c>
    </row>
    <row r="504" spans="2:65" s="14" customFormat="1">
      <c r="B504" s="163"/>
      <c r="D504" s="144" t="s">
        <v>169</v>
      </c>
      <c r="E504" s="164" t="s">
        <v>19</v>
      </c>
      <c r="F504" s="165" t="s">
        <v>176</v>
      </c>
      <c r="H504" s="166">
        <v>24.681000000000001</v>
      </c>
      <c r="I504" s="167"/>
      <c r="L504" s="163"/>
      <c r="M504" s="168"/>
      <c r="T504" s="169"/>
      <c r="AT504" s="164" t="s">
        <v>169</v>
      </c>
      <c r="AU504" s="164" t="s">
        <v>81</v>
      </c>
      <c r="AV504" s="14" t="s">
        <v>163</v>
      </c>
      <c r="AW504" s="14" t="s">
        <v>33</v>
      </c>
      <c r="AX504" s="14" t="s">
        <v>79</v>
      </c>
      <c r="AY504" s="164" t="s">
        <v>156</v>
      </c>
    </row>
    <row r="505" spans="2:65" s="1" customFormat="1" ht="33" customHeight="1">
      <c r="B505" s="32"/>
      <c r="C505" s="131" t="s">
        <v>691</v>
      </c>
      <c r="D505" s="131" t="s">
        <v>158</v>
      </c>
      <c r="E505" s="132" t="s">
        <v>692</v>
      </c>
      <c r="F505" s="133" t="s">
        <v>693</v>
      </c>
      <c r="G505" s="134" t="s">
        <v>252</v>
      </c>
      <c r="H505" s="135">
        <v>35.162999999999997</v>
      </c>
      <c r="I505" s="136"/>
      <c r="J505" s="137">
        <f>ROUND(I505*H505,2)</f>
        <v>0</v>
      </c>
      <c r="K505" s="133" t="s">
        <v>162</v>
      </c>
      <c r="L505" s="32"/>
      <c r="M505" s="138" t="s">
        <v>19</v>
      </c>
      <c r="N505" s="139" t="s">
        <v>43</v>
      </c>
      <c r="P505" s="140">
        <f>O505*H505</f>
        <v>0</v>
      </c>
      <c r="Q505" s="140">
        <v>0</v>
      </c>
      <c r="R505" s="140">
        <f>Q505*H505</f>
        <v>0</v>
      </c>
      <c r="S505" s="140">
        <v>0.19</v>
      </c>
      <c r="T505" s="141">
        <f>S505*H505</f>
        <v>6.6809699999999994</v>
      </c>
      <c r="AR505" s="142" t="s">
        <v>163</v>
      </c>
      <c r="AT505" s="142" t="s">
        <v>158</v>
      </c>
      <c r="AU505" s="142" t="s">
        <v>81</v>
      </c>
      <c r="AY505" s="17" t="s">
        <v>156</v>
      </c>
      <c r="BE505" s="143">
        <f>IF(N505="základní",J505,0)</f>
        <v>0</v>
      </c>
      <c r="BF505" s="143">
        <f>IF(N505="snížená",J505,0)</f>
        <v>0</v>
      </c>
      <c r="BG505" s="143">
        <f>IF(N505="zákl. přenesená",J505,0)</f>
        <v>0</v>
      </c>
      <c r="BH505" s="143">
        <f>IF(N505="sníž. přenesená",J505,0)</f>
        <v>0</v>
      </c>
      <c r="BI505" s="143">
        <f>IF(N505="nulová",J505,0)</f>
        <v>0</v>
      </c>
      <c r="BJ505" s="17" t="s">
        <v>79</v>
      </c>
      <c r="BK505" s="143">
        <f>ROUND(I505*H505,2)</f>
        <v>0</v>
      </c>
      <c r="BL505" s="17" t="s">
        <v>163</v>
      </c>
      <c r="BM505" s="142" t="s">
        <v>694</v>
      </c>
    </row>
    <row r="506" spans="2:65" s="1" customFormat="1">
      <c r="B506" s="32"/>
      <c r="D506" s="144" t="s">
        <v>165</v>
      </c>
      <c r="F506" s="145" t="s">
        <v>695</v>
      </c>
      <c r="I506" s="146"/>
      <c r="L506" s="32"/>
      <c r="M506" s="147"/>
      <c r="T506" s="53"/>
      <c r="AT506" s="17" t="s">
        <v>165</v>
      </c>
      <c r="AU506" s="17" t="s">
        <v>81</v>
      </c>
    </row>
    <row r="507" spans="2:65" s="1" customFormat="1">
      <c r="B507" s="32"/>
      <c r="D507" s="148" t="s">
        <v>167</v>
      </c>
      <c r="F507" s="149" t="s">
        <v>696</v>
      </c>
      <c r="I507" s="146"/>
      <c r="L507" s="32"/>
      <c r="M507" s="147"/>
      <c r="T507" s="53"/>
      <c r="AT507" s="17" t="s">
        <v>167</v>
      </c>
      <c r="AU507" s="17" t="s">
        <v>81</v>
      </c>
    </row>
    <row r="508" spans="2:65" s="13" customFormat="1">
      <c r="B508" s="156"/>
      <c r="D508" s="144" t="s">
        <v>169</v>
      </c>
      <c r="E508" s="157" t="s">
        <v>19</v>
      </c>
      <c r="F508" s="158" t="s">
        <v>567</v>
      </c>
      <c r="H508" s="159">
        <v>35.162999999999997</v>
      </c>
      <c r="I508" s="160"/>
      <c r="L508" s="156"/>
      <c r="M508" s="161"/>
      <c r="T508" s="162"/>
      <c r="AT508" s="157" t="s">
        <v>169</v>
      </c>
      <c r="AU508" s="157" t="s">
        <v>81</v>
      </c>
      <c r="AV508" s="13" t="s">
        <v>81</v>
      </c>
      <c r="AW508" s="13" t="s">
        <v>33</v>
      </c>
      <c r="AX508" s="13" t="s">
        <v>72</v>
      </c>
      <c r="AY508" s="157" t="s">
        <v>156</v>
      </c>
    </row>
    <row r="509" spans="2:65" s="14" customFormat="1">
      <c r="B509" s="163"/>
      <c r="D509" s="144" t="s">
        <v>169</v>
      </c>
      <c r="E509" s="164" t="s">
        <v>19</v>
      </c>
      <c r="F509" s="165" t="s">
        <v>176</v>
      </c>
      <c r="H509" s="166">
        <v>35.162999999999997</v>
      </c>
      <c r="I509" s="167"/>
      <c r="L509" s="163"/>
      <c r="M509" s="168"/>
      <c r="T509" s="169"/>
      <c r="AT509" s="164" t="s">
        <v>169</v>
      </c>
      <c r="AU509" s="164" t="s">
        <v>81</v>
      </c>
      <c r="AV509" s="14" t="s">
        <v>163</v>
      </c>
      <c r="AW509" s="14" t="s">
        <v>33</v>
      </c>
      <c r="AX509" s="14" t="s">
        <v>79</v>
      </c>
      <c r="AY509" s="164" t="s">
        <v>156</v>
      </c>
    </row>
    <row r="510" spans="2:65" s="1" customFormat="1" ht="24.2" customHeight="1">
      <c r="B510" s="32"/>
      <c r="C510" s="131" t="s">
        <v>697</v>
      </c>
      <c r="D510" s="131" t="s">
        <v>158</v>
      </c>
      <c r="E510" s="132" t="s">
        <v>698</v>
      </c>
      <c r="F510" s="133" t="s">
        <v>699</v>
      </c>
      <c r="G510" s="134" t="s">
        <v>161</v>
      </c>
      <c r="H510" s="135">
        <v>24.681000000000001</v>
      </c>
      <c r="I510" s="136"/>
      <c r="J510" s="137">
        <f>ROUND(I510*H510,2)</f>
        <v>0</v>
      </c>
      <c r="K510" s="133" t="s">
        <v>162</v>
      </c>
      <c r="L510" s="32"/>
      <c r="M510" s="138" t="s">
        <v>19</v>
      </c>
      <c r="N510" s="139" t="s">
        <v>43</v>
      </c>
      <c r="P510" s="140">
        <f>O510*H510</f>
        <v>0</v>
      </c>
      <c r="Q510" s="140">
        <v>0</v>
      </c>
      <c r="R510" s="140">
        <f>Q510*H510</f>
        <v>0</v>
      </c>
      <c r="S510" s="140">
        <v>1.4</v>
      </c>
      <c r="T510" s="141">
        <f>S510*H510</f>
        <v>34.553399999999996</v>
      </c>
      <c r="AR510" s="142" t="s">
        <v>163</v>
      </c>
      <c r="AT510" s="142" t="s">
        <v>158</v>
      </c>
      <c r="AU510" s="142" t="s">
        <v>81</v>
      </c>
      <c r="AY510" s="17" t="s">
        <v>156</v>
      </c>
      <c r="BE510" s="143">
        <f>IF(N510="základní",J510,0)</f>
        <v>0</v>
      </c>
      <c r="BF510" s="143">
        <f>IF(N510="snížená",J510,0)</f>
        <v>0</v>
      </c>
      <c r="BG510" s="143">
        <f>IF(N510="zákl. přenesená",J510,0)</f>
        <v>0</v>
      </c>
      <c r="BH510" s="143">
        <f>IF(N510="sníž. přenesená",J510,0)</f>
        <v>0</v>
      </c>
      <c r="BI510" s="143">
        <f>IF(N510="nulová",J510,0)</f>
        <v>0</v>
      </c>
      <c r="BJ510" s="17" t="s">
        <v>79</v>
      </c>
      <c r="BK510" s="143">
        <f>ROUND(I510*H510,2)</f>
        <v>0</v>
      </c>
      <c r="BL510" s="17" t="s">
        <v>163</v>
      </c>
      <c r="BM510" s="142" t="s">
        <v>700</v>
      </c>
    </row>
    <row r="511" spans="2:65" s="1" customFormat="1">
      <c r="B511" s="32"/>
      <c r="D511" s="144" t="s">
        <v>165</v>
      </c>
      <c r="F511" s="145" t="s">
        <v>701</v>
      </c>
      <c r="I511" s="146"/>
      <c r="L511" s="32"/>
      <c r="M511" s="147"/>
      <c r="T511" s="53"/>
      <c r="AT511" s="17" t="s">
        <v>165</v>
      </c>
      <c r="AU511" s="17" t="s">
        <v>81</v>
      </c>
    </row>
    <row r="512" spans="2:65" s="1" customFormat="1">
      <c r="B512" s="32"/>
      <c r="D512" s="148" t="s">
        <v>167</v>
      </c>
      <c r="F512" s="149" t="s">
        <v>702</v>
      </c>
      <c r="I512" s="146"/>
      <c r="L512" s="32"/>
      <c r="M512" s="147"/>
      <c r="T512" s="53"/>
      <c r="AT512" s="17" t="s">
        <v>167</v>
      </c>
      <c r="AU512" s="17" t="s">
        <v>81</v>
      </c>
    </row>
    <row r="513" spans="2:65" s="13" customFormat="1">
      <c r="B513" s="156"/>
      <c r="D513" s="144" t="s">
        <v>169</v>
      </c>
      <c r="E513" s="157" t="s">
        <v>19</v>
      </c>
      <c r="F513" s="158" t="s">
        <v>690</v>
      </c>
      <c r="H513" s="159">
        <v>24.681000000000001</v>
      </c>
      <c r="I513" s="160"/>
      <c r="L513" s="156"/>
      <c r="M513" s="161"/>
      <c r="T513" s="162"/>
      <c r="AT513" s="157" t="s">
        <v>169</v>
      </c>
      <c r="AU513" s="157" t="s">
        <v>81</v>
      </c>
      <c r="AV513" s="13" t="s">
        <v>81</v>
      </c>
      <c r="AW513" s="13" t="s">
        <v>33</v>
      </c>
      <c r="AX513" s="13" t="s">
        <v>72</v>
      </c>
      <c r="AY513" s="157" t="s">
        <v>156</v>
      </c>
    </row>
    <row r="514" spans="2:65" s="14" customFormat="1">
      <c r="B514" s="163"/>
      <c r="D514" s="144" t="s">
        <v>169</v>
      </c>
      <c r="E514" s="164" t="s">
        <v>19</v>
      </c>
      <c r="F514" s="165" t="s">
        <v>176</v>
      </c>
      <c r="H514" s="166">
        <v>24.681000000000001</v>
      </c>
      <c r="I514" s="167"/>
      <c r="L514" s="163"/>
      <c r="M514" s="168"/>
      <c r="T514" s="169"/>
      <c r="AT514" s="164" t="s">
        <v>169</v>
      </c>
      <c r="AU514" s="164" t="s">
        <v>81</v>
      </c>
      <c r="AV514" s="14" t="s">
        <v>163</v>
      </c>
      <c r="AW514" s="14" t="s">
        <v>33</v>
      </c>
      <c r="AX514" s="14" t="s">
        <v>79</v>
      </c>
      <c r="AY514" s="164" t="s">
        <v>156</v>
      </c>
    </row>
    <row r="515" spans="2:65" s="1" customFormat="1" ht="16.5" customHeight="1">
      <c r="B515" s="32"/>
      <c r="C515" s="131" t="s">
        <v>703</v>
      </c>
      <c r="D515" s="131" t="s">
        <v>158</v>
      </c>
      <c r="E515" s="132" t="s">
        <v>704</v>
      </c>
      <c r="F515" s="133" t="s">
        <v>705</v>
      </c>
      <c r="G515" s="134" t="s">
        <v>706</v>
      </c>
      <c r="H515" s="135">
        <v>1</v>
      </c>
      <c r="I515" s="136"/>
      <c r="J515" s="137">
        <f>ROUND(I515*H515,2)</f>
        <v>0</v>
      </c>
      <c r="K515" s="133" t="s">
        <v>577</v>
      </c>
      <c r="L515" s="32"/>
      <c r="M515" s="138" t="s">
        <v>19</v>
      </c>
      <c r="N515" s="139" t="s">
        <v>43</v>
      </c>
      <c r="P515" s="140">
        <f>O515*H515</f>
        <v>0</v>
      </c>
      <c r="Q515" s="140">
        <v>0</v>
      </c>
      <c r="R515" s="140">
        <f>Q515*H515</f>
        <v>0</v>
      </c>
      <c r="S515" s="140">
        <v>7.7</v>
      </c>
      <c r="T515" s="141">
        <f>S515*H515</f>
        <v>7.7</v>
      </c>
      <c r="AR515" s="142" t="s">
        <v>163</v>
      </c>
      <c r="AT515" s="142" t="s">
        <v>158</v>
      </c>
      <c r="AU515" s="142" t="s">
        <v>81</v>
      </c>
      <c r="AY515" s="17" t="s">
        <v>156</v>
      </c>
      <c r="BE515" s="143">
        <f>IF(N515="základní",J515,0)</f>
        <v>0</v>
      </c>
      <c r="BF515" s="143">
        <f>IF(N515="snížená",J515,0)</f>
        <v>0</v>
      </c>
      <c r="BG515" s="143">
        <f>IF(N515="zákl. přenesená",J515,0)</f>
        <v>0</v>
      </c>
      <c r="BH515" s="143">
        <f>IF(N515="sníž. přenesená",J515,0)</f>
        <v>0</v>
      </c>
      <c r="BI515" s="143">
        <f>IF(N515="nulová",J515,0)</f>
        <v>0</v>
      </c>
      <c r="BJ515" s="17" t="s">
        <v>79</v>
      </c>
      <c r="BK515" s="143">
        <f>ROUND(I515*H515,2)</f>
        <v>0</v>
      </c>
      <c r="BL515" s="17" t="s">
        <v>163</v>
      </c>
      <c r="BM515" s="142" t="s">
        <v>707</v>
      </c>
    </row>
    <row r="516" spans="2:65" s="1" customFormat="1">
      <c r="B516" s="32"/>
      <c r="D516" s="144" t="s">
        <v>165</v>
      </c>
      <c r="F516" s="145" t="s">
        <v>705</v>
      </c>
      <c r="I516" s="146"/>
      <c r="L516" s="32"/>
      <c r="M516" s="147"/>
      <c r="T516" s="53"/>
      <c r="AT516" s="17" t="s">
        <v>165</v>
      </c>
      <c r="AU516" s="17" t="s">
        <v>81</v>
      </c>
    </row>
    <row r="517" spans="2:65" s="1" customFormat="1" ht="24.2" customHeight="1">
      <c r="B517" s="32"/>
      <c r="C517" s="131" t="s">
        <v>708</v>
      </c>
      <c r="D517" s="131" t="s">
        <v>158</v>
      </c>
      <c r="E517" s="132" t="s">
        <v>709</v>
      </c>
      <c r="F517" s="133" t="s">
        <v>710</v>
      </c>
      <c r="G517" s="134" t="s">
        <v>252</v>
      </c>
      <c r="H517" s="135">
        <v>24.48</v>
      </c>
      <c r="I517" s="136"/>
      <c r="J517" s="137">
        <f>ROUND(I517*H517,2)</f>
        <v>0</v>
      </c>
      <c r="K517" s="133" t="s">
        <v>162</v>
      </c>
      <c r="L517" s="32"/>
      <c r="M517" s="138" t="s">
        <v>19</v>
      </c>
      <c r="N517" s="139" t="s">
        <v>43</v>
      </c>
      <c r="P517" s="140">
        <f>O517*H517</f>
        <v>0</v>
      </c>
      <c r="Q517" s="140">
        <v>0</v>
      </c>
      <c r="R517" s="140">
        <f>Q517*H517</f>
        <v>0</v>
      </c>
      <c r="S517" s="140">
        <v>3.7999999999999999E-2</v>
      </c>
      <c r="T517" s="141">
        <f>S517*H517</f>
        <v>0.93023999999999996</v>
      </c>
      <c r="AR517" s="142" t="s">
        <v>163</v>
      </c>
      <c r="AT517" s="142" t="s">
        <v>158</v>
      </c>
      <c r="AU517" s="142" t="s">
        <v>81</v>
      </c>
      <c r="AY517" s="17" t="s">
        <v>156</v>
      </c>
      <c r="BE517" s="143">
        <f>IF(N517="základní",J517,0)</f>
        <v>0</v>
      </c>
      <c r="BF517" s="143">
        <f>IF(N517="snížená",J517,0)</f>
        <v>0</v>
      </c>
      <c r="BG517" s="143">
        <f>IF(N517="zákl. přenesená",J517,0)</f>
        <v>0</v>
      </c>
      <c r="BH517" s="143">
        <f>IF(N517="sníž. přenesená",J517,0)</f>
        <v>0</v>
      </c>
      <c r="BI517" s="143">
        <f>IF(N517="nulová",J517,0)</f>
        <v>0</v>
      </c>
      <c r="BJ517" s="17" t="s">
        <v>79</v>
      </c>
      <c r="BK517" s="143">
        <f>ROUND(I517*H517,2)</f>
        <v>0</v>
      </c>
      <c r="BL517" s="17" t="s">
        <v>163</v>
      </c>
      <c r="BM517" s="142" t="s">
        <v>711</v>
      </c>
    </row>
    <row r="518" spans="2:65" s="1" customFormat="1">
      <c r="B518" s="32"/>
      <c r="D518" s="144" t="s">
        <v>165</v>
      </c>
      <c r="F518" s="145" t="s">
        <v>712</v>
      </c>
      <c r="I518" s="146"/>
      <c r="L518" s="32"/>
      <c r="M518" s="147"/>
      <c r="T518" s="53"/>
      <c r="AT518" s="17" t="s">
        <v>165</v>
      </c>
      <c r="AU518" s="17" t="s">
        <v>81</v>
      </c>
    </row>
    <row r="519" spans="2:65" s="1" customFormat="1">
      <c r="B519" s="32"/>
      <c r="D519" s="148" t="s">
        <v>167</v>
      </c>
      <c r="F519" s="149" t="s">
        <v>713</v>
      </c>
      <c r="I519" s="146"/>
      <c r="L519" s="32"/>
      <c r="M519" s="147"/>
      <c r="T519" s="53"/>
      <c r="AT519" s="17" t="s">
        <v>167</v>
      </c>
      <c r="AU519" s="17" t="s">
        <v>81</v>
      </c>
    </row>
    <row r="520" spans="2:65" s="13" customFormat="1">
      <c r="B520" s="156"/>
      <c r="D520" s="144" t="s">
        <v>169</v>
      </c>
      <c r="E520" s="157" t="s">
        <v>19</v>
      </c>
      <c r="F520" s="158" t="s">
        <v>714</v>
      </c>
      <c r="H520" s="159">
        <v>7.2</v>
      </c>
      <c r="I520" s="160"/>
      <c r="L520" s="156"/>
      <c r="M520" s="161"/>
      <c r="T520" s="162"/>
      <c r="AT520" s="157" t="s">
        <v>169</v>
      </c>
      <c r="AU520" s="157" t="s">
        <v>81</v>
      </c>
      <c r="AV520" s="13" t="s">
        <v>81</v>
      </c>
      <c r="AW520" s="13" t="s">
        <v>33</v>
      </c>
      <c r="AX520" s="13" t="s">
        <v>72</v>
      </c>
      <c r="AY520" s="157" t="s">
        <v>156</v>
      </c>
    </row>
    <row r="521" spans="2:65" s="13" customFormat="1">
      <c r="B521" s="156"/>
      <c r="D521" s="144" t="s">
        <v>169</v>
      </c>
      <c r="E521" s="157" t="s">
        <v>19</v>
      </c>
      <c r="F521" s="158" t="s">
        <v>715</v>
      </c>
      <c r="H521" s="159">
        <v>1.92</v>
      </c>
      <c r="I521" s="160"/>
      <c r="L521" s="156"/>
      <c r="M521" s="161"/>
      <c r="T521" s="162"/>
      <c r="AT521" s="157" t="s">
        <v>169</v>
      </c>
      <c r="AU521" s="157" t="s">
        <v>81</v>
      </c>
      <c r="AV521" s="13" t="s">
        <v>81</v>
      </c>
      <c r="AW521" s="13" t="s">
        <v>33</v>
      </c>
      <c r="AX521" s="13" t="s">
        <v>72</v>
      </c>
      <c r="AY521" s="157" t="s">
        <v>156</v>
      </c>
    </row>
    <row r="522" spans="2:65" s="13" customFormat="1">
      <c r="B522" s="156"/>
      <c r="D522" s="144" t="s">
        <v>169</v>
      </c>
      <c r="E522" s="157" t="s">
        <v>19</v>
      </c>
      <c r="F522" s="158" t="s">
        <v>716</v>
      </c>
      <c r="H522" s="159">
        <v>2.16</v>
      </c>
      <c r="I522" s="160"/>
      <c r="L522" s="156"/>
      <c r="M522" s="161"/>
      <c r="T522" s="162"/>
      <c r="AT522" s="157" t="s">
        <v>169</v>
      </c>
      <c r="AU522" s="157" t="s">
        <v>81</v>
      </c>
      <c r="AV522" s="13" t="s">
        <v>81</v>
      </c>
      <c r="AW522" s="13" t="s">
        <v>33</v>
      </c>
      <c r="AX522" s="13" t="s">
        <v>72</v>
      </c>
      <c r="AY522" s="157" t="s">
        <v>156</v>
      </c>
    </row>
    <row r="523" spans="2:65" s="13" customFormat="1">
      <c r="B523" s="156"/>
      <c r="D523" s="144" t="s">
        <v>169</v>
      </c>
      <c r="E523" s="157" t="s">
        <v>19</v>
      </c>
      <c r="F523" s="158" t="s">
        <v>717</v>
      </c>
      <c r="H523" s="159">
        <v>1.44</v>
      </c>
      <c r="I523" s="160"/>
      <c r="L523" s="156"/>
      <c r="M523" s="161"/>
      <c r="T523" s="162"/>
      <c r="AT523" s="157" t="s">
        <v>169</v>
      </c>
      <c r="AU523" s="157" t="s">
        <v>81</v>
      </c>
      <c r="AV523" s="13" t="s">
        <v>81</v>
      </c>
      <c r="AW523" s="13" t="s">
        <v>33</v>
      </c>
      <c r="AX523" s="13" t="s">
        <v>72</v>
      </c>
      <c r="AY523" s="157" t="s">
        <v>156</v>
      </c>
    </row>
    <row r="524" spans="2:65" s="13" customFormat="1">
      <c r="B524" s="156"/>
      <c r="D524" s="144" t="s">
        <v>169</v>
      </c>
      <c r="E524" s="157" t="s">
        <v>19</v>
      </c>
      <c r="F524" s="158" t="s">
        <v>718</v>
      </c>
      <c r="H524" s="159">
        <v>11.76</v>
      </c>
      <c r="I524" s="160"/>
      <c r="L524" s="156"/>
      <c r="M524" s="161"/>
      <c r="T524" s="162"/>
      <c r="AT524" s="157" t="s">
        <v>169</v>
      </c>
      <c r="AU524" s="157" t="s">
        <v>81</v>
      </c>
      <c r="AV524" s="13" t="s">
        <v>81</v>
      </c>
      <c r="AW524" s="13" t="s">
        <v>33</v>
      </c>
      <c r="AX524" s="13" t="s">
        <v>72</v>
      </c>
      <c r="AY524" s="157" t="s">
        <v>156</v>
      </c>
    </row>
    <row r="525" spans="2:65" s="14" customFormat="1">
      <c r="B525" s="163"/>
      <c r="D525" s="144" t="s">
        <v>169</v>
      </c>
      <c r="E525" s="164" t="s">
        <v>19</v>
      </c>
      <c r="F525" s="165" t="s">
        <v>176</v>
      </c>
      <c r="H525" s="166">
        <v>24.48</v>
      </c>
      <c r="I525" s="167"/>
      <c r="L525" s="163"/>
      <c r="M525" s="168"/>
      <c r="T525" s="169"/>
      <c r="AT525" s="164" t="s">
        <v>169</v>
      </c>
      <c r="AU525" s="164" t="s">
        <v>81</v>
      </c>
      <c r="AV525" s="14" t="s">
        <v>163</v>
      </c>
      <c r="AW525" s="14" t="s">
        <v>33</v>
      </c>
      <c r="AX525" s="14" t="s">
        <v>79</v>
      </c>
      <c r="AY525" s="164" t="s">
        <v>156</v>
      </c>
    </row>
    <row r="526" spans="2:65" s="1" customFormat="1" ht="21.75" customHeight="1">
      <c r="B526" s="32"/>
      <c r="C526" s="131" t="s">
        <v>719</v>
      </c>
      <c r="D526" s="131" t="s">
        <v>158</v>
      </c>
      <c r="E526" s="132" t="s">
        <v>720</v>
      </c>
      <c r="F526" s="133" t="s">
        <v>721</v>
      </c>
      <c r="G526" s="134" t="s">
        <v>252</v>
      </c>
      <c r="H526" s="135">
        <v>3.78</v>
      </c>
      <c r="I526" s="136"/>
      <c r="J526" s="137">
        <f>ROUND(I526*H526,2)</f>
        <v>0</v>
      </c>
      <c r="K526" s="133" t="s">
        <v>162</v>
      </c>
      <c r="L526" s="32"/>
      <c r="M526" s="138" t="s">
        <v>19</v>
      </c>
      <c r="N526" s="139" t="s">
        <v>43</v>
      </c>
      <c r="P526" s="140">
        <f>O526*H526</f>
        <v>0</v>
      </c>
      <c r="Q526" s="140">
        <v>0</v>
      </c>
      <c r="R526" s="140">
        <f>Q526*H526</f>
        <v>0</v>
      </c>
      <c r="S526" s="140">
        <v>6.7000000000000004E-2</v>
      </c>
      <c r="T526" s="141">
        <f>S526*H526</f>
        <v>0.25325999999999999</v>
      </c>
      <c r="AR526" s="142" t="s">
        <v>163</v>
      </c>
      <c r="AT526" s="142" t="s">
        <v>158</v>
      </c>
      <c r="AU526" s="142" t="s">
        <v>81</v>
      </c>
      <c r="AY526" s="17" t="s">
        <v>156</v>
      </c>
      <c r="BE526" s="143">
        <f>IF(N526="základní",J526,0)</f>
        <v>0</v>
      </c>
      <c r="BF526" s="143">
        <f>IF(N526="snížená",J526,0)</f>
        <v>0</v>
      </c>
      <c r="BG526" s="143">
        <f>IF(N526="zákl. přenesená",J526,0)</f>
        <v>0</v>
      </c>
      <c r="BH526" s="143">
        <f>IF(N526="sníž. přenesená",J526,0)</f>
        <v>0</v>
      </c>
      <c r="BI526" s="143">
        <f>IF(N526="nulová",J526,0)</f>
        <v>0</v>
      </c>
      <c r="BJ526" s="17" t="s">
        <v>79</v>
      </c>
      <c r="BK526" s="143">
        <f>ROUND(I526*H526,2)</f>
        <v>0</v>
      </c>
      <c r="BL526" s="17" t="s">
        <v>163</v>
      </c>
      <c r="BM526" s="142" t="s">
        <v>722</v>
      </c>
    </row>
    <row r="527" spans="2:65" s="1" customFormat="1">
      <c r="B527" s="32"/>
      <c r="D527" s="144" t="s">
        <v>165</v>
      </c>
      <c r="F527" s="145" t="s">
        <v>723</v>
      </c>
      <c r="I527" s="146"/>
      <c r="L527" s="32"/>
      <c r="M527" s="147"/>
      <c r="T527" s="53"/>
      <c r="AT527" s="17" t="s">
        <v>165</v>
      </c>
      <c r="AU527" s="17" t="s">
        <v>81</v>
      </c>
    </row>
    <row r="528" spans="2:65" s="1" customFormat="1">
      <c r="B528" s="32"/>
      <c r="D528" s="148" t="s">
        <v>167</v>
      </c>
      <c r="F528" s="149" t="s">
        <v>724</v>
      </c>
      <c r="I528" s="146"/>
      <c r="L528" s="32"/>
      <c r="M528" s="147"/>
      <c r="T528" s="53"/>
      <c r="AT528" s="17" t="s">
        <v>167</v>
      </c>
      <c r="AU528" s="17" t="s">
        <v>81</v>
      </c>
    </row>
    <row r="529" spans="2:65" s="13" customFormat="1">
      <c r="B529" s="156"/>
      <c r="D529" s="144" t="s">
        <v>169</v>
      </c>
      <c r="E529" s="157" t="s">
        <v>19</v>
      </c>
      <c r="F529" s="158" t="s">
        <v>725</v>
      </c>
      <c r="H529" s="159">
        <v>3.78</v>
      </c>
      <c r="I529" s="160"/>
      <c r="L529" s="156"/>
      <c r="M529" s="161"/>
      <c r="T529" s="162"/>
      <c r="AT529" s="157" t="s">
        <v>169</v>
      </c>
      <c r="AU529" s="157" t="s">
        <v>81</v>
      </c>
      <c r="AV529" s="13" t="s">
        <v>81</v>
      </c>
      <c r="AW529" s="13" t="s">
        <v>33</v>
      </c>
      <c r="AX529" s="13" t="s">
        <v>72</v>
      </c>
      <c r="AY529" s="157" t="s">
        <v>156</v>
      </c>
    </row>
    <row r="530" spans="2:65" s="14" customFormat="1">
      <c r="B530" s="163"/>
      <c r="D530" s="144" t="s">
        <v>169</v>
      </c>
      <c r="E530" s="164" t="s">
        <v>19</v>
      </c>
      <c r="F530" s="165" t="s">
        <v>176</v>
      </c>
      <c r="H530" s="166">
        <v>3.78</v>
      </c>
      <c r="I530" s="167"/>
      <c r="L530" s="163"/>
      <c r="M530" s="168"/>
      <c r="T530" s="169"/>
      <c r="AT530" s="164" t="s">
        <v>169</v>
      </c>
      <c r="AU530" s="164" t="s">
        <v>81</v>
      </c>
      <c r="AV530" s="14" t="s">
        <v>163</v>
      </c>
      <c r="AW530" s="14" t="s">
        <v>33</v>
      </c>
      <c r="AX530" s="14" t="s">
        <v>79</v>
      </c>
      <c r="AY530" s="164" t="s">
        <v>156</v>
      </c>
    </row>
    <row r="531" spans="2:65" s="1" customFormat="1" ht="21.75" customHeight="1">
      <c r="B531" s="32"/>
      <c r="C531" s="131" t="s">
        <v>726</v>
      </c>
      <c r="D531" s="131" t="s">
        <v>158</v>
      </c>
      <c r="E531" s="132" t="s">
        <v>727</v>
      </c>
      <c r="F531" s="133" t="s">
        <v>728</v>
      </c>
      <c r="G531" s="134" t="s">
        <v>252</v>
      </c>
      <c r="H531" s="135">
        <v>19.2</v>
      </c>
      <c r="I531" s="136"/>
      <c r="J531" s="137">
        <f>ROUND(I531*H531,2)</f>
        <v>0</v>
      </c>
      <c r="K531" s="133" t="s">
        <v>162</v>
      </c>
      <c r="L531" s="32"/>
      <c r="M531" s="138" t="s">
        <v>19</v>
      </c>
      <c r="N531" s="139" t="s">
        <v>43</v>
      </c>
      <c r="P531" s="140">
        <f>O531*H531</f>
        <v>0</v>
      </c>
      <c r="Q531" s="140">
        <v>0</v>
      </c>
      <c r="R531" s="140">
        <f>Q531*H531</f>
        <v>0</v>
      </c>
      <c r="S531" s="140">
        <v>7.5999999999999998E-2</v>
      </c>
      <c r="T531" s="141">
        <f>S531*H531</f>
        <v>1.4591999999999998</v>
      </c>
      <c r="AR531" s="142" t="s">
        <v>163</v>
      </c>
      <c r="AT531" s="142" t="s">
        <v>158</v>
      </c>
      <c r="AU531" s="142" t="s">
        <v>81</v>
      </c>
      <c r="AY531" s="17" t="s">
        <v>156</v>
      </c>
      <c r="BE531" s="143">
        <f>IF(N531="základní",J531,0)</f>
        <v>0</v>
      </c>
      <c r="BF531" s="143">
        <f>IF(N531="snížená",J531,0)</f>
        <v>0</v>
      </c>
      <c r="BG531" s="143">
        <f>IF(N531="zákl. přenesená",J531,0)</f>
        <v>0</v>
      </c>
      <c r="BH531" s="143">
        <f>IF(N531="sníž. přenesená",J531,0)</f>
        <v>0</v>
      </c>
      <c r="BI531" s="143">
        <f>IF(N531="nulová",J531,0)</f>
        <v>0</v>
      </c>
      <c r="BJ531" s="17" t="s">
        <v>79</v>
      </c>
      <c r="BK531" s="143">
        <f>ROUND(I531*H531,2)</f>
        <v>0</v>
      </c>
      <c r="BL531" s="17" t="s">
        <v>163</v>
      </c>
      <c r="BM531" s="142" t="s">
        <v>729</v>
      </c>
    </row>
    <row r="532" spans="2:65" s="1" customFormat="1">
      <c r="B532" s="32"/>
      <c r="D532" s="144" t="s">
        <v>165</v>
      </c>
      <c r="F532" s="145" t="s">
        <v>730</v>
      </c>
      <c r="I532" s="146"/>
      <c r="L532" s="32"/>
      <c r="M532" s="147"/>
      <c r="T532" s="53"/>
      <c r="AT532" s="17" t="s">
        <v>165</v>
      </c>
      <c r="AU532" s="17" t="s">
        <v>81</v>
      </c>
    </row>
    <row r="533" spans="2:65" s="1" customFormat="1">
      <c r="B533" s="32"/>
      <c r="D533" s="148" t="s">
        <v>167</v>
      </c>
      <c r="F533" s="149" t="s">
        <v>731</v>
      </c>
      <c r="I533" s="146"/>
      <c r="L533" s="32"/>
      <c r="M533" s="147"/>
      <c r="T533" s="53"/>
      <c r="AT533" s="17" t="s">
        <v>167</v>
      </c>
      <c r="AU533" s="17" t="s">
        <v>81</v>
      </c>
    </row>
    <row r="534" spans="2:65" s="13" customFormat="1">
      <c r="B534" s="156"/>
      <c r="D534" s="144" t="s">
        <v>169</v>
      </c>
      <c r="E534" s="157" t="s">
        <v>19</v>
      </c>
      <c r="F534" s="158" t="s">
        <v>732</v>
      </c>
      <c r="H534" s="159">
        <v>19.2</v>
      </c>
      <c r="I534" s="160"/>
      <c r="L534" s="156"/>
      <c r="M534" s="161"/>
      <c r="T534" s="162"/>
      <c r="AT534" s="157" t="s">
        <v>169</v>
      </c>
      <c r="AU534" s="157" t="s">
        <v>81</v>
      </c>
      <c r="AV534" s="13" t="s">
        <v>81</v>
      </c>
      <c r="AW534" s="13" t="s">
        <v>33</v>
      </c>
      <c r="AX534" s="13" t="s">
        <v>72</v>
      </c>
      <c r="AY534" s="157" t="s">
        <v>156</v>
      </c>
    </row>
    <row r="535" spans="2:65" s="14" customFormat="1">
      <c r="B535" s="163"/>
      <c r="D535" s="144" t="s">
        <v>169</v>
      </c>
      <c r="E535" s="164" t="s">
        <v>19</v>
      </c>
      <c r="F535" s="165" t="s">
        <v>176</v>
      </c>
      <c r="H535" s="166">
        <v>19.2</v>
      </c>
      <c r="I535" s="167"/>
      <c r="L535" s="163"/>
      <c r="M535" s="168"/>
      <c r="T535" s="169"/>
      <c r="AT535" s="164" t="s">
        <v>169</v>
      </c>
      <c r="AU535" s="164" t="s">
        <v>81</v>
      </c>
      <c r="AV535" s="14" t="s">
        <v>163</v>
      </c>
      <c r="AW535" s="14" t="s">
        <v>33</v>
      </c>
      <c r="AX535" s="14" t="s">
        <v>79</v>
      </c>
      <c r="AY535" s="164" t="s">
        <v>156</v>
      </c>
    </row>
    <row r="536" spans="2:65" s="1" customFormat="1" ht="16.5" customHeight="1">
      <c r="B536" s="32"/>
      <c r="C536" s="131" t="s">
        <v>733</v>
      </c>
      <c r="D536" s="131" t="s">
        <v>158</v>
      </c>
      <c r="E536" s="132" t="s">
        <v>734</v>
      </c>
      <c r="F536" s="133" t="s">
        <v>735</v>
      </c>
      <c r="G536" s="134" t="s">
        <v>252</v>
      </c>
      <c r="H536" s="135">
        <v>3</v>
      </c>
      <c r="I536" s="136"/>
      <c r="J536" s="137">
        <f>ROUND(I536*H536,2)</f>
        <v>0</v>
      </c>
      <c r="K536" s="133" t="s">
        <v>162</v>
      </c>
      <c r="L536" s="32"/>
      <c r="M536" s="138" t="s">
        <v>19</v>
      </c>
      <c r="N536" s="139" t="s">
        <v>43</v>
      </c>
      <c r="P536" s="140">
        <f>O536*H536</f>
        <v>0</v>
      </c>
      <c r="Q536" s="140">
        <v>0</v>
      </c>
      <c r="R536" s="140">
        <f>Q536*H536</f>
        <v>0</v>
      </c>
      <c r="S536" s="140">
        <v>0.06</v>
      </c>
      <c r="T536" s="141">
        <f>S536*H536</f>
        <v>0.18</v>
      </c>
      <c r="AR536" s="142" t="s">
        <v>163</v>
      </c>
      <c r="AT536" s="142" t="s">
        <v>158</v>
      </c>
      <c r="AU536" s="142" t="s">
        <v>81</v>
      </c>
      <c r="AY536" s="17" t="s">
        <v>156</v>
      </c>
      <c r="BE536" s="143">
        <f>IF(N536="základní",J536,0)</f>
        <v>0</v>
      </c>
      <c r="BF536" s="143">
        <f>IF(N536="snížená",J536,0)</f>
        <v>0</v>
      </c>
      <c r="BG536" s="143">
        <f>IF(N536="zákl. přenesená",J536,0)</f>
        <v>0</v>
      </c>
      <c r="BH536" s="143">
        <f>IF(N536="sníž. přenesená",J536,0)</f>
        <v>0</v>
      </c>
      <c r="BI536" s="143">
        <f>IF(N536="nulová",J536,0)</f>
        <v>0</v>
      </c>
      <c r="BJ536" s="17" t="s">
        <v>79</v>
      </c>
      <c r="BK536" s="143">
        <f>ROUND(I536*H536,2)</f>
        <v>0</v>
      </c>
      <c r="BL536" s="17" t="s">
        <v>163</v>
      </c>
      <c r="BM536" s="142" t="s">
        <v>736</v>
      </c>
    </row>
    <row r="537" spans="2:65" s="1" customFormat="1">
      <c r="B537" s="32"/>
      <c r="D537" s="144" t="s">
        <v>165</v>
      </c>
      <c r="F537" s="145" t="s">
        <v>737</v>
      </c>
      <c r="I537" s="146"/>
      <c r="L537" s="32"/>
      <c r="M537" s="147"/>
      <c r="T537" s="53"/>
      <c r="AT537" s="17" t="s">
        <v>165</v>
      </c>
      <c r="AU537" s="17" t="s">
        <v>81</v>
      </c>
    </row>
    <row r="538" spans="2:65" s="1" customFormat="1">
      <c r="B538" s="32"/>
      <c r="D538" s="148" t="s">
        <v>167</v>
      </c>
      <c r="F538" s="149" t="s">
        <v>738</v>
      </c>
      <c r="I538" s="146"/>
      <c r="L538" s="32"/>
      <c r="M538" s="147"/>
      <c r="T538" s="53"/>
      <c r="AT538" s="17" t="s">
        <v>167</v>
      </c>
      <c r="AU538" s="17" t="s">
        <v>81</v>
      </c>
    </row>
    <row r="539" spans="2:65" s="13" customFormat="1">
      <c r="B539" s="156"/>
      <c r="D539" s="144" t="s">
        <v>169</v>
      </c>
      <c r="E539" s="157" t="s">
        <v>19</v>
      </c>
      <c r="F539" s="158" t="s">
        <v>739</v>
      </c>
      <c r="H539" s="159">
        <v>3</v>
      </c>
      <c r="I539" s="160"/>
      <c r="L539" s="156"/>
      <c r="M539" s="161"/>
      <c r="T539" s="162"/>
      <c r="AT539" s="157" t="s">
        <v>169</v>
      </c>
      <c r="AU539" s="157" t="s">
        <v>81</v>
      </c>
      <c r="AV539" s="13" t="s">
        <v>81</v>
      </c>
      <c r="AW539" s="13" t="s">
        <v>33</v>
      </c>
      <c r="AX539" s="13" t="s">
        <v>72</v>
      </c>
      <c r="AY539" s="157" t="s">
        <v>156</v>
      </c>
    </row>
    <row r="540" spans="2:65" s="14" customFormat="1">
      <c r="B540" s="163"/>
      <c r="D540" s="144" t="s">
        <v>169</v>
      </c>
      <c r="E540" s="164" t="s">
        <v>19</v>
      </c>
      <c r="F540" s="165" t="s">
        <v>176</v>
      </c>
      <c r="H540" s="166">
        <v>3</v>
      </c>
      <c r="I540" s="167"/>
      <c r="L540" s="163"/>
      <c r="M540" s="168"/>
      <c r="T540" s="169"/>
      <c r="AT540" s="164" t="s">
        <v>169</v>
      </c>
      <c r="AU540" s="164" t="s">
        <v>81</v>
      </c>
      <c r="AV540" s="14" t="s">
        <v>163</v>
      </c>
      <c r="AW540" s="14" t="s">
        <v>33</v>
      </c>
      <c r="AX540" s="14" t="s">
        <v>79</v>
      </c>
      <c r="AY540" s="164" t="s">
        <v>156</v>
      </c>
    </row>
    <row r="541" spans="2:65" s="1" customFormat="1" ht="21.75" customHeight="1">
      <c r="B541" s="32"/>
      <c r="C541" s="131" t="s">
        <v>740</v>
      </c>
      <c r="D541" s="131" t="s">
        <v>158</v>
      </c>
      <c r="E541" s="132" t="s">
        <v>741</v>
      </c>
      <c r="F541" s="133" t="s">
        <v>742</v>
      </c>
      <c r="G541" s="134" t="s">
        <v>252</v>
      </c>
      <c r="H541" s="135">
        <v>2.7</v>
      </c>
      <c r="I541" s="136"/>
      <c r="J541" s="137">
        <f>ROUND(I541*H541,2)</f>
        <v>0</v>
      </c>
      <c r="K541" s="133" t="s">
        <v>162</v>
      </c>
      <c r="L541" s="32"/>
      <c r="M541" s="138" t="s">
        <v>19</v>
      </c>
      <c r="N541" s="139" t="s">
        <v>43</v>
      </c>
      <c r="P541" s="140">
        <f>O541*H541</f>
        <v>0</v>
      </c>
      <c r="Q541" s="140">
        <v>0</v>
      </c>
      <c r="R541" s="140">
        <f>Q541*H541</f>
        <v>0</v>
      </c>
      <c r="S541" s="140">
        <v>6.2E-2</v>
      </c>
      <c r="T541" s="141">
        <f>S541*H541</f>
        <v>0.16740000000000002</v>
      </c>
      <c r="AR541" s="142" t="s">
        <v>163</v>
      </c>
      <c r="AT541" s="142" t="s">
        <v>158</v>
      </c>
      <c r="AU541" s="142" t="s">
        <v>81</v>
      </c>
      <c r="AY541" s="17" t="s">
        <v>156</v>
      </c>
      <c r="BE541" s="143">
        <f>IF(N541="základní",J541,0)</f>
        <v>0</v>
      </c>
      <c r="BF541" s="143">
        <f>IF(N541="snížená",J541,0)</f>
        <v>0</v>
      </c>
      <c r="BG541" s="143">
        <f>IF(N541="zákl. přenesená",J541,0)</f>
        <v>0</v>
      </c>
      <c r="BH541" s="143">
        <f>IF(N541="sníž. přenesená",J541,0)</f>
        <v>0</v>
      </c>
      <c r="BI541" s="143">
        <f>IF(N541="nulová",J541,0)</f>
        <v>0</v>
      </c>
      <c r="BJ541" s="17" t="s">
        <v>79</v>
      </c>
      <c r="BK541" s="143">
        <f>ROUND(I541*H541,2)</f>
        <v>0</v>
      </c>
      <c r="BL541" s="17" t="s">
        <v>163</v>
      </c>
      <c r="BM541" s="142" t="s">
        <v>743</v>
      </c>
    </row>
    <row r="542" spans="2:65" s="1" customFormat="1">
      <c r="B542" s="32"/>
      <c r="D542" s="144" t="s">
        <v>165</v>
      </c>
      <c r="F542" s="145" t="s">
        <v>744</v>
      </c>
      <c r="I542" s="146"/>
      <c r="L542" s="32"/>
      <c r="M542" s="147"/>
      <c r="T542" s="53"/>
      <c r="AT542" s="17" t="s">
        <v>165</v>
      </c>
      <c r="AU542" s="17" t="s">
        <v>81</v>
      </c>
    </row>
    <row r="543" spans="2:65" s="1" customFormat="1">
      <c r="B543" s="32"/>
      <c r="D543" s="148" t="s">
        <v>167</v>
      </c>
      <c r="F543" s="149" t="s">
        <v>745</v>
      </c>
      <c r="I543" s="146"/>
      <c r="L543" s="32"/>
      <c r="M543" s="147"/>
      <c r="T543" s="53"/>
      <c r="AT543" s="17" t="s">
        <v>167</v>
      </c>
      <c r="AU543" s="17" t="s">
        <v>81</v>
      </c>
    </row>
    <row r="544" spans="2:65" s="13" customFormat="1">
      <c r="B544" s="156"/>
      <c r="D544" s="144" t="s">
        <v>169</v>
      </c>
      <c r="E544" s="157" t="s">
        <v>19</v>
      </c>
      <c r="F544" s="158" t="s">
        <v>746</v>
      </c>
      <c r="H544" s="159">
        <v>2.7</v>
      </c>
      <c r="I544" s="160"/>
      <c r="L544" s="156"/>
      <c r="M544" s="161"/>
      <c r="T544" s="162"/>
      <c r="AT544" s="157" t="s">
        <v>169</v>
      </c>
      <c r="AU544" s="157" t="s">
        <v>81</v>
      </c>
      <c r="AV544" s="13" t="s">
        <v>81</v>
      </c>
      <c r="AW544" s="13" t="s">
        <v>33</v>
      </c>
      <c r="AX544" s="13" t="s">
        <v>72</v>
      </c>
      <c r="AY544" s="157" t="s">
        <v>156</v>
      </c>
    </row>
    <row r="545" spans="2:65" s="14" customFormat="1">
      <c r="B545" s="163"/>
      <c r="D545" s="144" t="s">
        <v>169</v>
      </c>
      <c r="E545" s="164" t="s">
        <v>19</v>
      </c>
      <c r="F545" s="165" t="s">
        <v>176</v>
      </c>
      <c r="H545" s="166">
        <v>2.7</v>
      </c>
      <c r="I545" s="167"/>
      <c r="L545" s="163"/>
      <c r="M545" s="168"/>
      <c r="T545" s="169"/>
      <c r="AT545" s="164" t="s">
        <v>169</v>
      </c>
      <c r="AU545" s="164" t="s">
        <v>81</v>
      </c>
      <c r="AV545" s="14" t="s">
        <v>163</v>
      </c>
      <c r="AW545" s="14" t="s">
        <v>33</v>
      </c>
      <c r="AX545" s="14" t="s">
        <v>79</v>
      </c>
      <c r="AY545" s="164" t="s">
        <v>156</v>
      </c>
    </row>
    <row r="546" spans="2:65" s="1" customFormat="1" ht="24.2" customHeight="1">
      <c r="B546" s="32"/>
      <c r="C546" s="131" t="s">
        <v>747</v>
      </c>
      <c r="D546" s="131" t="s">
        <v>158</v>
      </c>
      <c r="E546" s="132" t="s">
        <v>748</v>
      </c>
      <c r="F546" s="133" t="s">
        <v>749</v>
      </c>
      <c r="G546" s="134" t="s">
        <v>284</v>
      </c>
      <c r="H546" s="135">
        <v>2</v>
      </c>
      <c r="I546" s="136"/>
      <c r="J546" s="137">
        <f>ROUND(I546*H546,2)</f>
        <v>0</v>
      </c>
      <c r="K546" s="133" t="s">
        <v>162</v>
      </c>
      <c r="L546" s="32"/>
      <c r="M546" s="138" t="s">
        <v>19</v>
      </c>
      <c r="N546" s="139" t="s">
        <v>43</v>
      </c>
      <c r="P546" s="140">
        <f>O546*H546</f>
        <v>0</v>
      </c>
      <c r="Q546" s="140">
        <v>0</v>
      </c>
      <c r="R546" s="140">
        <f>Q546*H546</f>
        <v>0</v>
      </c>
      <c r="S546" s="140">
        <v>0.13800000000000001</v>
      </c>
      <c r="T546" s="141">
        <f>S546*H546</f>
        <v>0.27600000000000002</v>
      </c>
      <c r="AR546" s="142" t="s">
        <v>163</v>
      </c>
      <c r="AT546" s="142" t="s">
        <v>158</v>
      </c>
      <c r="AU546" s="142" t="s">
        <v>81</v>
      </c>
      <c r="AY546" s="17" t="s">
        <v>156</v>
      </c>
      <c r="BE546" s="143">
        <f>IF(N546="základní",J546,0)</f>
        <v>0</v>
      </c>
      <c r="BF546" s="143">
        <f>IF(N546="snížená",J546,0)</f>
        <v>0</v>
      </c>
      <c r="BG546" s="143">
        <f>IF(N546="zákl. přenesená",J546,0)</f>
        <v>0</v>
      </c>
      <c r="BH546" s="143">
        <f>IF(N546="sníž. přenesená",J546,0)</f>
        <v>0</v>
      </c>
      <c r="BI546" s="143">
        <f>IF(N546="nulová",J546,0)</f>
        <v>0</v>
      </c>
      <c r="BJ546" s="17" t="s">
        <v>79</v>
      </c>
      <c r="BK546" s="143">
        <f>ROUND(I546*H546,2)</f>
        <v>0</v>
      </c>
      <c r="BL546" s="17" t="s">
        <v>163</v>
      </c>
      <c r="BM546" s="142" t="s">
        <v>750</v>
      </c>
    </row>
    <row r="547" spans="2:65" s="1" customFormat="1">
      <c r="B547" s="32"/>
      <c r="D547" s="144" t="s">
        <v>165</v>
      </c>
      <c r="F547" s="145" t="s">
        <v>751</v>
      </c>
      <c r="I547" s="146"/>
      <c r="L547" s="32"/>
      <c r="M547" s="147"/>
      <c r="T547" s="53"/>
      <c r="AT547" s="17" t="s">
        <v>165</v>
      </c>
      <c r="AU547" s="17" t="s">
        <v>81</v>
      </c>
    </row>
    <row r="548" spans="2:65" s="1" customFormat="1">
      <c r="B548" s="32"/>
      <c r="D548" s="148" t="s">
        <v>167</v>
      </c>
      <c r="F548" s="149" t="s">
        <v>752</v>
      </c>
      <c r="I548" s="146"/>
      <c r="L548" s="32"/>
      <c r="M548" s="147"/>
      <c r="T548" s="53"/>
      <c r="AT548" s="17" t="s">
        <v>167</v>
      </c>
      <c r="AU548" s="17" t="s">
        <v>81</v>
      </c>
    </row>
    <row r="549" spans="2:65" s="13" customFormat="1">
      <c r="B549" s="156"/>
      <c r="D549" s="144" t="s">
        <v>169</v>
      </c>
      <c r="E549" s="157" t="s">
        <v>19</v>
      </c>
      <c r="F549" s="158" t="s">
        <v>753</v>
      </c>
      <c r="H549" s="159">
        <v>2</v>
      </c>
      <c r="I549" s="160"/>
      <c r="L549" s="156"/>
      <c r="M549" s="161"/>
      <c r="T549" s="162"/>
      <c r="AT549" s="157" t="s">
        <v>169</v>
      </c>
      <c r="AU549" s="157" t="s">
        <v>81</v>
      </c>
      <c r="AV549" s="13" t="s">
        <v>81</v>
      </c>
      <c r="AW549" s="13" t="s">
        <v>33</v>
      </c>
      <c r="AX549" s="13" t="s">
        <v>79</v>
      </c>
      <c r="AY549" s="157" t="s">
        <v>156</v>
      </c>
    </row>
    <row r="550" spans="2:65" s="1" customFormat="1" ht="24.2" customHeight="1">
      <c r="B550" s="32"/>
      <c r="C550" s="131" t="s">
        <v>754</v>
      </c>
      <c r="D550" s="131" t="s">
        <v>158</v>
      </c>
      <c r="E550" s="132" t="s">
        <v>755</v>
      </c>
      <c r="F550" s="133" t="s">
        <v>756</v>
      </c>
      <c r="G550" s="134" t="s">
        <v>284</v>
      </c>
      <c r="H550" s="135">
        <v>10</v>
      </c>
      <c r="I550" s="136"/>
      <c r="J550" s="137">
        <f>ROUND(I550*H550,2)</f>
        <v>0</v>
      </c>
      <c r="K550" s="133" t="s">
        <v>162</v>
      </c>
      <c r="L550" s="32"/>
      <c r="M550" s="138" t="s">
        <v>19</v>
      </c>
      <c r="N550" s="139" t="s">
        <v>43</v>
      </c>
      <c r="P550" s="140">
        <f>O550*H550</f>
        <v>0</v>
      </c>
      <c r="Q550" s="140">
        <v>0</v>
      </c>
      <c r="R550" s="140">
        <f>Q550*H550</f>
        <v>0</v>
      </c>
      <c r="S550" s="140">
        <v>0.27600000000000002</v>
      </c>
      <c r="T550" s="141">
        <f>S550*H550</f>
        <v>2.7600000000000002</v>
      </c>
      <c r="AR550" s="142" t="s">
        <v>163</v>
      </c>
      <c r="AT550" s="142" t="s">
        <v>158</v>
      </c>
      <c r="AU550" s="142" t="s">
        <v>81</v>
      </c>
      <c r="AY550" s="17" t="s">
        <v>156</v>
      </c>
      <c r="BE550" s="143">
        <f>IF(N550="základní",J550,0)</f>
        <v>0</v>
      </c>
      <c r="BF550" s="143">
        <f>IF(N550="snížená",J550,0)</f>
        <v>0</v>
      </c>
      <c r="BG550" s="143">
        <f>IF(N550="zákl. přenesená",J550,0)</f>
        <v>0</v>
      </c>
      <c r="BH550" s="143">
        <f>IF(N550="sníž. přenesená",J550,0)</f>
        <v>0</v>
      </c>
      <c r="BI550" s="143">
        <f>IF(N550="nulová",J550,0)</f>
        <v>0</v>
      </c>
      <c r="BJ550" s="17" t="s">
        <v>79</v>
      </c>
      <c r="BK550" s="143">
        <f>ROUND(I550*H550,2)</f>
        <v>0</v>
      </c>
      <c r="BL550" s="17" t="s">
        <v>163</v>
      </c>
      <c r="BM550" s="142" t="s">
        <v>757</v>
      </c>
    </row>
    <row r="551" spans="2:65" s="1" customFormat="1">
      <c r="B551" s="32"/>
      <c r="D551" s="144" t="s">
        <v>165</v>
      </c>
      <c r="F551" s="145" t="s">
        <v>758</v>
      </c>
      <c r="I551" s="146"/>
      <c r="L551" s="32"/>
      <c r="M551" s="147"/>
      <c r="T551" s="53"/>
      <c r="AT551" s="17" t="s">
        <v>165</v>
      </c>
      <c r="AU551" s="17" t="s">
        <v>81</v>
      </c>
    </row>
    <row r="552" spans="2:65" s="1" customFormat="1">
      <c r="B552" s="32"/>
      <c r="D552" s="148" t="s">
        <v>167</v>
      </c>
      <c r="F552" s="149" t="s">
        <v>759</v>
      </c>
      <c r="I552" s="146"/>
      <c r="L552" s="32"/>
      <c r="M552" s="147"/>
      <c r="T552" s="53"/>
      <c r="AT552" s="17" t="s">
        <v>167</v>
      </c>
      <c r="AU552" s="17" t="s">
        <v>81</v>
      </c>
    </row>
    <row r="553" spans="2:65" s="13" customFormat="1">
      <c r="B553" s="156"/>
      <c r="D553" s="144" t="s">
        <v>169</v>
      </c>
      <c r="E553" s="157" t="s">
        <v>19</v>
      </c>
      <c r="F553" s="158" t="s">
        <v>760</v>
      </c>
      <c r="H553" s="159">
        <v>10</v>
      </c>
      <c r="I553" s="160"/>
      <c r="L553" s="156"/>
      <c r="M553" s="161"/>
      <c r="T553" s="162"/>
      <c r="AT553" s="157" t="s">
        <v>169</v>
      </c>
      <c r="AU553" s="157" t="s">
        <v>81</v>
      </c>
      <c r="AV553" s="13" t="s">
        <v>81</v>
      </c>
      <c r="AW553" s="13" t="s">
        <v>33</v>
      </c>
      <c r="AX553" s="13" t="s">
        <v>79</v>
      </c>
      <c r="AY553" s="157" t="s">
        <v>156</v>
      </c>
    </row>
    <row r="554" spans="2:65" s="1" customFormat="1" ht="24.2" customHeight="1">
      <c r="B554" s="32"/>
      <c r="C554" s="131" t="s">
        <v>761</v>
      </c>
      <c r="D554" s="131" t="s">
        <v>158</v>
      </c>
      <c r="E554" s="132" t="s">
        <v>762</v>
      </c>
      <c r="F554" s="133" t="s">
        <v>763</v>
      </c>
      <c r="G554" s="134" t="s">
        <v>161</v>
      </c>
      <c r="H554" s="135">
        <v>0.36299999999999999</v>
      </c>
      <c r="I554" s="136"/>
      <c r="J554" s="137">
        <f>ROUND(I554*H554,2)</f>
        <v>0</v>
      </c>
      <c r="K554" s="133" t="s">
        <v>162</v>
      </c>
      <c r="L554" s="32"/>
      <c r="M554" s="138" t="s">
        <v>19</v>
      </c>
      <c r="N554" s="139" t="s">
        <v>43</v>
      </c>
      <c r="P554" s="140">
        <f>O554*H554</f>
        <v>0</v>
      </c>
      <c r="Q554" s="140">
        <v>0</v>
      </c>
      <c r="R554" s="140">
        <f>Q554*H554</f>
        <v>0</v>
      </c>
      <c r="S554" s="140">
        <v>1.8</v>
      </c>
      <c r="T554" s="141">
        <f>S554*H554</f>
        <v>0.65339999999999998</v>
      </c>
      <c r="AR554" s="142" t="s">
        <v>163</v>
      </c>
      <c r="AT554" s="142" t="s">
        <v>158</v>
      </c>
      <c r="AU554" s="142" t="s">
        <v>81</v>
      </c>
      <c r="AY554" s="17" t="s">
        <v>156</v>
      </c>
      <c r="BE554" s="143">
        <f>IF(N554="základní",J554,0)</f>
        <v>0</v>
      </c>
      <c r="BF554" s="143">
        <f>IF(N554="snížená",J554,0)</f>
        <v>0</v>
      </c>
      <c r="BG554" s="143">
        <f>IF(N554="zákl. přenesená",J554,0)</f>
        <v>0</v>
      </c>
      <c r="BH554" s="143">
        <f>IF(N554="sníž. přenesená",J554,0)</f>
        <v>0</v>
      </c>
      <c r="BI554" s="143">
        <f>IF(N554="nulová",J554,0)</f>
        <v>0</v>
      </c>
      <c r="BJ554" s="17" t="s">
        <v>79</v>
      </c>
      <c r="BK554" s="143">
        <f>ROUND(I554*H554,2)</f>
        <v>0</v>
      </c>
      <c r="BL554" s="17" t="s">
        <v>163</v>
      </c>
      <c r="BM554" s="142" t="s">
        <v>764</v>
      </c>
    </row>
    <row r="555" spans="2:65" s="1" customFormat="1">
      <c r="B555" s="32"/>
      <c r="D555" s="144" t="s">
        <v>165</v>
      </c>
      <c r="F555" s="145" t="s">
        <v>765</v>
      </c>
      <c r="I555" s="146"/>
      <c r="L555" s="32"/>
      <c r="M555" s="147"/>
      <c r="T555" s="53"/>
      <c r="AT555" s="17" t="s">
        <v>165</v>
      </c>
      <c r="AU555" s="17" t="s">
        <v>81</v>
      </c>
    </row>
    <row r="556" spans="2:65" s="1" customFormat="1">
      <c r="B556" s="32"/>
      <c r="D556" s="148" t="s">
        <v>167</v>
      </c>
      <c r="F556" s="149" t="s">
        <v>766</v>
      </c>
      <c r="I556" s="146"/>
      <c r="L556" s="32"/>
      <c r="M556" s="147"/>
      <c r="T556" s="53"/>
      <c r="AT556" s="17" t="s">
        <v>167</v>
      </c>
      <c r="AU556" s="17" t="s">
        <v>81</v>
      </c>
    </row>
    <row r="557" spans="2:65" s="12" customFormat="1">
      <c r="B557" s="150"/>
      <c r="D557" s="144" t="s">
        <v>169</v>
      </c>
      <c r="E557" s="151" t="s">
        <v>19</v>
      </c>
      <c r="F557" s="152" t="s">
        <v>767</v>
      </c>
      <c r="H557" s="151" t="s">
        <v>19</v>
      </c>
      <c r="I557" s="153"/>
      <c r="L557" s="150"/>
      <c r="M557" s="154"/>
      <c r="T557" s="155"/>
      <c r="AT557" s="151" t="s">
        <v>169</v>
      </c>
      <c r="AU557" s="151" t="s">
        <v>81</v>
      </c>
      <c r="AV557" s="12" t="s">
        <v>79</v>
      </c>
      <c r="AW557" s="12" t="s">
        <v>33</v>
      </c>
      <c r="AX557" s="12" t="s">
        <v>72</v>
      </c>
      <c r="AY557" s="151" t="s">
        <v>156</v>
      </c>
    </row>
    <row r="558" spans="2:65" s="13" customFormat="1">
      <c r="B558" s="156"/>
      <c r="D558" s="144" t="s">
        <v>169</v>
      </c>
      <c r="E558" s="157" t="s">
        <v>19</v>
      </c>
      <c r="F558" s="158" t="s">
        <v>768</v>
      </c>
      <c r="H558" s="159">
        <v>0.36299999999999999</v>
      </c>
      <c r="I558" s="160"/>
      <c r="L558" s="156"/>
      <c r="M558" s="161"/>
      <c r="T558" s="162"/>
      <c r="AT558" s="157" t="s">
        <v>169</v>
      </c>
      <c r="AU558" s="157" t="s">
        <v>81</v>
      </c>
      <c r="AV558" s="13" t="s">
        <v>81</v>
      </c>
      <c r="AW558" s="13" t="s">
        <v>33</v>
      </c>
      <c r="AX558" s="13" t="s">
        <v>72</v>
      </c>
      <c r="AY558" s="157" t="s">
        <v>156</v>
      </c>
    </row>
    <row r="559" spans="2:65" s="14" customFormat="1">
      <c r="B559" s="163"/>
      <c r="D559" s="144" t="s">
        <v>169</v>
      </c>
      <c r="E559" s="164" t="s">
        <v>19</v>
      </c>
      <c r="F559" s="165" t="s">
        <v>176</v>
      </c>
      <c r="H559" s="166">
        <v>0.36299999999999999</v>
      </c>
      <c r="I559" s="167"/>
      <c r="L559" s="163"/>
      <c r="M559" s="168"/>
      <c r="T559" s="169"/>
      <c r="AT559" s="164" t="s">
        <v>169</v>
      </c>
      <c r="AU559" s="164" t="s">
        <v>81</v>
      </c>
      <c r="AV559" s="14" t="s">
        <v>163</v>
      </c>
      <c r="AW559" s="14" t="s">
        <v>33</v>
      </c>
      <c r="AX559" s="14" t="s">
        <v>79</v>
      </c>
      <c r="AY559" s="164" t="s">
        <v>156</v>
      </c>
    </row>
    <row r="560" spans="2:65" s="1" customFormat="1" ht="33" customHeight="1">
      <c r="B560" s="32"/>
      <c r="C560" s="131" t="s">
        <v>769</v>
      </c>
      <c r="D560" s="131" t="s">
        <v>158</v>
      </c>
      <c r="E560" s="132" t="s">
        <v>770</v>
      </c>
      <c r="F560" s="133" t="s">
        <v>771</v>
      </c>
      <c r="G560" s="134" t="s">
        <v>284</v>
      </c>
      <c r="H560" s="135">
        <v>4</v>
      </c>
      <c r="I560" s="136"/>
      <c r="J560" s="137">
        <f>ROUND(I560*H560,2)</f>
        <v>0</v>
      </c>
      <c r="K560" s="133" t="s">
        <v>162</v>
      </c>
      <c r="L560" s="32"/>
      <c r="M560" s="138" t="s">
        <v>19</v>
      </c>
      <c r="N560" s="139" t="s">
        <v>43</v>
      </c>
      <c r="P560" s="140">
        <f>O560*H560</f>
        <v>0</v>
      </c>
      <c r="Q560" s="140">
        <v>0</v>
      </c>
      <c r="R560" s="140">
        <f>Q560*H560</f>
        <v>0</v>
      </c>
      <c r="S560" s="140">
        <v>2.8000000000000001E-2</v>
      </c>
      <c r="T560" s="141">
        <f>S560*H560</f>
        <v>0.112</v>
      </c>
      <c r="AR560" s="142" t="s">
        <v>163</v>
      </c>
      <c r="AT560" s="142" t="s">
        <v>158</v>
      </c>
      <c r="AU560" s="142" t="s">
        <v>81</v>
      </c>
      <c r="AY560" s="17" t="s">
        <v>156</v>
      </c>
      <c r="BE560" s="143">
        <f>IF(N560="základní",J560,0)</f>
        <v>0</v>
      </c>
      <c r="BF560" s="143">
        <f>IF(N560="snížená",J560,0)</f>
        <v>0</v>
      </c>
      <c r="BG560" s="143">
        <f>IF(N560="zákl. přenesená",J560,0)</f>
        <v>0</v>
      </c>
      <c r="BH560" s="143">
        <f>IF(N560="sníž. přenesená",J560,0)</f>
        <v>0</v>
      </c>
      <c r="BI560" s="143">
        <f>IF(N560="nulová",J560,0)</f>
        <v>0</v>
      </c>
      <c r="BJ560" s="17" t="s">
        <v>79</v>
      </c>
      <c r="BK560" s="143">
        <f>ROUND(I560*H560,2)</f>
        <v>0</v>
      </c>
      <c r="BL560" s="17" t="s">
        <v>163</v>
      </c>
      <c r="BM560" s="142" t="s">
        <v>772</v>
      </c>
    </row>
    <row r="561" spans="2:65" s="1" customFormat="1">
      <c r="B561" s="32"/>
      <c r="D561" s="144" t="s">
        <v>165</v>
      </c>
      <c r="F561" s="145" t="s">
        <v>773</v>
      </c>
      <c r="I561" s="146"/>
      <c r="L561" s="32"/>
      <c r="M561" s="147"/>
      <c r="T561" s="53"/>
      <c r="AT561" s="17" t="s">
        <v>165</v>
      </c>
      <c r="AU561" s="17" t="s">
        <v>81</v>
      </c>
    </row>
    <row r="562" spans="2:65" s="1" customFormat="1">
      <c r="B562" s="32"/>
      <c r="D562" s="148" t="s">
        <v>167</v>
      </c>
      <c r="F562" s="149" t="s">
        <v>774</v>
      </c>
      <c r="I562" s="146"/>
      <c r="L562" s="32"/>
      <c r="M562" s="147"/>
      <c r="T562" s="53"/>
      <c r="AT562" s="17" t="s">
        <v>167</v>
      </c>
      <c r="AU562" s="17" t="s">
        <v>81</v>
      </c>
    </row>
    <row r="563" spans="2:65" s="13" customFormat="1">
      <c r="B563" s="156"/>
      <c r="D563" s="144" t="s">
        <v>169</v>
      </c>
      <c r="E563" s="157" t="s">
        <v>19</v>
      </c>
      <c r="F563" s="158" t="s">
        <v>775</v>
      </c>
      <c r="H563" s="159">
        <v>4</v>
      </c>
      <c r="I563" s="160"/>
      <c r="L563" s="156"/>
      <c r="M563" s="161"/>
      <c r="T563" s="162"/>
      <c r="AT563" s="157" t="s">
        <v>169</v>
      </c>
      <c r="AU563" s="157" t="s">
        <v>81</v>
      </c>
      <c r="AV563" s="13" t="s">
        <v>81</v>
      </c>
      <c r="AW563" s="13" t="s">
        <v>33</v>
      </c>
      <c r="AX563" s="13" t="s">
        <v>79</v>
      </c>
      <c r="AY563" s="157" t="s">
        <v>156</v>
      </c>
    </row>
    <row r="564" spans="2:65" s="1" customFormat="1" ht="33" customHeight="1">
      <c r="B564" s="32"/>
      <c r="C564" s="131" t="s">
        <v>776</v>
      </c>
      <c r="D564" s="131" t="s">
        <v>158</v>
      </c>
      <c r="E564" s="132" t="s">
        <v>777</v>
      </c>
      <c r="F564" s="133" t="s">
        <v>778</v>
      </c>
      <c r="G564" s="134" t="s">
        <v>284</v>
      </c>
      <c r="H564" s="135">
        <v>4</v>
      </c>
      <c r="I564" s="136"/>
      <c r="J564" s="137">
        <f>ROUND(I564*H564,2)</f>
        <v>0</v>
      </c>
      <c r="K564" s="133" t="s">
        <v>162</v>
      </c>
      <c r="L564" s="32"/>
      <c r="M564" s="138" t="s">
        <v>19</v>
      </c>
      <c r="N564" s="139" t="s">
        <v>43</v>
      </c>
      <c r="P564" s="140">
        <f>O564*H564</f>
        <v>0</v>
      </c>
      <c r="Q564" s="140">
        <v>0</v>
      </c>
      <c r="R564" s="140">
        <f>Q564*H564</f>
        <v>0</v>
      </c>
      <c r="S564" s="140">
        <v>4.2999999999999997E-2</v>
      </c>
      <c r="T564" s="141">
        <f>S564*H564</f>
        <v>0.17199999999999999</v>
      </c>
      <c r="AR564" s="142" t="s">
        <v>163</v>
      </c>
      <c r="AT564" s="142" t="s">
        <v>158</v>
      </c>
      <c r="AU564" s="142" t="s">
        <v>81</v>
      </c>
      <c r="AY564" s="17" t="s">
        <v>156</v>
      </c>
      <c r="BE564" s="143">
        <f>IF(N564="základní",J564,0)</f>
        <v>0</v>
      </c>
      <c r="BF564" s="143">
        <f>IF(N564="snížená",J564,0)</f>
        <v>0</v>
      </c>
      <c r="BG564" s="143">
        <f>IF(N564="zákl. přenesená",J564,0)</f>
        <v>0</v>
      </c>
      <c r="BH564" s="143">
        <f>IF(N564="sníž. přenesená",J564,0)</f>
        <v>0</v>
      </c>
      <c r="BI564" s="143">
        <f>IF(N564="nulová",J564,0)</f>
        <v>0</v>
      </c>
      <c r="BJ564" s="17" t="s">
        <v>79</v>
      </c>
      <c r="BK564" s="143">
        <f>ROUND(I564*H564,2)</f>
        <v>0</v>
      </c>
      <c r="BL564" s="17" t="s">
        <v>163</v>
      </c>
      <c r="BM564" s="142" t="s">
        <v>779</v>
      </c>
    </row>
    <row r="565" spans="2:65" s="1" customFormat="1">
      <c r="B565" s="32"/>
      <c r="D565" s="144" t="s">
        <v>165</v>
      </c>
      <c r="F565" s="145" t="s">
        <v>780</v>
      </c>
      <c r="I565" s="146"/>
      <c r="L565" s="32"/>
      <c r="M565" s="147"/>
      <c r="T565" s="53"/>
      <c r="AT565" s="17" t="s">
        <v>165</v>
      </c>
      <c r="AU565" s="17" t="s">
        <v>81</v>
      </c>
    </row>
    <row r="566" spans="2:65" s="1" customFormat="1">
      <c r="B566" s="32"/>
      <c r="D566" s="148" t="s">
        <v>167</v>
      </c>
      <c r="F566" s="149" t="s">
        <v>781</v>
      </c>
      <c r="I566" s="146"/>
      <c r="L566" s="32"/>
      <c r="M566" s="147"/>
      <c r="T566" s="53"/>
      <c r="AT566" s="17" t="s">
        <v>167</v>
      </c>
      <c r="AU566" s="17" t="s">
        <v>81</v>
      </c>
    </row>
    <row r="567" spans="2:65" s="13" customFormat="1">
      <c r="B567" s="156"/>
      <c r="D567" s="144" t="s">
        <v>169</v>
      </c>
      <c r="E567" s="157" t="s">
        <v>19</v>
      </c>
      <c r="F567" s="158" t="s">
        <v>775</v>
      </c>
      <c r="H567" s="159">
        <v>4</v>
      </c>
      <c r="I567" s="160"/>
      <c r="L567" s="156"/>
      <c r="M567" s="161"/>
      <c r="T567" s="162"/>
      <c r="AT567" s="157" t="s">
        <v>169</v>
      </c>
      <c r="AU567" s="157" t="s">
        <v>81</v>
      </c>
      <c r="AV567" s="13" t="s">
        <v>81</v>
      </c>
      <c r="AW567" s="13" t="s">
        <v>33</v>
      </c>
      <c r="AX567" s="13" t="s">
        <v>79</v>
      </c>
      <c r="AY567" s="157" t="s">
        <v>156</v>
      </c>
    </row>
    <row r="568" spans="2:65" s="1" customFormat="1" ht="24.2" customHeight="1">
      <c r="B568" s="32"/>
      <c r="C568" s="131" t="s">
        <v>782</v>
      </c>
      <c r="D568" s="131" t="s">
        <v>158</v>
      </c>
      <c r="E568" s="132" t="s">
        <v>783</v>
      </c>
      <c r="F568" s="133" t="s">
        <v>784</v>
      </c>
      <c r="G568" s="134" t="s">
        <v>284</v>
      </c>
      <c r="H568" s="135">
        <v>44</v>
      </c>
      <c r="I568" s="136"/>
      <c r="J568" s="137">
        <f>ROUND(I568*H568,2)</f>
        <v>0</v>
      </c>
      <c r="K568" s="133" t="s">
        <v>162</v>
      </c>
      <c r="L568" s="32"/>
      <c r="M568" s="138" t="s">
        <v>19</v>
      </c>
      <c r="N568" s="139" t="s">
        <v>43</v>
      </c>
      <c r="P568" s="140">
        <f>O568*H568</f>
        <v>0</v>
      </c>
      <c r="Q568" s="140">
        <v>0</v>
      </c>
      <c r="R568" s="140">
        <f>Q568*H568</f>
        <v>0</v>
      </c>
      <c r="S568" s="140">
        <v>4.9000000000000002E-2</v>
      </c>
      <c r="T568" s="141">
        <f>S568*H568</f>
        <v>2.1560000000000001</v>
      </c>
      <c r="AR568" s="142" t="s">
        <v>163</v>
      </c>
      <c r="AT568" s="142" t="s">
        <v>158</v>
      </c>
      <c r="AU568" s="142" t="s">
        <v>81</v>
      </c>
      <c r="AY568" s="17" t="s">
        <v>156</v>
      </c>
      <c r="BE568" s="143">
        <f>IF(N568="základní",J568,0)</f>
        <v>0</v>
      </c>
      <c r="BF568" s="143">
        <f>IF(N568="snížená",J568,0)</f>
        <v>0</v>
      </c>
      <c r="BG568" s="143">
        <f>IF(N568="zákl. přenesená",J568,0)</f>
        <v>0</v>
      </c>
      <c r="BH568" s="143">
        <f>IF(N568="sníž. přenesená",J568,0)</f>
        <v>0</v>
      </c>
      <c r="BI568" s="143">
        <f>IF(N568="nulová",J568,0)</f>
        <v>0</v>
      </c>
      <c r="BJ568" s="17" t="s">
        <v>79</v>
      </c>
      <c r="BK568" s="143">
        <f>ROUND(I568*H568,2)</f>
        <v>0</v>
      </c>
      <c r="BL568" s="17" t="s">
        <v>163</v>
      </c>
      <c r="BM568" s="142" t="s">
        <v>785</v>
      </c>
    </row>
    <row r="569" spans="2:65" s="1" customFormat="1">
      <c r="B569" s="32"/>
      <c r="D569" s="144" t="s">
        <v>165</v>
      </c>
      <c r="F569" s="145" t="s">
        <v>786</v>
      </c>
      <c r="I569" s="146"/>
      <c r="L569" s="32"/>
      <c r="M569" s="147"/>
      <c r="T569" s="53"/>
      <c r="AT569" s="17" t="s">
        <v>165</v>
      </c>
      <c r="AU569" s="17" t="s">
        <v>81</v>
      </c>
    </row>
    <row r="570" spans="2:65" s="1" customFormat="1">
      <c r="B570" s="32"/>
      <c r="D570" s="148" t="s">
        <v>167</v>
      </c>
      <c r="F570" s="149" t="s">
        <v>787</v>
      </c>
      <c r="I570" s="146"/>
      <c r="L570" s="32"/>
      <c r="M570" s="147"/>
      <c r="T570" s="53"/>
      <c r="AT570" s="17" t="s">
        <v>167</v>
      </c>
      <c r="AU570" s="17" t="s">
        <v>81</v>
      </c>
    </row>
    <row r="571" spans="2:65" s="12" customFormat="1">
      <c r="B571" s="150"/>
      <c r="D571" s="144" t="s">
        <v>169</v>
      </c>
      <c r="E571" s="151" t="s">
        <v>19</v>
      </c>
      <c r="F571" s="152" t="s">
        <v>788</v>
      </c>
      <c r="H571" s="151" t="s">
        <v>19</v>
      </c>
      <c r="I571" s="153"/>
      <c r="L571" s="150"/>
      <c r="M571" s="154"/>
      <c r="T571" s="155"/>
      <c r="AT571" s="151" t="s">
        <v>169</v>
      </c>
      <c r="AU571" s="151" t="s">
        <v>81</v>
      </c>
      <c r="AV571" s="12" t="s">
        <v>79</v>
      </c>
      <c r="AW571" s="12" t="s">
        <v>33</v>
      </c>
      <c r="AX571" s="12" t="s">
        <v>72</v>
      </c>
      <c r="AY571" s="151" t="s">
        <v>156</v>
      </c>
    </row>
    <row r="572" spans="2:65" s="13" customFormat="1">
      <c r="B572" s="156"/>
      <c r="D572" s="144" t="s">
        <v>169</v>
      </c>
      <c r="E572" s="157" t="s">
        <v>19</v>
      </c>
      <c r="F572" s="158" t="s">
        <v>789</v>
      </c>
      <c r="H572" s="159">
        <v>44</v>
      </c>
      <c r="I572" s="160"/>
      <c r="L572" s="156"/>
      <c r="M572" s="161"/>
      <c r="T572" s="162"/>
      <c r="AT572" s="157" t="s">
        <v>169</v>
      </c>
      <c r="AU572" s="157" t="s">
        <v>81</v>
      </c>
      <c r="AV572" s="13" t="s">
        <v>81</v>
      </c>
      <c r="AW572" s="13" t="s">
        <v>33</v>
      </c>
      <c r="AX572" s="13" t="s">
        <v>72</v>
      </c>
      <c r="AY572" s="157" t="s">
        <v>156</v>
      </c>
    </row>
    <row r="573" spans="2:65" s="14" customFormat="1">
      <c r="B573" s="163"/>
      <c r="D573" s="144" t="s">
        <v>169</v>
      </c>
      <c r="E573" s="164" t="s">
        <v>19</v>
      </c>
      <c r="F573" s="165" t="s">
        <v>176</v>
      </c>
      <c r="H573" s="166">
        <v>44</v>
      </c>
      <c r="I573" s="167"/>
      <c r="L573" s="163"/>
      <c r="M573" s="168"/>
      <c r="T573" s="169"/>
      <c r="AT573" s="164" t="s">
        <v>169</v>
      </c>
      <c r="AU573" s="164" t="s">
        <v>81</v>
      </c>
      <c r="AV573" s="14" t="s">
        <v>163</v>
      </c>
      <c r="AW573" s="14" t="s">
        <v>33</v>
      </c>
      <c r="AX573" s="14" t="s">
        <v>79</v>
      </c>
      <c r="AY573" s="164" t="s">
        <v>156</v>
      </c>
    </row>
    <row r="574" spans="2:65" s="1" customFormat="1" ht="24.2" customHeight="1">
      <c r="B574" s="32"/>
      <c r="C574" s="131" t="s">
        <v>790</v>
      </c>
      <c r="D574" s="131" t="s">
        <v>158</v>
      </c>
      <c r="E574" s="132" t="s">
        <v>791</v>
      </c>
      <c r="F574" s="133" t="s">
        <v>792</v>
      </c>
      <c r="G574" s="134" t="s">
        <v>372</v>
      </c>
      <c r="H574" s="135">
        <v>54.1</v>
      </c>
      <c r="I574" s="136"/>
      <c r="J574" s="137">
        <f>ROUND(I574*H574,2)</f>
        <v>0</v>
      </c>
      <c r="K574" s="133" t="s">
        <v>162</v>
      </c>
      <c r="L574" s="32"/>
      <c r="M574" s="138" t="s">
        <v>19</v>
      </c>
      <c r="N574" s="139" t="s">
        <v>43</v>
      </c>
      <c r="P574" s="140">
        <f>O574*H574</f>
        <v>0</v>
      </c>
      <c r="Q574" s="140">
        <v>2.0000000000000002E-5</v>
      </c>
      <c r="R574" s="140">
        <f>Q574*H574</f>
        <v>1.0820000000000001E-3</v>
      </c>
      <c r="S574" s="140">
        <v>0</v>
      </c>
      <c r="T574" s="141">
        <f>S574*H574</f>
        <v>0</v>
      </c>
      <c r="AR574" s="142" t="s">
        <v>163</v>
      </c>
      <c r="AT574" s="142" t="s">
        <v>158</v>
      </c>
      <c r="AU574" s="142" t="s">
        <v>81</v>
      </c>
      <c r="AY574" s="17" t="s">
        <v>156</v>
      </c>
      <c r="BE574" s="143">
        <f>IF(N574="základní",J574,0)</f>
        <v>0</v>
      </c>
      <c r="BF574" s="143">
        <f>IF(N574="snížená",J574,0)</f>
        <v>0</v>
      </c>
      <c r="BG574" s="143">
        <f>IF(N574="zákl. přenesená",J574,0)</f>
        <v>0</v>
      </c>
      <c r="BH574" s="143">
        <f>IF(N574="sníž. přenesená",J574,0)</f>
        <v>0</v>
      </c>
      <c r="BI574" s="143">
        <f>IF(N574="nulová",J574,0)</f>
        <v>0</v>
      </c>
      <c r="BJ574" s="17" t="s">
        <v>79</v>
      </c>
      <c r="BK574" s="143">
        <f>ROUND(I574*H574,2)</f>
        <v>0</v>
      </c>
      <c r="BL574" s="17" t="s">
        <v>163</v>
      </c>
      <c r="BM574" s="142" t="s">
        <v>793</v>
      </c>
    </row>
    <row r="575" spans="2:65" s="1" customFormat="1">
      <c r="B575" s="32"/>
      <c r="D575" s="144" t="s">
        <v>165</v>
      </c>
      <c r="F575" s="145" t="s">
        <v>794</v>
      </c>
      <c r="I575" s="146"/>
      <c r="L575" s="32"/>
      <c r="M575" s="147"/>
      <c r="T575" s="53"/>
      <c r="AT575" s="17" t="s">
        <v>165</v>
      </c>
      <c r="AU575" s="17" t="s">
        <v>81</v>
      </c>
    </row>
    <row r="576" spans="2:65" s="1" customFormat="1">
      <c r="B576" s="32"/>
      <c r="D576" s="148" t="s">
        <v>167</v>
      </c>
      <c r="F576" s="149" t="s">
        <v>795</v>
      </c>
      <c r="I576" s="146"/>
      <c r="L576" s="32"/>
      <c r="M576" s="147"/>
      <c r="T576" s="53"/>
      <c r="AT576" s="17" t="s">
        <v>167</v>
      </c>
      <c r="AU576" s="17" t="s">
        <v>81</v>
      </c>
    </row>
    <row r="577" spans="2:65" s="13" customFormat="1">
      <c r="B577" s="156"/>
      <c r="D577" s="144" t="s">
        <v>169</v>
      </c>
      <c r="E577" s="157" t="s">
        <v>19</v>
      </c>
      <c r="F577" s="158" t="s">
        <v>796</v>
      </c>
      <c r="H577" s="159">
        <v>54.1</v>
      </c>
      <c r="I577" s="160"/>
      <c r="L577" s="156"/>
      <c r="M577" s="161"/>
      <c r="T577" s="162"/>
      <c r="AT577" s="157" t="s">
        <v>169</v>
      </c>
      <c r="AU577" s="157" t="s">
        <v>81</v>
      </c>
      <c r="AV577" s="13" t="s">
        <v>81</v>
      </c>
      <c r="AW577" s="13" t="s">
        <v>33</v>
      </c>
      <c r="AX577" s="13" t="s">
        <v>72</v>
      </c>
      <c r="AY577" s="157" t="s">
        <v>156</v>
      </c>
    </row>
    <row r="578" spans="2:65" s="14" customFormat="1">
      <c r="B578" s="163"/>
      <c r="D578" s="144" t="s">
        <v>169</v>
      </c>
      <c r="E578" s="164" t="s">
        <v>19</v>
      </c>
      <c r="F578" s="165" t="s">
        <v>176</v>
      </c>
      <c r="H578" s="166">
        <v>54.1</v>
      </c>
      <c r="I578" s="167"/>
      <c r="L578" s="163"/>
      <c r="M578" s="168"/>
      <c r="T578" s="169"/>
      <c r="AT578" s="164" t="s">
        <v>169</v>
      </c>
      <c r="AU578" s="164" t="s">
        <v>81</v>
      </c>
      <c r="AV578" s="14" t="s">
        <v>163</v>
      </c>
      <c r="AW578" s="14" t="s">
        <v>33</v>
      </c>
      <c r="AX578" s="14" t="s">
        <v>79</v>
      </c>
      <c r="AY578" s="164" t="s">
        <v>156</v>
      </c>
    </row>
    <row r="579" spans="2:65" s="1" customFormat="1" ht="44.25" customHeight="1">
      <c r="B579" s="32"/>
      <c r="C579" s="131" t="s">
        <v>797</v>
      </c>
      <c r="D579" s="131" t="s">
        <v>158</v>
      </c>
      <c r="E579" s="132" t="s">
        <v>798</v>
      </c>
      <c r="F579" s="133" t="s">
        <v>799</v>
      </c>
      <c r="G579" s="134" t="s">
        <v>252</v>
      </c>
      <c r="H579" s="135">
        <v>233.928</v>
      </c>
      <c r="I579" s="136"/>
      <c r="J579" s="137">
        <f>ROUND(I579*H579,2)</f>
        <v>0</v>
      </c>
      <c r="K579" s="133" t="s">
        <v>162</v>
      </c>
      <c r="L579" s="32"/>
      <c r="M579" s="138" t="s">
        <v>19</v>
      </c>
      <c r="N579" s="139" t="s">
        <v>43</v>
      </c>
      <c r="P579" s="140">
        <f>O579*H579</f>
        <v>0</v>
      </c>
      <c r="Q579" s="140">
        <v>0</v>
      </c>
      <c r="R579" s="140">
        <f>Q579*H579</f>
        <v>0</v>
      </c>
      <c r="S579" s="140">
        <v>5.0999999999999997E-2</v>
      </c>
      <c r="T579" s="141">
        <f>S579*H579</f>
        <v>11.930327999999999</v>
      </c>
      <c r="AR579" s="142" t="s">
        <v>163</v>
      </c>
      <c r="AT579" s="142" t="s">
        <v>158</v>
      </c>
      <c r="AU579" s="142" t="s">
        <v>81</v>
      </c>
      <c r="AY579" s="17" t="s">
        <v>156</v>
      </c>
      <c r="BE579" s="143">
        <f>IF(N579="základní",J579,0)</f>
        <v>0</v>
      </c>
      <c r="BF579" s="143">
        <f>IF(N579="snížená",J579,0)</f>
        <v>0</v>
      </c>
      <c r="BG579" s="143">
        <f>IF(N579="zákl. přenesená",J579,0)</f>
        <v>0</v>
      </c>
      <c r="BH579" s="143">
        <f>IF(N579="sníž. přenesená",J579,0)</f>
        <v>0</v>
      </c>
      <c r="BI579" s="143">
        <f>IF(N579="nulová",J579,0)</f>
        <v>0</v>
      </c>
      <c r="BJ579" s="17" t="s">
        <v>79</v>
      </c>
      <c r="BK579" s="143">
        <f>ROUND(I579*H579,2)</f>
        <v>0</v>
      </c>
      <c r="BL579" s="17" t="s">
        <v>163</v>
      </c>
      <c r="BM579" s="142" t="s">
        <v>800</v>
      </c>
    </row>
    <row r="580" spans="2:65" s="1" customFormat="1">
      <c r="B580" s="32"/>
      <c r="D580" s="144" t="s">
        <v>165</v>
      </c>
      <c r="F580" s="145" t="s">
        <v>801</v>
      </c>
      <c r="I580" s="146"/>
      <c r="L580" s="32"/>
      <c r="M580" s="147"/>
      <c r="T580" s="53"/>
      <c r="AT580" s="17" t="s">
        <v>165</v>
      </c>
      <c r="AU580" s="17" t="s">
        <v>81</v>
      </c>
    </row>
    <row r="581" spans="2:65" s="1" customFormat="1">
      <c r="B581" s="32"/>
      <c r="D581" s="148" t="s">
        <v>167</v>
      </c>
      <c r="F581" s="149" t="s">
        <v>802</v>
      </c>
      <c r="I581" s="146"/>
      <c r="L581" s="32"/>
      <c r="M581" s="147"/>
      <c r="T581" s="53"/>
      <c r="AT581" s="17" t="s">
        <v>167</v>
      </c>
      <c r="AU581" s="17" t="s">
        <v>81</v>
      </c>
    </row>
    <row r="582" spans="2:65" s="13" customFormat="1">
      <c r="B582" s="156"/>
      <c r="D582" s="144" t="s">
        <v>169</v>
      </c>
      <c r="E582" s="157" t="s">
        <v>19</v>
      </c>
      <c r="F582" s="158" t="s">
        <v>423</v>
      </c>
      <c r="H582" s="159">
        <v>233.928</v>
      </c>
      <c r="I582" s="160"/>
      <c r="L582" s="156"/>
      <c r="M582" s="161"/>
      <c r="T582" s="162"/>
      <c r="AT582" s="157" t="s">
        <v>169</v>
      </c>
      <c r="AU582" s="157" t="s">
        <v>81</v>
      </c>
      <c r="AV582" s="13" t="s">
        <v>81</v>
      </c>
      <c r="AW582" s="13" t="s">
        <v>33</v>
      </c>
      <c r="AX582" s="13" t="s">
        <v>72</v>
      </c>
      <c r="AY582" s="157" t="s">
        <v>156</v>
      </c>
    </row>
    <row r="583" spans="2:65" s="14" customFormat="1">
      <c r="B583" s="163"/>
      <c r="D583" s="144" t="s">
        <v>169</v>
      </c>
      <c r="E583" s="164" t="s">
        <v>19</v>
      </c>
      <c r="F583" s="165" t="s">
        <v>176</v>
      </c>
      <c r="H583" s="166">
        <v>233.928</v>
      </c>
      <c r="I583" s="167"/>
      <c r="L583" s="163"/>
      <c r="M583" s="168"/>
      <c r="T583" s="169"/>
      <c r="AT583" s="164" t="s">
        <v>169</v>
      </c>
      <c r="AU583" s="164" t="s">
        <v>81</v>
      </c>
      <c r="AV583" s="14" t="s">
        <v>163</v>
      </c>
      <c r="AW583" s="14" t="s">
        <v>33</v>
      </c>
      <c r="AX583" s="14" t="s">
        <v>79</v>
      </c>
      <c r="AY583" s="164" t="s">
        <v>156</v>
      </c>
    </row>
    <row r="584" spans="2:65" s="11" customFormat="1" ht="22.9" customHeight="1">
      <c r="B584" s="119"/>
      <c r="D584" s="120" t="s">
        <v>71</v>
      </c>
      <c r="E584" s="129" t="s">
        <v>803</v>
      </c>
      <c r="F584" s="129" t="s">
        <v>804</v>
      </c>
      <c r="I584" s="122"/>
      <c r="J584" s="130">
        <f>BK584</f>
        <v>0</v>
      </c>
      <c r="L584" s="119"/>
      <c r="M584" s="124"/>
      <c r="P584" s="125">
        <f>SUM(P585:P597)</f>
        <v>0</v>
      </c>
      <c r="R584" s="125">
        <f>SUM(R585:R597)</f>
        <v>0</v>
      </c>
      <c r="T584" s="126">
        <f>SUM(T585:T597)</f>
        <v>0</v>
      </c>
      <c r="AR584" s="120" t="s">
        <v>79</v>
      </c>
      <c r="AT584" s="127" t="s">
        <v>71</v>
      </c>
      <c r="AU584" s="127" t="s">
        <v>79</v>
      </c>
      <c r="AY584" s="120" t="s">
        <v>156</v>
      </c>
      <c r="BK584" s="128">
        <f>SUM(BK585:BK597)</f>
        <v>0</v>
      </c>
    </row>
    <row r="585" spans="2:65" s="1" customFormat="1" ht="24.2" customHeight="1">
      <c r="B585" s="32"/>
      <c r="C585" s="131" t="s">
        <v>805</v>
      </c>
      <c r="D585" s="131" t="s">
        <v>158</v>
      </c>
      <c r="E585" s="132" t="s">
        <v>806</v>
      </c>
      <c r="F585" s="133" t="s">
        <v>807</v>
      </c>
      <c r="G585" s="134" t="s">
        <v>218</v>
      </c>
      <c r="H585" s="135">
        <v>199.06</v>
      </c>
      <c r="I585" s="136"/>
      <c r="J585" s="137">
        <f>ROUND(I585*H585,2)</f>
        <v>0</v>
      </c>
      <c r="K585" s="133" t="s">
        <v>162</v>
      </c>
      <c r="L585" s="32"/>
      <c r="M585" s="138" t="s">
        <v>19</v>
      </c>
      <c r="N585" s="139" t="s">
        <v>43</v>
      </c>
      <c r="P585" s="140">
        <f>O585*H585</f>
        <v>0</v>
      </c>
      <c r="Q585" s="140">
        <v>0</v>
      </c>
      <c r="R585" s="140">
        <f>Q585*H585</f>
        <v>0</v>
      </c>
      <c r="S585" s="140">
        <v>0</v>
      </c>
      <c r="T585" s="141">
        <f>S585*H585</f>
        <v>0</v>
      </c>
      <c r="AR585" s="142" t="s">
        <v>163</v>
      </c>
      <c r="AT585" s="142" t="s">
        <v>158</v>
      </c>
      <c r="AU585" s="142" t="s">
        <v>81</v>
      </c>
      <c r="AY585" s="17" t="s">
        <v>156</v>
      </c>
      <c r="BE585" s="143">
        <f>IF(N585="základní",J585,0)</f>
        <v>0</v>
      </c>
      <c r="BF585" s="143">
        <f>IF(N585="snížená",J585,0)</f>
        <v>0</v>
      </c>
      <c r="BG585" s="143">
        <f>IF(N585="zákl. přenesená",J585,0)</f>
        <v>0</v>
      </c>
      <c r="BH585" s="143">
        <f>IF(N585="sníž. přenesená",J585,0)</f>
        <v>0</v>
      </c>
      <c r="BI585" s="143">
        <f>IF(N585="nulová",J585,0)</f>
        <v>0</v>
      </c>
      <c r="BJ585" s="17" t="s">
        <v>79</v>
      </c>
      <c r="BK585" s="143">
        <f>ROUND(I585*H585,2)</f>
        <v>0</v>
      </c>
      <c r="BL585" s="17" t="s">
        <v>163</v>
      </c>
      <c r="BM585" s="142" t="s">
        <v>808</v>
      </c>
    </row>
    <row r="586" spans="2:65" s="1" customFormat="1">
      <c r="B586" s="32"/>
      <c r="D586" s="144" t="s">
        <v>165</v>
      </c>
      <c r="F586" s="145" t="s">
        <v>809</v>
      </c>
      <c r="I586" s="146"/>
      <c r="L586" s="32"/>
      <c r="M586" s="147"/>
      <c r="T586" s="53"/>
      <c r="AT586" s="17" t="s">
        <v>165</v>
      </c>
      <c r="AU586" s="17" t="s">
        <v>81</v>
      </c>
    </row>
    <row r="587" spans="2:65" s="1" customFormat="1">
      <c r="B587" s="32"/>
      <c r="D587" s="148" t="s">
        <v>167</v>
      </c>
      <c r="F587" s="149" t="s">
        <v>810</v>
      </c>
      <c r="I587" s="146"/>
      <c r="L587" s="32"/>
      <c r="M587" s="147"/>
      <c r="T587" s="53"/>
      <c r="AT587" s="17" t="s">
        <v>167</v>
      </c>
      <c r="AU587" s="17" t="s">
        <v>81</v>
      </c>
    </row>
    <row r="588" spans="2:65" s="1" customFormat="1" ht="24.2" customHeight="1">
      <c r="B588" s="32"/>
      <c r="C588" s="131" t="s">
        <v>811</v>
      </c>
      <c r="D588" s="131" t="s">
        <v>158</v>
      </c>
      <c r="E588" s="132" t="s">
        <v>812</v>
      </c>
      <c r="F588" s="133" t="s">
        <v>813</v>
      </c>
      <c r="G588" s="134" t="s">
        <v>218</v>
      </c>
      <c r="H588" s="135">
        <v>199.06</v>
      </c>
      <c r="I588" s="136"/>
      <c r="J588" s="137">
        <f>ROUND(I588*H588,2)</f>
        <v>0</v>
      </c>
      <c r="K588" s="133" t="s">
        <v>162</v>
      </c>
      <c r="L588" s="32"/>
      <c r="M588" s="138" t="s">
        <v>19</v>
      </c>
      <c r="N588" s="139" t="s">
        <v>43</v>
      </c>
      <c r="P588" s="140">
        <f>O588*H588</f>
        <v>0</v>
      </c>
      <c r="Q588" s="140">
        <v>0</v>
      </c>
      <c r="R588" s="140">
        <f>Q588*H588</f>
        <v>0</v>
      </c>
      <c r="S588" s="140">
        <v>0</v>
      </c>
      <c r="T588" s="141">
        <f>S588*H588</f>
        <v>0</v>
      </c>
      <c r="AR588" s="142" t="s">
        <v>163</v>
      </c>
      <c r="AT588" s="142" t="s">
        <v>158</v>
      </c>
      <c r="AU588" s="142" t="s">
        <v>81</v>
      </c>
      <c r="AY588" s="17" t="s">
        <v>156</v>
      </c>
      <c r="BE588" s="143">
        <f>IF(N588="základní",J588,0)</f>
        <v>0</v>
      </c>
      <c r="BF588" s="143">
        <f>IF(N588="snížená",J588,0)</f>
        <v>0</v>
      </c>
      <c r="BG588" s="143">
        <f>IF(N588="zákl. přenesená",J588,0)</f>
        <v>0</v>
      </c>
      <c r="BH588" s="143">
        <f>IF(N588="sníž. přenesená",J588,0)</f>
        <v>0</v>
      </c>
      <c r="BI588" s="143">
        <f>IF(N588="nulová",J588,0)</f>
        <v>0</v>
      </c>
      <c r="BJ588" s="17" t="s">
        <v>79</v>
      </c>
      <c r="BK588" s="143">
        <f>ROUND(I588*H588,2)</f>
        <v>0</v>
      </c>
      <c r="BL588" s="17" t="s">
        <v>163</v>
      </c>
      <c r="BM588" s="142" t="s">
        <v>814</v>
      </c>
    </row>
    <row r="589" spans="2:65" s="1" customFormat="1">
      <c r="B589" s="32"/>
      <c r="D589" s="144" t="s">
        <v>165</v>
      </c>
      <c r="F589" s="145" t="s">
        <v>815</v>
      </c>
      <c r="I589" s="146"/>
      <c r="L589" s="32"/>
      <c r="M589" s="147"/>
      <c r="T589" s="53"/>
      <c r="AT589" s="17" t="s">
        <v>165</v>
      </c>
      <c r="AU589" s="17" t="s">
        <v>81</v>
      </c>
    </row>
    <row r="590" spans="2:65" s="1" customFormat="1">
      <c r="B590" s="32"/>
      <c r="D590" s="148" t="s">
        <v>167</v>
      </c>
      <c r="F590" s="149" t="s">
        <v>816</v>
      </c>
      <c r="I590" s="146"/>
      <c r="L590" s="32"/>
      <c r="M590" s="147"/>
      <c r="T590" s="53"/>
      <c r="AT590" s="17" t="s">
        <v>167</v>
      </c>
      <c r="AU590" s="17" t="s">
        <v>81</v>
      </c>
    </row>
    <row r="591" spans="2:65" s="1" customFormat="1" ht="24.2" customHeight="1">
      <c r="B591" s="32"/>
      <c r="C591" s="131" t="s">
        <v>817</v>
      </c>
      <c r="D591" s="131" t="s">
        <v>158</v>
      </c>
      <c r="E591" s="132" t="s">
        <v>818</v>
      </c>
      <c r="F591" s="133" t="s">
        <v>819</v>
      </c>
      <c r="G591" s="134" t="s">
        <v>218</v>
      </c>
      <c r="H591" s="135">
        <v>3782.14</v>
      </c>
      <c r="I591" s="136"/>
      <c r="J591" s="137">
        <f>ROUND(I591*H591,2)</f>
        <v>0</v>
      </c>
      <c r="K591" s="133" t="s">
        <v>162</v>
      </c>
      <c r="L591" s="32"/>
      <c r="M591" s="138" t="s">
        <v>19</v>
      </c>
      <c r="N591" s="139" t="s">
        <v>43</v>
      </c>
      <c r="P591" s="140">
        <f>O591*H591</f>
        <v>0</v>
      </c>
      <c r="Q591" s="140">
        <v>0</v>
      </c>
      <c r="R591" s="140">
        <f>Q591*H591</f>
        <v>0</v>
      </c>
      <c r="S591" s="140">
        <v>0</v>
      </c>
      <c r="T591" s="141">
        <f>S591*H591</f>
        <v>0</v>
      </c>
      <c r="AR591" s="142" t="s">
        <v>163</v>
      </c>
      <c r="AT591" s="142" t="s">
        <v>158</v>
      </c>
      <c r="AU591" s="142" t="s">
        <v>81</v>
      </c>
      <c r="AY591" s="17" t="s">
        <v>156</v>
      </c>
      <c r="BE591" s="143">
        <f>IF(N591="základní",J591,0)</f>
        <v>0</v>
      </c>
      <c r="BF591" s="143">
        <f>IF(N591="snížená",J591,0)</f>
        <v>0</v>
      </c>
      <c r="BG591" s="143">
        <f>IF(N591="zákl. přenesená",J591,0)</f>
        <v>0</v>
      </c>
      <c r="BH591" s="143">
        <f>IF(N591="sníž. přenesená",J591,0)</f>
        <v>0</v>
      </c>
      <c r="BI591" s="143">
        <f>IF(N591="nulová",J591,0)</f>
        <v>0</v>
      </c>
      <c r="BJ591" s="17" t="s">
        <v>79</v>
      </c>
      <c r="BK591" s="143">
        <f>ROUND(I591*H591,2)</f>
        <v>0</v>
      </c>
      <c r="BL591" s="17" t="s">
        <v>163</v>
      </c>
      <c r="BM591" s="142" t="s">
        <v>820</v>
      </c>
    </row>
    <row r="592" spans="2:65" s="1" customFormat="1">
      <c r="B592" s="32"/>
      <c r="D592" s="144" t="s">
        <v>165</v>
      </c>
      <c r="F592" s="145" t="s">
        <v>821</v>
      </c>
      <c r="I592" s="146"/>
      <c r="L592" s="32"/>
      <c r="M592" s="147"/>
      <c r="T592" s="53"/>
      <c r="AT592" s="17" t="s">
        <v>165</v>
      </c>
      <c r="AU592" s="17" t="s">
        <v>81</v>
      </c>
    </row>
    <row r="593" spans="2:65" s="1" customFormat="1">
      <c r="B593" s="32"/>
      <c r="D593" s="148" t="s">
        <v>167</v>
      </c>
      <c r="F593" s="149" t="s">
        <v>822</v>
      </c>
      <c r="I593" s="146"/>
      <c r="L593" s="32"/>
      <c r="M593" s="147"/>
      <c r="T593" s="53"/>
      <c r="AT593" s="17" t="s">
        <v>167</v>
      </c>
      <c r="AU593" s="17" t="s">
        <v>81</v>
      </c>
    </row>
    <row r="594" spans="2:65" s="13" customFormat="1">
      <c r="B594" s="156"/>
      <c r="D594" s="144" t="s">
        <v>169</v>
      </c>
      <c r="E594" s="157" t="s">
        <v>19</v>
      </c>
      <c r="F594" s="158" t="s">
        <v>823</v>
      </c>
      <c r="H594" s="159">
        <v>3782.14</v>
      </c>
      <c r="I594" s="160"/>
      <c r="L594" s="156"/>
      <c r="M594" s="161"/>
      <c r="T594" s="162"/>
      <c r="AT594" s="157" t="s">
        <v>169</v>
      </c>
      <c r="AU594" s="157" t="s">
        <v>81</v>
      </c>
      <c r="AV594" s="13" t="s">
        <v>81</v>
      </c>
      <c r="AW594" s="13" t="s">
        <v>33</v>
      </c>
      <c r="AX594" s="13" t="s">
        <v>79</v>
      </c>
      <c r="AY594" s="157" t="s">
        <v>156</v>
      </c>
    </row>
    <row r="595" spans="2:65" s="1" customFormat="1" ht="37.9" customHeight="1">
      <c r="B595" s="32"/>
      <c r="C595" s="131" t="s">
        <v>824</v>
      </c>
      <c r="D595" s="131" t="s">
        <v>158</v>
      </c>
      <c r="E595" s="132" t="s">
        <v>825</v>
      </c>
      <c r="F595" s="133" t="s">
        <v>826</v>
      </c>
      <c r="G595" s="134" t="s">
        <v>218</v>
      </c>
      <c r="H595" s="135">
        <v>199.06</v>
      </c>
      <c r="I595" s="136"/>
      <c r="J595" s="137">
        <f>ROUND(I595*H595,2)</f>
        <v>0</v>
      </c>
      <c r="K595" s="133" t="s">
        <v>162</v>
      </c>
      <c r="L595" s="32"/>
      <c r="M595" s="138" t="s">
        <v>19</v>
      </c>
      <c r="N595" s="139" t="s">
        <v>43</v>
      </c>
      <c r="P595" s="140">
        <f>O595*H595</f>
        <v>0</v>
      </c>
      <c r="Q595" s="140">
        <v>0</v>
      </c>
      <c r="R595" s="140">
        <f>Q595*H595</f>
        <v>0</v>
      </c>
      <c r="S595" s="140">
        <v>0</v>
      </c>
      <c r="T595" s="141">
        <f>S595*H595</f>
        <v>0</v>
      </c>
      <c r="AR595" s="142" t="s">
        <v>163</v>
      </c>
      <c r="AT595" s="142" t="s">
        <v>158</v>
      </c>
      <c r="AU595" s="142" t="s">
        <v>81</v>
      </c>
      <c r="AY595" s="17" t="s">
        <v>156</v>
      </c>
      <c r="BE595" s="143">
        <f>IF(N595="základní",J595,0)</f>
        <v>0</v>
      </c>
      <c r="BF595" s="143">
        <f>IF(N595="snížená",J595,0)</f>
        <v>0</v>
      </c>
      <c r="BG595" s="143">
        <f>IF(N595="zákl. přenesená",J595,0)</f>
        <v>0</v>
      </c>
      <c r="BH595" s="143">
        <f>IF(N595="sníž. přenesená",J595,0)</f>
        <v>0</v>
      </c>
      <c r="BI595" s="143">
        <f>IF(N595="nulová",J595,0)</f>
        <v>0</v>
      </c>
      <c r="BJ595" s="17" t="s">
        <v>79</v>
      </c>
      <c r="BK595" s="143">
        <f>ROUND(I595*H595,2)</f>
        <v>0</v>
      </c>
      <c r="BL595" s="17" t="s">
        <v>163</v>
      </c>
      <c r="BM595" s="142" t="s">
        <v>827</v>
      </c>
    </row>
    <row r="596" spans="2:65" s="1" customFormat="1">
      <c r="B596" s="32"/>
      <c r="D596" s="144" t="s">
        <v>165</v>
      </c>
      <c r="F596" s="145" t="s">
        <v>828</v>
      </c>
      <c r="I596" s="146"/>
      <c r="L596" s="32"/>
      <c r="M596" s="147"/>
      <c r="T596" s="53"/>
      <c r="AT596" s="17" t="s">
        <v>165</v>
      </c>
      <c r="AU596" s="17" t="s">
        <v>81</v>
      </c>
    </row>
    <row r="597" spans="2:65" s="1" customFormat="1">
      <c r="B597" s="32"/>
      <c r="D597" s="148" t="s">
        <v>167</v>
      </c>
      <c r="F597" s="149" t="s">
        <v>829</v>
      </c>
      <c r="I597" s="146"/>
      <c r="L597" s="32"/>
      <c r="M597" s="147"/>
      <c r="T597" s="53"/>
      <c r="AT597" s="17" t="s">
        <v>167</v>
      </c>
      <c r="AU597" s="17" t="s">
        <v>81</v>
      </c>
    </row>
    <row r="598" spans="2:65" s="11" customFormat="1" ht="22.9" customHeight="1">
      <c r="B598" s="119"/>
      <c r="D598" s="120" t="s">
        <v>71</v>
      </c>
      <c r="E598" s="129" t="s">
        <v>830</v>
      </c>
      <c r="F598" s="129" t="s">
        <v>831</v>
      </c>
      <c r="I598" s="122"/>
      <c r="J598" s="130">
        <f>BK598</f>
        <v>0</v>
      </c>
      <c r="L598" s="119"/>
      <c r="M598" s="124"/>
      <c r="P598" s="125">
        <f>SUM(P599:P601)</f>
        <v>0</v>
      </c>
      <c r="R598" s="125">
        <f>SUM(R599:R601)</f>
        <v>0</v>
      </c>
      <c r="T598" s="126">
        <f>SUM(T599:T601)</f>
        <v>0</v>
      </c>
      <c r="AR598" s="120" t="s">
        <v>79</v>
      </c>
      <c r="AT598" s="127" t="s">
        <v>71</v>
      </c>
      <c r="AU598" s="127" t="s">
        <v>79</v>
      </c>
      <c r="AY598" s="120" t="s">
        <v>156</v>
      </c>
      <c r="BK598" s="128">
        <f>SUM(BK599:BK601)</f>
        <v>0</v>
      </c>
    </row>
    <row r="599" spans="2:65" s="1" customFormat="1" ht="21.75" customHeight="1">
      <c r="B599" s="32"/>
      <c r="C599" s="131" t="s">
        <v>832</v>
      </c>
      <c r="D599" s="131" t="s">
        <v>158</v>
      </c>
      <c r="E599" s="132" t="s">
        <v>833</v>
      </c>
      <c r="F599" s="133" t="s">
        <v>834</v>
      </c>
      <c r="G599" s="134" t="s">
        <v>218</v>
      </c>
      <c r="H599" s="135">
        <v>144.59399999999999</v>
      </c>
      <c r="I599" s="136"/>
      <c r="J599" s="137">
        <f>ROUND(I599*H599,2)</f>
        <v>0</v>
      </c>
      <c r="K599" s="133" t="s">
        <v>162</v>
      </c>
      <c r="L599" s="32"/>
      <c r="M599" s="138" t="s">
        <v>19</v>
      </c>
      <c r="N599" s="139" t="s">
        <v>43</v>
      </c>
      <c r="P599" s="140">
        <f>O599*H599</f>
        <v>0</v>
      </c>
      <c r="Q599" s="140">
        <v>0</v>
      </c>
      <c r="R599" s="140">
        <f>Q599*H599</f>
        <v>0</v>
      </c>
      <c r="S599" s="140">
        <v>0</v>
      </c>
      <c r="T599" s="141">
        <f>S599*H599</f>
        <v>0</v>
      </c>
      <c r="AR599" s="142" t="s">
        <v>163</v>
      </c>
      <c r="AT599" s="142" t="s">
        <v>158</v>
      </c>
      <c r="AU599" s="142" t="s">
        <v>81</v>
      </c>
      <c r="AY599" s="17" t="s">
        <v>156</v>
      </c>
      <c r="BE599" s="143">
        <f>IF(N599="základní",J599,0)</f>
        <v>0</v>
      </c>
      <c r="BF599" s="143">
        <f>IF(N599="snížená",J599,0)</f>
        <v>0</v>
      </c>
      <c r="BG599" s="143">
        <f>IF(N599="zákl. přenesená",J599,0)</f>
        <v>0</v>
      </c>
      <c r="BH599" s="143">
        <f>IF(N599="sníž. přenesená",J599,0)</f>
        <v>0</v>
      </c>
      <c r="BI599" s="143">
        <f>IF(N599="nulová",J599,0)</f>
        <v>0</v>
      </c>
      <c r="BJ599" s="17" t="s">
        <v>79</v>
      </c>
      <c r="BK599" s="143">
        <f>ROUND(I599*H599,2)</f>
        <v>0</v>
      </c>
      <c r="BL599" s="17" t="s">
        <v>163</v>
      </c>
      <c r="BM599" s="142" t="s">
        <v>835</v>
      </c>
    </row>
    <row r="600" spans="2:65" s="1" customFormat="1">
      <c r="B600" s="32"/>
      <c r="D600" s="144" t="s">
        <v>165</v>
      </c>
      <c r="F600" s="145" t="s">
        <v>836</v>
      </c>
      <c r="I600" s="146"/>
      <c r="L600" s="32"/>
      <c r="M600" s="147"/>
      <c r="T600" s="53"/>
      <c r="AT600" s="17" t="s">
        <v>165</v>
      </c>
      <c r="AU600" s="17" t="s">
        <v>81</v>
      </c>
    </row>
    <row r="601" spans="2:65" s="1" customFormat="1">
      <c r="B601" s="32"/>
      <c r="D601" s="148" t="s">
        <v>167</v>
      </c>
      <c r="F601" s="149" t="s">
        <v>837</v>
      </c>
      <c r="I601" s="146"/>
      <c r="L601" s="32"/>
      <c r="M601" s="147"/>
      <c r="T601" s="53"/>
      <c r="AT601" s="17" t="s">
        <v>167</v>
      </c>
      <c r="AU601" s="17" t="s">
        <v>81</v>
      </c>
    </row>
    <row r="602" spans="2:65" s="11" customFormat="1" ht="25.9" customHeight="1">
      <c r="B602" s="119"/>
      <c r="D602" s="120" t="s">
        <v>71</v>
      </c>
      <c r="E602" s="121" t="s">
        <v>838</v>
      </c>
      <c r="F602" s="121" t="s">
        <v>839</v>
      </c>
      <c r="I602" s="122"/>
      <c r="J602" s="123">
        <f>BK602</f>
        <v>0</v>
      </c>
      <c r="L602" s="119"/>
      <c r="M602" s="124"/>
      <c r="P602" s="125">
        <f>P603+P660+P674+P721+P1034+P1149+P1290+P1426+P1439</f>
        <v>0</v>
      </c>
      <c r="R602" s="125">
        <f>R603+R660+R674+R721+R1034+R1149+R1290+R1426+R1439</f>
        <v>39.099231710000005</v>
      </c>
      <c r="T602" s="126">
        <f>T603+T660+T674+T721+T1034+T1149+T1290+T1426+T1439</f>
        <v>30.071022969999998</v>
      </c>
      <c r="AR602" s="120" t="s">
        <v>81</v>
      </c>
      <c r="AT602" s="127" t="s">
        <v>71</v>
      </c>
      <c r="AU602" s="127" t="s">
        <v>72</v>
      </c>
      <c r="AY602" s="120" t="s">
        <v>156</v>
      </c>
      <c r="BK602" s="128">
        <f>BK603+BK660+BK674+BK721+BK1034+BK1149+BK1290+BK1426+BK1439</f>
        <v>0</v>
      </c>
    </row>
    <row r="603" spans="2:65" s="11" customFormat="1" ht="22.9" customHeight="1">
      <c r="B603" s="119"/>
      <c r="D603" s="120" t="s">
        <v>71</v>
      </c>
      <c r="E603" s="129" t="s">
        <v>840</v>
      </c>
      <c r="F603" s="129" t="s">
        <v>841</v>
      </c>
      <c r="I603" s="122"/>
      <c r="J603" s="130">
        <f>BK603</f>
        <v>0</v>
      </c>
      <c r="L603" s="119"/>
      <c r="M603" s="124"/>
      <c r="P603" s="125">
        <f>SUM(P604:P659)</f>
        <v>0</v>
      </c>
      <c r="R603" s="125">
        <f>SUM(R604:R659)</f>
        <v>3.5743015999999996</v>
      </c>
      <c r="T603" s="126">
        <f>SUM(T604:T659)</f>
        <v>0</v>
      </c>
      <c r="AR603" s="120" t="s">
        <v>81</v>
      </c>
      <c r="AT603" s="127" t="s">
        <v>71</v>
      </c>
      <c r="AU603" s="127" t="s">
        <v>79</v>
      </c>
      <c r="AY603" s="120" t="s">
        <v>156</v>
      </c>
      <c r="BK603" s="128">
        <f>SUM(BK604:BK659)</f>
        <v>0</v>
      </c>
    </row>
    <row r="604" spans="2:65" s="1" customFormat="1" ht="24.2" customHeight="1">
      <c r="B604" s="32"/>
      <c r="C604" s="131" t="s">
        <v>842</v>
      </c>
      <c r="D604" s="131" t="s">
        <v>158</v>
      </c>
      <c r="E604" s="132" t="s">
        <v>843</v>
      </c>
      <c r="F604" s="133" t="s">
        <v>844</v>
      </c>
      <c r="G604" s="134" t="s">
        <v>252</v>
      </c>
      <c r="H604" s="135">
        <v>200.25</v>
      </c>
      <c r="I604" s="136"/>
      <c r="J604" s="137">
        <f>ROUND(I604*H604,2)</f>
        <v>0</v>
      </c>
      <c r="K604" s="133" t="s">
        <v>162</v>
      </c>
      <c r="L604" s="32"/>
      <c r="M604" s="138" t="s">
        <v>19</v>
      </c>
      <c r="N604" s="139" t="s">
        <v>43</v>
      </c>
      <c r="P604" s="140">
        <f>O604*H604</f>
        <v>0</v>
      </c>
      <c r="Q604" s="140">
        <v>0</v>
      </c>
      <c r="R604" s="140">
        <f>Q604*H604</f>
        <v>0</v>
      </c>
      <c r="S604" s="140">
        <v>0</v>
      </c>
      <c r="T604" s="141">
        <f>S604*H604</f>
        <v>0</v>
      </c>
      <c r="AR604" s="142" t="s">
        <v>281</v>
      </c>
      <c r="AT604" s="142" t="s">
        <v>158</v>
      </c>
      <c r="AU604" s="142" t="s">
        <v>81</v>
      </c>
      <c r="AY604" s="17" t="s">
        <v>156</v>
      </c>
      <c r="BE604" s="143">
        <f>IF(N604="základní",J604,0)</f>
        <v>0</v>
      </c>
      <c r="BF604" s="143">
        <f>IF(N604="snížená",J604,0)</f>
        <v>0</v>
      </c>
      <c r="BG604" s="143">
        <f>IF(N604="zákl. přenesená",J604,0)</f>
        <v>0</v>
      </c>
      <c r="BH604" s="143">
        <f>IF(N604="sníž. přenesená",J604,0)</f>
        <v>0</v>
      </c>
      <c r="BI604" s="143">
        <f>IF(N604="nulová",J604,0)</f>
        <v>0</v>
      </c>
      <c r="BJ604" s="17" t="s">
        <v>79</v>
      </c>
      <c r="BK604" s="143">
        <f>ROUND(I604*H604,2)</f>
        <v>0</v>
      </c>
      <c r="BL604" s="17" t="s">
        <v>281</v>
      </c>
      <c r="BM604" s="142" t="s">
        <v>845</v>
      </c>
    </row>
    <row r="605" spans="2:65" s="1" customFormat="1">
      <c r="B605" s="32"/>
      <c r="D605" s="144" t="s">
        <v>165</v>
      </c>
      <c r="F605" s="145" t="s">
        <v>846</v>
      </c>
      <c r="I605" s="146"/>
      <c r="L605" s="32"/>
      <c r="M605" s="147"/>
      <c r="T605" s="53"/>
      <c r="AT605" s="17" t="s">
        <v>165</v>
      </c>
      <c r="AU605" s="17" t="s">
        <v>81</v>
      </c>
    </row>
    <row r="606" spans="2:65" s="1" customFormat="1">
      <c r="B606" s="32"/>
      <c r="D606" s="148" t="s">
        <v>167</v>
      </c>
      <c r="F606" s="149" t="s">
        <v>847</v>
      </c>
      <c r="I606" s="146"/>
      <c r="L606" s="32"/>
      <c r="M606" s="147"/>
      <c r="T606" s="53"/>
      <c r="AT606" s="17" t="s">
        <v>167</v>
      </c>
      <c r="AU606" s="17" t="s">
        <v>81</v>
      </c>
    </row>
    <row r="607" spans="2:65" s="13" customFormat="1">
      <c r="B607" s="156"/>
      <c r="D607" s="144" t="s">
        <v>169</v>
      </c>
      <c r="E607" s="157" t="s">
        <v>19</v>
      </c>
      <c r="F607" s="158" t="s">
        <v>546</v>
      </c>
      <c r="H607" s="159">
        <v>200.25</v>
      </c>
      <c r="I607" s="160"/>
      <c r="L607" s="156"/>
      <c r="M607" s="161"/>
      <c r="T607" s="162"/>
      <c r="AT607" s="157" t="s">
        <v>169</v>
      </c>
      <c r="AU607" s="157" t="s">
        <v>81</v>
      </c>
      <c r="AV607" s="13" t="s">
        <v>81</v>
      </c>
      <c r="AW607" s="13" t="s">
        <v>33</v>
      </c>
      <c r="AX607" s="13" t="s">
        <v>72</v>
      </c>
      <c r="AY607" s="157" t="s">
        <v>156</v>
      </c>
    </row>
    <row r="608" spans="2:65" s="14" customFormat="1">
      <c r="B608" s="163"/>
      <c r="D608" s="144" t="s">
        <v>169</v>
      </c>
      <c r="E608" s="164" t="s">
        <v>19</v>
      </c>
      <c r="F608" s="165" t="s">
        <v>176</v>
      </c>
      <c r="H608" s="166">
        <v>200.25</v>
      </c>
      <c r="I608" s="167"/>
      <c r="L608" s="163"/>
      <c r="M608" s="168"/>
      <c r="T608" s="169"/>
      <c r="AT608" s="164" t="s">
        <v>169</v>
      </c>
      <c r="AU608" s="164" t="s">
        <v>81</v>
      </c>
      <c r="AV608" s="14" t="s">
        <v>163</v>
      </c>
      <c r="AW608" s="14" t="s">
        <v>33</v>
      </c>
      <c r="AX608" s="14" t="s">
        <v>79</v>
      </c>
      <c r="AY608" s="164" t="s">
        <v>156</v>
      </c>
    </row>
    <row r="609" spans="2:65" s="1" customFormat="1" ht="16.5" customHeight="1">
      <c r="B609" s="32"/>
      <c r="C609" s="170" t="s">
        <v>848</v>
      </c>
      <c r="D609" s="170" t="s">
        <v>237</v>
      </c>
      <c r="E609" s="171" t="s">
        <v>849</v>
      </c>
      <c r="F609" s="172" t="s">
        <v>850</v>
      </c>
      <c r="G609" s="173" t="s">
        <v>218</v>
      </c>
      <c r="H609" s="174">
        <v>0.06</v>
      </c>
      <c r="I609" s="175"/>
      <c r="J609" s="176">
        <f>ROUND(I609*H609,2)</f>
        <v>0</v>
      </c>
      <c r="K609" s="172" t="s">
        <v>162</v>
      </c>
      <c r="L609" s="177"/>
      <c r="M609" s="178" t="s">
        <v>19</v>
      </c>
      <c r="N609" s="179" t="s">
        <v>43</v>
      </c>
      <c r="P609" s="140">
        <f>O609*H609</f>
        <v>0</v>
      </c>
      <c r="Q609" s="140">
        <v>1</v>
      </c>
      <c r="R609" s="140">
        <f>Q609*H609</f>
        <v>0.06</v>
      </c>
      <c r="S609" s="140">
        <v>0</v>
      </c>
      <c r="T609" s="141">
        <f>S609*H609</f>
        <v>0</v>
      </c>
      <c r="AR609" s="142" t="s">
        <v>384</v>
      </c>
      <c r="AT609" s="142" t="s">
        <v>237</v>
      </c>
      <c r="AU609" s="142" t="s">
        <v>81</v>
      </c>
      <c r="AY609" s="17" t="s">
        <v>156</v>
      </c>
      <c r="BE609" s="143">
        <f>IF(N609="základní",J609,0)</f>
        <v>0</v>
      </c>
      <c r="BF609" s="143">
        <f>IF(N609="snížená",J609,0)</f>
        <v>0</v>
      </c>
      <c r="BG609" s="143">
        <f>IF(N609="zákl. přenesená",J609,0)</f>
        <v>0</v>
      </c>
      <c r="BH609" s="143">
        <f>IF(N609="sníž. přenesená",J609,0)</f>
        <v>0</v>
      </c>
      <c r="BI609" s="143">
        <f>IF(N609="nulová",J609,0)</f>
        <v>0</v>
      </c>
      <c r="BJ609" s="17" t="s">
        <v>79</v>
      </c>
      <c r="BK609" s="143">
        <f>ROUND(I609*H609,2)</f>
        <v>0</v>
      </c>
      <c r="BL609" s="17" t="s">
        <v>281</v>
      </c>
      <c r="BM609" s="142" t="s">
        <v>851</v>
      </c>
    </row>
    <row r="610" spans="2:65" s="1" customFormat="1">
      <c r="B610" s="32"/>
      <c r="D610" s="144" t="s">
        <v>165</v>
      </c>
      <c r="F610" s="145" t="s">
        <v>850</v>
      </c>
      <c r="I610" s="146"/>
      <c r="L610" s="32"/>
      <c r="M610" s="147"/>
      <c r="T610" s="53"/>
      <c r="AT610" s="17" t="s">
        <v>165</v>
      </c>
      <c r="AU610" s="17" t="s">
        <v>81</v>
      </c>
    </row>
    <row r="611" spans="2:65" s="13" customFormat="1">
      <c r="B611" s="156"/>
      <c r="D611" s="144" t="s">
        <v>169</v>
      </c>
      <c r="E611" s="157" t="s">
        <v>19</v>
      </c>
      <c r="F611" s="158" t="s">
        <v>852</v>
      </c>
      <c r="H611" s="159">
        <v>200.25</v>
      </c>
      <c r="I611" s="160"/>
      <c r="L611" s="156"/>
      <c r="M611" s="161"/>
      <c r="T611" s="162"/>
      <c r="AT611" s="157" t="s">
        <v>169</v>
      </c>
      <c r="AU611" s="157" t="s">
        <v>81</v>
      </c>
      <c r="AV611" s="13" t="s">
        <v>81</v>
      </c>
      <c r="AW611" s="13" t="s">
        <v>33</v>
      </c>
      <c r="AX611" s="13" t="s">
        <v>79</v>
      </c>
      <c r="AY611" s="157" t="s">
        <v>156</v>
      </c>
    </row>
    <row r="612" spans="2:65" s="13" customFormat="1">
      <c r="B612" s="156"/>
      <c r="D612" s="144" t="s">
        <v>169</v>
      </c>
      <c r="F612" s="158" t="s">
        <v>853</v>
      </c>
      <c r="H612" s="159">
        <v>0.06</v>
      </c>
      <c r="I612" s="160"/>
      <c r="L612" s="156"/>
      <c r="M612" s="161"/>
      <c r="T612" s="162"/>
      <c r="AT612" s="157" t="s">
        <v>169</v>
      </c>
      <c r="AU612" s="157" t="s">
        <v>81</v>
      </c>
      <c r="AV612" s="13" t="s">
        <v>81</v>
      </c>
      <c r="AW612" s="13" t="s">
        <v>4</v>
      </c>
      <c r="AX612" s="13" t="s">
        <v>79</v>
      </c>
      <c r="AY612" s="157" t="s">
        <v>156</v>
      </c>
    </row>
    <row r="613" spans="2:65" s="1" customFormat="1" ht="24.2" customHeight="1">
      <c r="B613" s="32"/>
      <c r="C613" s="131" t="s">
        <v>854</v>
      </c>
      <c r="D613" s="131" t="s">
        <v>158</v>
      </c>
      <c r="E613" s="132" t="s">
        <v>855</v>
      </c>
      <c r="F613" s="133" t="s">
        <v>856</v>
      </c>
      <c r="G613" s="134" t="s">
        <v>252</v>
      </c>
      <c r="H613" s="135">
        <v>34.042999999999999</v>
      </c>
      <c r="I613" s="136"/>
      <c r="J613" s="137">
        <f>ROUND(I613*H613,2)</f>
        <v>0</v>
      </c>
      <c r="K613" s="133" t="s">
        <v>162</v>
      </c>
      <c r="L613" s="32"/>
      <c r="M613" s="138" t="s">
        <v>19</v>
      </c>
      <c r="N613" s="139" t="s">
        <v>43</v>
      </c>
      <c r="P613" s="140">
        <f>O613*H613</f>
        <v>0</v>
      </c>
      <c r="Q613" s="140">
        <v>0</v>
      </c>
      <c r="R613" s="140">
        <f>Q613*H613</f>
        <v>0</v>
      </c>
      <c r="S613" s="140">
        <v>0</v>
      </c>
      <c r="T613" s="141">
        <f>S613*H613</f>
        <v>0</v>
      </c>
      <c r="AR613" s="142" t="s">
        <v>281</v>
      </c>
      <c r="AT613" s="142" t="s">
        <v>158</v>
      </c>
      <c r="AU613" s="142" t="s">
        <v>81</v>
      </c>
      <c r="AY613" s="17" t="s">
        <v>156</v>
      </c>
      <c r="BE613" s="143">
        <f>IF(N613="základní",J613,0)</f>
        <v>0</v>
      </c>
      <c r="BF613" s="143">
        <f>IF(N613="snížená",J613,0)</f>
        <v>0</v>
      </c>
      <c r="BG613" s="143">
        <f>IF(N613="zákl. přenesená",J613,0)</f>
        <v>0</v>
      </c>
      <c r="BH613" s="143">
        <f>IF(N613="sníž. přenesená",J613,0)</f>
        <v>0</v>
      </c>
      <c r="BI613" s="143">
        <f>IF(N613="nulová",J613,0)</f>
        <v>0</v>
      </c>
      <c r="BJ613" s="17" t="s">
        <v>79</v>
      </c>
      <c r="BK613" s="143">
        <f>ROUND(I613*H613,2)</f>
        <v>0</v>
      </c>
      <c r="BL613" s="17" t="s">
        <v>281</v>
      </c>
      <c r="BM613" s="142" t="s">
        <v>857</v>
      </c>
    </row>
    <row r="614" spans="2:65" s="1" customFormat="1">
      <c r="B614" s="32"/>
      <c r="D614" s="144" t="s">
        <v>165</v>
      </c>
      <c r="F614" s="145" t="s">
        <v>858</v>
      </c>
      <c r="I614" s="146"/>
      <c r="L614" s="32"/>
      <c r="M614" s="147"/>
      <c r="T614" s="53"/>
      <c r="AT614" s="17" t="s">
        <v>165</v>
      </c>
      <c r="AU614" s="17" t="s">
        <v>81</v>
      </c>
    </row>
    <row r="615" spans="2:65" s="1" customFormat="1">
      <c r="B615" s="32"/>
      <c r="D615" s="148" t="s">
        <v>167</v>
      </c>
      <c r="F615" s="149" t="s">
        <v>859</v>
      </c>
      <c r="I615" s="146"/>
      <c r="L615" s="32"/>
      <c r="M615" s="147"/>
      <c r="T615" s="53"/>
      <c r="AT615" s="17" t="s">
        <v>167</v>
      </c>
      <c r="AU615" s="17" t="s">
        <v>81</v>
      </c>
    </row>
    <row r="616" spans="2:65" s="13" customFormat="1">
      <c r="B616" s="156"/>
      <c r="D616" s="144" t="s">
        <v>169</v>
      </c>
      <c r="E616" s="157" t="s">
        <v>19</v>
      </c>
      <c r="F616" s="158" t="s">
        <v>860</v>
      </c>
      <c r="H616" s="159">
        <v>34.042999999999999</v>
      </c>
      <c r="I616" s="160"/>
      <c r="L616" s="156"/>
      <c r="M616" s="161"/>
      <c r="T616" s="162"/>
      <c r="AT616" s="157" t="s">
        <v>169</v>
      </c>
      <c r="AU616" s="157" t="s">
        <v>81</v>
      </c>
      <c r="AV616" s="13" t="s">
        <v>81</v>
      </c>
      <c r="AW616" s="13" t="s">
        <v>33</v>
      </c>
      <c r="AX616" s="13" t="s">
        <v>72</v>
      </c>
      <c r="AY616" s="157" t="s">
        <v>156</v>
      </c>
    </row>
    <row r="617" spans="2:65" s="14" customFormat="1">
      <c r="B617" s="163"/>
      <c r="D617" s="144" t="s">
        <v>169</v>
      </c>
      <c r="E617" s="164" t="s">
        <v>19</v>
      </c>
      <c r="F617" s="165" t="s">
        <v>176</v>
      </c>
      <c r="H617" s="166">
        <v>34.042999999999999</v>
      </c>
      <c r="I617" s="167"/>
      <c r="L617" s="163"/>
      <c r="M617" s="168"/>
      <c r="T617" s="169"/>
      <c r="AT617" s="164" t="s">
        <v>169</v>
      </c>
      <c r="AU617" s="164" t="s">
        <v>81</v>
      </c>
      <c r="AV617" s="14" t="s">
        <v>163</v>
      </c>
      <c r="AW617" s="14" t="s">
        <v>33</v>
      </c>
      <c r="AX617" s="14" t="s">
        <v>79</v>
      </c>
      <c r="AY617" s="164" t="s">
        <v>156</v>
      </c>
    </row>
    <row r="618" spans="2:65" s="1" customFormat="1" ht="16.5" customHeight="1">
      <c r="B618" s="32"/>
      <c r="C618" s="170" t="s">
        <v>861</v>
      </c>
      <c r="D618" s="170" t="s">
        <v>237</v>
      </c>
      <c r="E618" s="171" t="s">
        <v>849</v>
      </c>
      <c r="F618" s="172" t="s">
        <v>850</v>
      </c>
      <c r="G618" s="173" t="s">
        <v>218</v>
      </c>
      <c r="H618" s="174">
        <v>1.2E-2</v>
      </c>
      <c r="I618" s="175"/>
      <c r="J618" s="176">
        <f>ROUND(I618*H618,2)</f>
        <v>0</v>
      </c>
      <c r="K618" s="172" t="s">
        <v>162</v>
      </c>
      <c r="L618" s="177"/>
      <c r="M618" s="178" t="s">
        <v>19</v>
      </c>
      <c r="N618" s="179" t="s">
        <v>43</v>
      </c>
      <c r="P618" s="140">
        <f>O618*H618</f>
        <v>0</v>
      </c>
      <c r="Q618" s="140">
        <v>1</v>
      </c>
      <c r="R618" s="140">
        <f>Q618*H618</f>
        <v>1.2E-2</v>
      </c>
      <c r="S618" s="140">
        <v>0</v>
      </c>
      <c r="T618" s="141">
        <f>S618*H618</f>
        <v>0</v>
      </c>
      <c r="AR618" s="142" t="s">
        <v>384</v>
      </c>
      <c r="AT618" s="142" t="s">
        <v>237</v>
      </c>
      <c r="AU618" s="142" t="s">
        <v>81</v>
      </c>
      <c r="AY618" s="17" t="s">
        <v>156</v>
      </c>
      <c r="BE618" s="143">
        <f>IF(N618="základní",J618,0)</f>
        <v>0</v>
      </c>
      <c r="BF618" s="143">
        <f>IF(N618="snížená",J618,0)</f>
        <v>0</v>
      </c>
      <c r="BG618" s="143">
        <f>IF(N618="zákl. přenesená",J618,0)</f>
        <v>0</v>
      </c>
      <c r="BH618" s="143">
        <f>IF(N618="sníž. přenesená",J618,0)</f>
        <v>0</v>
      </c>
      <c r="BI618" s="143">
        <f>IF(N618="nulová",J618,0)</f>
        <v>0</v>
      </c>
      <c r="BJ618" s="17" t="s">
        <v>79</v>
      </c>
      <c r="BK618" s="143">
        <f>ROUND(I618*H618,2)</f>
        <v>0</v>
      </c>
      <c r="BL618" s="17" t="s">
        <v>281</v>
      </c>
      <c r="BM618" s="142" t="s">
        <v>862</v>
      </c>
    </row>
    <row r="619" spans="2:65" s="1" customFormat="1">
      <c r="B619" s="32"/>
      <c r="D619" s="144" t="s">
        <v>165</v>
      </c>
      <c r="F619" s="145" t="s">
        <v>850</v>
      </c>
      <c r="I619" s="146"/>
      <c r="L619" s="32"/>
      <c r="M619" s="147"/>
      <c r="T619" s="53"/>
      <c r="AT619" s="17" t="s">
        <v>165</v>
      </c>
      <c r="AU619" s="17" t="s">
        <v>81</v>
      </c>
    </row>
    <row r="620" spans="2:65" s="13" customFormat="1">
      <c r="B620" s="156"/>
      <c r="D620" s="144" t="s">
        <v>169</v>
      </c>
      <c r="E620" s="157" t="s">
        <v>19</v>
      </c>
      <c r="F620" s="158" t="s">
        <v>863</v>
      </c>
      <c r="H620" s="159">
        <v>34.042999999999999</v>
      </c>
      <c r="I620" s="160"/>
      <c r="L620" s="156"/>
      <c r="M620" s="161"/>
      <c r="T620" s="162"/>
      <c r="AT620" s="157" t="s">
        <v>169</v>
      </c>
      <c r="AU620" s="157" t="s">
        <v>81</v>
      </c>
      <c r="AV620" s="13" t="s">
        <v>81</v>
      </c>
      <c r="AW620" s="13" t="s">
        <v>33</v>
      </c>
      <c r="AX620" s="13" t="s">
        <v>79</v>
      </c>
      <c r="AY620" s="157" t="s">
        <v>156</v>
      </c>
    </row>
    <row r="621" spans="2:65" s="13" customFormat="1">
      <c r="B621" s="156"/>
      <c r="D621" s="144" t="s">
        <v>169</v>
      </c>
      <c r="F621" s="158" t="s">
        <v>864</v>
      </c>
      <c r="H621" s="159">
        <v>1.2E-2</v>
      </c>
      <c r="I621" s="160"/>
      <c r="L621" s="156"/>
      <c r="M621" s="161"/>
      <c r="T621" s="162"/>
      <c r="AT621" s="157" t="s">
        <v>169</v>
      </c>
      <c r="AU621" s="157" t="s">
        <v>81</v>
      </c>
      <c r="AV621" s="13" t="s">
        <v>81</v>
      </c>
      <c r="AW621" s="13" t="s">
        <v>4</v>
      </c>
      <c r="AX621" s="13" t="s">
        <v>79</v>
      </c>
      <c r="AY621" s="157" t="s">
        <v>156</v>
      </c>
    </row>
    <row r="622" spans="2:65" s="1" customFormat="1" ht="24.2" customHeight="1">
      <c r="B622" s="32"/>
      <c r="C622" s="131" t="s">
        <v>865</v>
      </c>
      <c r="D622" s="131" t="s">
        <v>158</v>
      </c>
      <c r="E622" s="132" t="s">
        <v>866</v>
      </c>
      <c r="F622" s="133" t="s">
        <v>867</v>
      </c>
      <c r="G622" s="134" t="s">
        <v>252</v>
      </c>
      <c r="H622" s="135">
        <v>400.5</v>
      </c>
      <c r="I622" s="136"/>
      <c r="J622" s="137">
        <f>ROUND(I622*H622,2)</f>
        <v>0</v>
      </c>
      <c r="K622" s="133" t="s">
        <v>162</v>
      </c>
      <c r="L622" s="32"/>
      <c r="M622" s="138" t="s">
        <v>19</v>
      </c>
      <c r="N622" s="139" t="s">
        <v>43</v>
      </c>
      <c r="P622" s="140">
        <f>O622*H622</f>
        <v>0</v>
      </c>
      <c r="Q622" s="140">
        <v>4.0000000000000002E-4</v>
      </c>
      <c r="R622" s="140">
        <f>Q622*H622</f>
        <v>0.16020000000000001</v>
      </c>
      <c r="S622" s="140">
        <v>0</v>
      </c>
      <c r="T622" s="141">
        <f>S622*H622</f>
        <v>0</v>
      </c>
      <c r="AR622" s="142" t="s">
        <v>281</v>
      </c>
      <c r="AT622" s="142" t="s">
        <v>158</v>
      </c>
      <c r="AU622" s="142" t="s">
        <v>81</v>
      </c>
      <c r="AY622" s="17" t="s">
        <v>156</v>
      </c>
      <c r="BE622" s="143">
        <f>IF(N622="základní",J622,0)</f>
        <v>0</v>
      </c>
      <c r="BF622" s="143">
        <f>IF(N622="snížená",J622,0)</f>
        <v>0</v>
      </c>
      <c r="BG622" s="143">
        <f>IF(N622="zákl. přenesená",J622,0)</f>
        <v>0</v>
      </c>
      <c r="BH622" s="143">
        <f>IF(N622="sníž. přenesená",J622,0)</f>
        <v>0</v>
      </c>
      <c r="BI622" s="143">
        <f>IF(N622="nulová",J622,0)</f>
        <v>0</v>
      </c>
      <c r="BJ622" s="17" t="s">
        <v>79</v>
      </c>
      <c r="BK622" s="143">
        <f>ROUND(I622*H622,2)</f>
        <v>0</v>
      </c>
      <c r="BL622" s="17" t="s">
        <v>281</v>
      </c>
      <c r="BM622" s="142" t="s">
        <v>868</v>
      </c>
    </row>
    <row r="623" spans="2:65" s="1" customFormat="1">
      <c r="B623" s="32"/>
      <c r="D623" s="144" t="s">
        <v>165</v>
      </c>
      <c r="F623" s="145" t="s">
        <v>869</v>
      </c>
      <c r="I623" s="146"/>
      <c r="L623" s="32"/>
      <c r="M623" s="147"/>
      <c r="T623" s="53"/>
      <c r="AT623" s="17" t="s">
        <v>165</v>
      </c>
      <c r="AU623" s="17" t="s">
        <v>81</v>
      </c>
    </row>
    <row r="624" spans="2:65" s="1" customFormat="1">
      <c r="B624" s="32"/>
      <c r="D624" s="148" t="s">
        <v>167</v>
      </c>
      <c r="F624" s="149" t="s">
        <v>870</v>
      </c>
      <c r="I624" s="146"/>
      <c r="L624" s="32"/>
      <c r="M624" s="147"/>
      <c r="T624" s="53"/>
      <c r="AT624" s="17" t="s">
        <v>167</v>
      </c>
      <c r="AU624" s="17" t="s">
        <v>81</v>
      </c>
    </row>
    <row r="625" spans="2:65" s="13" customFormat="1">
      <c r="B625" s="156"/>
      <c r="D625" s="144" t="s">
        <v>169</v>
      </c>
      <c r="E625" s="157" t="s">
        <v>19</v>
      </c>
      <c r="F625" s="158" t="s">
        <v>871</v>
      </c>
      <c r="H625" s="159">
        <v>400.5</v>
      </c>
      <c r="I625" s="160"/>
      <c r="L625" s="156"/>
      <c r="M625" s="161"/>
      <c r="T625" s="162"/>
      <c r="AT625" s="157" t="s">
        <v>169</v>
      </c>
      <c r="AU625" s="157" t="s">
        <v>81</v>
      </c>
      <c r="AV625" s="13" t="s">
        <v>81</v>
      </c>
      <c r="AW625" s="13" t="s">
        <v>33</v>
      </c>
      <c r="AX625" s="13" t="s">
        <v>72</v>
      </c>
      <c r="AY625" s="157" t="s">
        <v>156</v>
      </c>
    </row>
    <row r="626" spans="2:65" s="14" customFormat="1">
      <c r="B626" s="163"/>
      <c r="D626" s="144" t="s">
        <v>169</v>
      </c>
      <c r="E626" s="164" t="s">
        <v>19</v>
      </c>
      <c r="F626" s="165" t="s">
        <v>176</v>
      </c>
      <c r="H626" s="166">
        <v>400.5</v>
      </c>
      <c r="I626" s="167"/>
      <c r="L626" s="163"/>
      <c r="M626" s="168"/>
      <c r="T626" s="169"/>
      <c r="AT626" s="164" t="s">
        <v>169</v>
      </c>
      <c r="AU626" s="164" t="s">
        <v>81</v>
      </c>
      <c r="AV626" s="14" t="s">
        <v>163</v>
      </c>
      <c r="AW626" s="14" t="s">
        <v>33</v>
      </c>
      <c r="AX626" s="14" t="s">
        <v>79</v>
      </c>
      <c r="AY626" s="164" t="s">
        <v>156</v>
      </c>
    </row>
    <row r="627" spans="2:65" s="1" customFormat="1" ht="49.15" customHeight="1">
      <c r="B627" s="32"/>
      <c r="C627" s="170" t="s">
        <v>872</v>
      </c>
      <c r="D627" s="170" t="s">
        <v>237</v>
      </c>
      <c r="E627" s="171" t="s">
        <v>873</v>
      </c>
      <c r="F627" s="172" t="s">
        <v>874</v>
      </c>
      <c r="G627" s="173" t="s">
        <v>252</v>
      </c>
      <c r="H627" s="174">
        <v>233.39099999999999</v>
      </c>
      <c r="I627" s="175"/>
      <c r="J627" s="176">
        <f>ROUND(I627*H627,2)</f>
        <v>0</v>
      </c>
      <c r="K627" s="172" t="s">
        <v>162</v>
      </c>
      <c r="L627" s="177"/>
      <c r="M627" s="178" t="s">
        <v>19</v>
      </c>
      <c r="N627" s="179" t="s">
        <v>43</v>
      </c>
      <c r="P627" s="140">
        <f>O627*H627</f>
        <v>0</v>
      </c>
      <c r="Q627" s="140">
        <v>5.4000000000000003E-3</v>
      </c>
      <c r="R627" s="140">
        <f>Q627*H627</f>
        <v>1.2603114</v>
      </c>
      <c r="S627" s="140">
        <v>0</v>
      </c>
      <c r="T627" s="141">
        <f>S627*H627</f>
        <v>0</v>
      </c>
      <c r="AR627" s="142" t="s">
        <v>384</v>
      </c>
      <c r="AT627" s="142" t="s">
        <v>237</v>
      </c>
      <c r="AU627" s="142" t="s">
        <v>81</v>
      </c>
      <c r="AY627" s="17" t="s">
        <v>156</v>
      </c>
      <c r="BE627" s="143">
        <f>IF(N627="základní",J627,0)</f>
        <v>0</v>
      </c>
      <c r="BF627" s="143">
        <f>IF(N627="snížená",J627,0)</f>
        <v>0</v>
      </c>
      <c r="BG627" s="143">
        <f>IF(N627="zákl. přenesená",J627,0)</f>
        <v>0</v>
      </c>
      <c r="BH627" s="143">
        <f>IF(N627="sníž. přenesená",J627,0)</f>
        <v>0</v>
      </c>
      <c r="BI627" s="143">
        <f>IF(N627="nulová",J627,0)</f>
        <v>0</v>
      </c>
      <c r="BJ627" s="17" t="s">
        <v>79</v>
      </c>
      <c r="BK627" s="143">
        <f>ROUND(I627*H627,2)</f>
        <v>0</v>
      </c>
      <c r="BL627" s="17" t="s">
        <v>281</v>
      </c>
      <c r="BM627" s="142" t="s">
        <v>875</v>
      </c>
    </row>
    <row r="628" spans="2:65" s="1" customFormat="1">
      <c r="B628" s="32"/>
      <c r="D628" s="144" t="s">
        <v>165</v>
      </c>
      <c r="F628" s="145" t="s">
        <v>874</v>
      </c>
      <c r="I628" s="146"/>
      <c r="L628" s="32"/>
      <c r="M628" s="147"/>
      <c r="T628" s="53"/>
      <c r="AT628" s="17" t="s">
        <v>165</v>
      </c>
      <c r="AU628" s="17" t="s">
        <v>81</v>
      </c>
    </row>
    <row r="629" spans="2:65" s="13" customFormat="1">
      <c r="B629" s="156"/>
      <c r="D629" s="144" t="s">
        <v>169</v>
      </c>
      <c r="E629" s="157" t="s">
        <v>19</v>
      </c>
      <c r="F629" s="158" t="s">
        <v>852</v>
      </c>
      <c r="H629" s="159">
        <v>200.25</v>
      </c>
      <c r="I629" s="160"/>
      <c r="L629" s="156"/>
      <c r="M629" s="161"/>
      <c r="T629" s="162"/>
      <c r="AT629" s="157" t="s">
        <v>169</v>
      </c>
      <c r="AU629" s="157" t="s">
        <v>81</v>
      </c>
      <c r="AV629" s="13" t="s">
        <v>81</v>
      </c>
      <c r="AW629" s="13" t="s">
        <v>33</v>
      </c>
      <c r="AX629" s="13" t="s">
        <v>79</v>
      </c>
      <c r="AY629" s="157" t="s">
        <v>156</v>
      </c>
    </row>
    <row r="630" spans="2:65" s="13" customFormat="1">
      <c r="B630" s="156"/>
      <c r="D630" s="144" t="s">
        <v>169</v>
      </c>
      <c r="F630" s="158" t="s">
        <v>876</v>
      </c>
      <c r="H630" s="159">
        <v>233.39099999999999</v>
      </c>
      <c r="I630" s="160"/>
      <c r="L630" s="156"/>
      <c r="M630" s="161"/>
      <c r="T630" s="162"/>
      <c r="AT630" s="157" t="s">
        <v>169</v>
      </c>
      <c r="AU630" s="157" t="s">
        <v>81</v>
      </c>
      <c r="AV630" s="13" t="s">
        <v>81</v>
      </c>
      <c r="AW630" s="13" t="s">
        <v>4</v>
      </c>
      <c r="AX630" s="13" t="s">
        <v>79</v>
      </c>
      <c r="AY630" s="157" t="s">
        <v>156</v>
      </c>
    </row>
    <row r="631" spans="2:65" s="1" customFormat="1" ht="49.15" customHeight="1">
      <c r="B631" s="32"/>
      <c r="C631" s="170" t="s">
        <v>877</v>
      </c>
      <c r="D631" s="170" t="s">
        <v>237</v>
      </c>
      <c r="E631" s="171" t="s">
        <v>878</v>
      </c>
      <c r="F631" s="172" t="s">
        <v>879</v>
      </c>
      <c r="G631" s="173" t="s">
        <v>252</v>
      </c>
      <c r="H631" s="174">
        <v>233.39099999999999</v>
      </c>
      <c r="I631" s="175"/>
      <c r="J631" s="176">
        <f>ROUND(I631*H631,2)</f>
        <v>0</v>
      </c>
      <c r="K631" s="172" t="s">
        <v>162</v>
      </c>
      <c r="L631" s="177"/>
      <c r="M631" s="178" t="s">
        <v>19</v>
      </c>
      <c r="N631" s="179" t="s">
        <v>43</v>
      </c>
      <c r="P631" s="140">
        <f>O631*H631</f>
        <v>0</v>
      </c>
      <c r="Q631" s="140">
        <v>5.3E-3</v>
      </c>
      <c r="R631" s="140">
        <f>Q631*H631</f>
        <v>1.2369722999999999</v>
      </c>
      <c r="S631" s="140">
        <v>0</v>
      </c>
      <c r="T631" s="141">
        <f>S631*H631</f>
        <v>0</v>
      </c>
      <c r="AR631" s="142" t="s">
        <v>384</v>
      </c>
      <c r="AT631" s="142" t="s">
        <v>237</v>
      </c>
      <c r="AU631" s="142" t="s">
        <v>81</v>
      </c>
      <c r="AY631" s="17" t="s">
        <v>156</v>
      </c>
      <c r="BE631" s="143">
        <f>IF(N631="základní",J631,0)</f>
        <v>0</v>
      </c>
      <c r="BF631" s="143">
        <f>IF(N631="snížená",J631,0)</f>
        <v>0</v>
      </c>
      <c r="BG631" s="143">
        <f>IF(N631="zákl. přenesená",J631,0)</f>
        <v>0</v>
      </c>
      <c r="BH631" s="143">
        <f>IF(N631="sníž. přenesená",J631,0)</f>
        <v>0</v>
      </c>
      <c r="BI631" s="143">
        <f>IF(N631="nulová",J631,0)</f>
        <v>0</v>
      </c>
      <c r="BJ631" s="17" t="s">
        <v>79</v>
      </c>
      <c r="BK631" s="143">
        <f>ROUND(I631*H631,2)</f>
        <v>0</v>
      </c>
      <c r="BL631" s="17" t="s">
        <v>281</v>
      </c>
      <c r="BM631" s="142" t="s">
        <v>880</v>
      </c>
    </row>
    <row r="632" spans="2:65" s="1" customFormat="1">
      <c r="B632" s="32"/>
      <c r="D632" s="144" t="s">
        <v>165</v>
      </c>
      <c r="F632" s="145" t="s">
        <v>879</v>
      </c>
      <c r="I632" s="146"/>
      <c r="L632" s="32"/>
      <c r="M632" s="147"/>
      <c r="T632" s="53"/>
      <c r="AT632" s="17" t="s">
        <v>165</v>
      </c>
      <c r="AU632" s="17" t="s">
        <v>81</v>
      </c>
    </row>
    <row r="633" spans="2:65" s="13" customFormat="1">
      <c r="B633" s="156"/>
      <c r="D633" s="144" t="s">
        <v>169</v>
      </c>
      <c r="E633" s="157" t="s">
        <v>19</v>
      </c>
      <c r="F633" s="158" t="s">
        <v>852</v>
      </c>
      <c r="H633" s="159">
        <v>200.25</v>
      </c>
      <c r="I633" s="160"/>
      <c r="L633" s="156"/>
      <c r="M633" s="161"/>
      <c r="T633" s="162"/>
      <c r="AT633" s="157" t="s">
        <v>169</v>
      </c>
      <c r="AU633" s="157" t="s">
        <v>81</v>
      </c>
      <c r="AV633" s="13" t="s">
        <v>81</v>
      </c>
      <c r="AW633" s="13" t="s">
        <v>33</v>
      </c>
      <c r="AX633" s="13" t="s">
        <v>79</v>
      </c>
      <c r="AY633" s="157" t="s">
        <v>156</v>
      </c>
    </row>
    <row r="634" spans="2:65" s="13" customFormat="1">
      <c r="B634" s="156"/>
      <c r="D634" s="144" t="s">
        <v>169</v>
      </c>
      <c r="F634" s="158" t="s">
        <v>876</v>
      </c>
      <c r="H634" s="159">
        <v>233.39099999999999</v>
      </c>
      <c r="I634" s="160"/>
      <c r="L634" s="156"/>
      <c r="M634" s="161"/>
      <c r="T634" s="162"/>
      <c r="AT634" s="157" t="s">
        <v>169</v>
      </c>
      <c r="AU634" s="157" t="s">
        <v>81</v>
      </c>
      <c r="AV634" s="13" t="s">
        <v>81</v>
      </c>
      <c r="AW634" s="13" t="s">
        <v>4</v>
      </c>
      <c r="AX634" s="13" t="s">
        <v>79</v>
      </c>
      <c r="AY634" s="157" t="s">
        <v>156</v>
      </c>
    </row>
    <row r="635" spans="2:65" s="1" customFormat="1" ht="24.2" customHeight="1">
      <c r="B635" s="32"/>
      <c r="C635" s="131" t="s">
        <v>881</v>
      </c>
      <c r="D635" s="131" t="s">
        <v>158</v>
      </c>
      <c r="E635" s="132" t="s">
        <v>882</v>
      </c>
      <c r="F635" s="133" t="s">
        <v>883</v>
      </c>
      <c r="G635" s="134" t="s">
        <v>252</v>
      </c>
      <c r="H635" s="135">
        <v>68.084999999999994</v>
      </c>
      <c r="I635" s="136"/>
      <c r="J635" s="137">
        <f>ROUND(I635*H635,2)</f>
        <v>0</v>
      </c>
      <c r="K635" s="133" t="s">
        <v>162</v>
      </c>
      <c r="L635" s="32"/>
      <c r="M635" s="138" t="s">
        <v>19</v>
      </c>
      <c r="N635" s="139" t="s">
        <v>43</v>
      </c>
      <c r="P635" s="140">
        <f>O635*H635</f>
        <v>0</v>
      </c>
      <c r="Q635" s="140">
        <v>4.0000000000000002E-4</v>
      </c>
      <c r="R635" s="140">
        <f>Q635*H635</f>
        <v>2.7233999999999998E-2</v>
      </c>
      <c r="S635" s="140">
        <v>0</v>
      </c>
      <c r="T635" s="141">
        <f>S635*H635</f>
        <v>0</v>
      </c>
      <c r="AR635" s="142" t="s">
        <v>281</v>
      </c>
      <c r="AT635" s="142" t="s">
        <v>158</v>
      </c>
      <c r="AU635" s="142" t="s">
        <v>81</v>
      </c>
      <c r="AY635" s="17" t="s">
        <v>156</v>
      </c>
      <c r="BE635" s="143">
        <f>IF(N635="základní",J635,0)</f>
        <v>0</v>
      </c>
      <c r="BF635" s="143">
        <f>IF(N635="snížená",J635,0)</f>
        <v>0</v>
      </c>
      <c r="BG635" s="143">
        <f>IF(N635="zákl. přenesená",J635,0)</f>
        <v>0</v>
      </c>
      <c r="BH635" s="143">
        <f>IF(N635="sníž. přenesená",J635,0)</f>
        <v>0</v>
      </c>
      <c r="BI635" s="143">
        <f>IF(N635="nulová",J635,0)</f>
        <v>0</v>
      </c>
      <c r="BJ635" s="17" t="s">
        <v>79</v>
      </c>
      <c r="BK635" s="143">
        <f>ROUND(I635*H635,2)</f>
        <v>0</v>
      </c>
      <c r="BL635" s="17" t="s">
        <v>281</v>
      </c>
      <c r="BM635" s="142" t="s">
        <v>884</v>
      </c>
    </row>
    <row r="636" spans="2:65" s="1" customFormat="1">
      <c r="B636" s="32"/>
      <c r="D636" s="144" t="s">
        <v>165</v>
      </c>
      <c r="F636" s="145" t="s">
        <v>885</v>
      </c>
      <c r="I636" s="146"/>
      <c r="L636" s="32"/>
      <c r="M636" s="147"/>
      <c r="T636" s="53"/>
      <c r="AT636" s="17" t="s">
        <v>165</v>
      </c>
      <c r="AU636" s="17" t="s">
        <v>81</v>
      </c>
    </row>
    <row r="637" spans="2:65" s="1" customFormat="1">
      <c r="B637" s="32"/>
      <c r="D637" s="148" t="s">
        <v>167</v>
      </c>
      <c r="F637" s="149" t="s">
        <v>886</v>
      </c>
      <c r="I637" s="146"/>
      <c r="L637" s="32"/>
      <c r="M637" s="147"/>
      <c r="T637" s="53"/>
      <c r="AT637" s="17" t="s">
        <v>167</v>
      </c>
      <c r="AU637" s="17" t="s">
        <v>81</v>
      </c>
    </row>
    <row r="638" spans="2:65" s="13" customFormat="1">
      <c r="B638" s="156"/>
      <c r="D638" s="144" t="s">
        <v>169</v>
      </c>
      <c r="E638" s="157" t="s">
        <v>19</v>
      </c>
      <c r="F638" s="158" t="s">
        <v>887</v>
      </c>
      <c r="H638" s="159">
        <v>68.084999999999994</v>
      </c>
      <c r="I638" s="160"/>
      <c r="L638" s="156"/>
      <c r="M638" s="161"/>
      <c r="T638" s="162"/>
      <c r="AT638" s="157" t="s">
        <v>169</v>
      </c>
      <c r="AU638" s="157" t="s">
        <v>81</v>
      </c>
      <c r="AV638" s="13" t="s">
        <v>81</v>
      </c>
      <c r="AW638" s="13" t="s">
        <v>33</v>
      </c>
      <c r="AX638" s="13" t="s">
        <v>72</v>
      </c>
      <c r="AY638" s="157" t="s">
        <v>156</v>
      </c>
    </row>
    <row r="639" spans="2:65" s="14" customFormat="1">
      <c r="B639" s="163"/>
      <c r="D639" s="144" t="s">
        <v>169</v>
      </c>
      <c r="E639" s="164" t="s">
        <v>19</v>
      </c>
      <c r="F639" s="165" t="s">
        <v>176</v>
      </c>
      <c r="H639" s="166">
        <v>68.084999999999994</v>
      </c>
      <c r="I639" s="167"/>
      <c r="L639" s="163"/>
      <c r="M639" s="168"/>
      <c r="T639" s="169"/>
      <c r="AT639" s="164" t="s">
        <v>169</v>
      </c>
      <c r="AU639" s="164" t="s">
        <v>81</v>
      </c>
      <c r="AV639" s="14" t="s">
        <v>163</v>
      </c>
      <c r="AW639" s="14" t="s">
        <v>33</v>
      </c>
      <c r="AX639" s="14" t="s">
        <v>79</v>
      </c>
      <c r="AY639" s="164" t="s">
        <v>156</v>
      </c>
    </row>
    <row r="640" spans="2:65" s="1" customFormat="1" ht="49.15" customHeight="1">
      <c r="B640" s="32"/>
      <c r="C640" s="170" t="s">
        <v>888</v>
      </c>
      <c r="D640" s="170" t="s">
        <v>237</v>
      </c>
      <c r="E640" s="171" t="s">
        <v>873</v>
      </c>
      <c r="F640" s="172" t="s">
        <v>874</v>
      </c>
      <c r="G640" s="173" t="s">
        <v>252</v>
      </c>
      <c r="H640" s="174">
        <v>41.567</v>
      </c>
      <c r="I640" s="175"/>
      <c r="J640" s="176">
        <f>ROUND(I640*H640,2)</f>
        <v>0</v>
      </c>
      <c r="K640" s="172" t="s">
        <v>162</v>
      </c>
      <c r="L640" s="177"/>
      <c r="M640" s="178" t="s">
        <v>19</v>
      </c>
      <c r="N640" s="179" t="s">
        <v>43</v>
      </c>
      <c r="P640" s="140">
        <f>O640*H640</f>
        <v>0</v>
      </c>
      <c r="Q640" s="140">
        <v>5.4000000000000003E-3</v>
      </c>
      <c r="R640" s="140">
        <f>Q640*H640</f>
        <v>0.22446180000000002</v>
      </c>
      <c r="S640" s="140">
        <v>0</v>
      </c>
      <c r="T640" s="141">
        <f>S640*H640</f>
        <v>0</v>
      </c>
      <c r="AR640" s="142" t="s">
        <v>384</v>
      </c>
      <c r="AT640" s="142" t="s">
        <v>237</v>
      </c>
      <c r="AU640" s="142" t="s">
        <v>81</v>
      </c>
      <c r="AY640" s="17" t="s">
        <v>156</v>
      </c>
      <c r="BE640" s="143">
        <f>IF(N640="základní",J640,0)</f>
        <v>0</v>
      </c>
      <c r="BF640" s="143">
        <f>IF(N640="snížená",J640,0)</f>
        <v>0</v>
      </c>
      <c r="BG640" s="143">
        <f>IF(N640="zákl. přenesená",J640,0)</f>
        <v>0</v>
      </c>
      <c r="BH640" s="143">
        <f>IF(N640="sníž. přenesená",J640,0)</f>
        <v>0</v>
      </c>
      <c r="BI640" s="143">
        <f>IF(N640="nulová",J640,0)</f>
        <v>0</v>
      </c>
      <c r="BJ640" s="17" t="s">
        <v>79</v>
      </c>
      <c r="BK640" s="143">
        <f>ROUND(I640*H640,2)</f>
        <v>0</v>
      </c>
      <c r="BL640" s="17" t="s">
        <v>281</v>
      </c>
      <c r="BM640" s="142" t="s">
        <v>889</v>
      </c>
    </row>
    <row r="641" spans="2:65" s="1" customFormat="1">
      <c r="B641" s="32"/>
      <c r="D641" s="144" t="s">
        <v>165</v>
      </c>
      <c r="F641" s="145" t="s">
        <v>874</v>
      </c>
      <c r="I641" s="146"/>
      <c r="L641" s="32"/>
      <c r="M641" s="147"/>
      <c r="T641" s="53"/>
      <c r="AT641" s="17" t="s">
        <v>165</v>
      </c>
      <c r="AU641" s="17" t="s">
        <v>81</v>
      </c>
    </row>
    <row r="642" spans="2:65" s="13" customFormat="1">
      <c r="B642" s="156"/>
      <c r="D642" s="144" t="s">
        <v>169</v>
      </c>
      <c r="E642" s="157" t="s">
        <v>19</v>
      </c>
      <c r="F642" s="158" t="s">
        <v>863</v>
      </c>
      <c r="H642" s="159">
        <v>34.042999999999999</v>
      </c>
      <c r="I642" s="160"/>
      <c r="L642" s="156"/>
      <c r="M642" s="161"/>
      <c r="T642" s="162"/>
      <c r="AT642" s="157" t="s">
        <v>169</v>
      </c>
      <c r="AU642" s="157" t="s">
        <v>81</v>
      </c>
      <c r="AV642" s="13" t="s">
        <v>81</v>
      </c>
      <c r="AW642" s="13" t="s">
        <v>33</v>
      </c>
      <c r="AX642" s="13" t="s">
        <v>79</v>
      </c>
      <c r="AY642" s="157" t="s">
        <v>156</v>
      </c>
    </row>
    <row r="643" spans="2:65" s="13" customFormat="1">
      <c r="B643" s="156"/>
      <c r="D643" s="144" t="s">
        <v>169</v>
      </c>
      <c r="F643" s="158" t="s">
        <v>890</v>
      </c>
      <c r="H643" s="159">
        <v>41.567</v>
      </c>
      <c r="I643" s="160"/>
      <c r="L643" s="156"/>
      <c r="M643" s="161"/>
      <c r="T643" s="162"/>
      <c r="AT643" s="157" t="s">
        <v>169</v>
      </c>
      <c r="AU643" s="157" t="s">
        <v>81</v>
      </c>
      <c r="AV643" s="13" t="s">
        <v>81</v>
      </c>
      <c r="AW643" s="13" t="s">
        <v>4</v>
      </c>
      <c r="AX643" s="13" t="s">
        <v>79</v>
      </c>
      <c r="AY643" s="157" t="s">
        <v>156</v>
      </c>
    </row>
    <row r="644" spans="2:65" s="1" customFormat="1" ht="49.15" customHeight="1">
      <c r="B644" s="32"/>
      <c r="C644" s="170" t="s">
        <v>891</v>
      </c>
      <c r="D644" s="170" t="s">
        <v>237</v>
      </c>
      <c r="E644" s="171" t="s">
        <v>878</v>
      </c>
      <c r="F644" s="172" t="s">
        <v>879</v>
      </c>
      <c r="G644" s="173" t="s">
        <v>252</v>
      </c>
      <c r="H644" s="174">
        <v>41.567</v>
      </c>
      <c r="I644" s="175"/>
      <c r="J644" s="176">
        <f>ROUND(I644*H644,2)</f>
        <v>0</v>
      </c>
      <c r="K644" s="172" t="s">
        <v>162</v>
      </c>
      <c r="L644" s="177"/>
      <c r="M644" s="178" t="s">
        <v>19</v>
      </c>
      <c r="N644" s="179" t="s">
        <v>43</v>
      </c>
      <c r="P644" s="140">
        <f>O644*H644</f>
        <v>0</v>
      </c>
      <c r="Q644" s="140">
        <v>5.3E-3</v>
      </c>
      <c r="R644" s="140">
        <f>Q644*H644</f>
        <v>0.2203051</v>
      </c>
      <c r="S644" s="140">
        <v>0</v>
      </c>
      <c r="T644" s="141">
        <f>S644*H644</f>
        <v>0</v>
      </c>
      <c r="AR644" s="142" t="s">
        <v>384</v>
      </c>
      <c r="AT644" s="142" t="s">
        <v>237</v>
      </c>
      <c r="AU644" s="142" t="s">
        <v>81</v>
      </c>
      <c r="AY644" s="17" t="s">
        <v>156</v>
      </c>
      <c r="BE644" s="143">
        <f>IF(N644="základní",J644,0)</f>
        <v>0</v>
      </c>
      <c r="BF644" s="143">
        <f>IF(N644="snížená",J644,0)</f>
        <v>0</v>
      </c>
      <c r="BG644" s="143">
        <f>IF(N644="zákl. přenesená",J644,0)</f>
        <v>0</v>
      </c>
      <c r="BH644" s="143">
        <f>IF(N644="sníž. přenesená",J644,0)</f>
        <v>0</v>
      </c>
      <c r="BI644" s="143">
        <f>IF(N644="nulová",J644,0)</f>
        <v>0</v>
      </c>
      <c r="BJ644" s="17" t="s">
        <v>79</v>
      </c>
      <c r="BK644" s="143">
        <f>ROUND(I644*H644,2)</f>
        <v>0</v>
      </c>
      <c r="BL644" s="17" t="s">
        <v>281</v>
      </c>
      <c r="BM644" s="142" t="s">
        <v>892</v>
      </c>
    </row>
    <row r="645" spans="2:65" s="1" customFormat="1">
      <c r="B645" s="32"/>
      <c r="D645" s="144" t="s">
        <v>165</v>
      </c>
      <c r="F645" s="145" t="s">
        <v>879</v>
      </c>
      <c r="I645" s="146"/>
      <c r="L645" s="32"/>
      <c r="M645" s="147"/>
      <c r="T645" s="53"/>
      <c r="AT645" s="17" t="s">
        <v>165</v>
      </c>
      <c r="AU645" s="17" t="s">
        <v>81</v>
      </c>
    </row>
    <row r="646" spans="2:65" s="13" customFormat="1">
      <c r="B646" s="156"/>
      <c r="D646" s="144" t="s">
        <v>169</v>
      </c>
      <c r="E646" s="157" t="s">
        <v>19</v>
      </c>
      <c r="F646" s="158" t="s">
        <v>863</v>
      </c>
      <c r="H646" s="159">
        <v>34.042999999999999</v>
      </c>
      <c r="I646" s="160"/>
      <c r="L646" s="156"/>
      <c r="M646" s="161"/>
      <c r="T646" s="162"/>
      <c r="AT646" s="157" t="s">
        <v>169</v>
      </c>
      <c r="AU646" s="157" t="s">
        <v>81</v>
      </c>
      <c r="AV646" s="13" t="s">
        <v>81</v>
      </c>
      <c r="AW646" s="13" t="s">
        <v>33</v>
      </c>
      <c r="AX646" s="13" t="s">
        <v>79</v>
      </c>
      <c r="AY646" s="157" t="s">
        <v>156</v>
      </c>
    </row>
    <row r="647" spans="2:65" s="13" customFormat="1">
      <c r="B647" s="156"/>
      <c r="D647" s="144" t="s">
        <v>169</v>
      </c>
      <c r="F647" s="158" t="s">
        <v>890</v>
      </c>
      <c r="H647" s="159">
        <v>41.567</v>
      </c>
      <c r="I647" s="160"/>
      <c r="L647" s="156"/>
      <c r="M647" s="161"/>
      <c r="T647" s="162"/>
      <c r="AT647" s="157" t="s">
        <v>169</v>
      </c>
      <c r="AU647" s="157" t="s">
        <v>81</v>
      </c>
      <c r="AV647" s="13" t="s">
        <v>81</v>
      </c>
      <c r="AW647" s="13" t="s">
        <v>4</v>
      </c>
      <c r="AX647" s="13" t="s">
        <v>79</v>
      </c>
      <c r="AY647" s="157" t="s">
        <v>156</v>
      </c>
    </row>
    <row r="648" spans="2:65" s="1" customFormat="1" ht="24.2" customHeight="1">
      <c r="B648" s="32"/>
      <c r="C648" s="131" t="s">
        <v>893</v>
      </c>
      <c r="D648" s="131" t="s">
        <v>158</v>
      </c>
      <c r="E648" s="132" t="s">
        <v>894</v>
      </c>
      <c r="F648" s="133" t="s">
        <v>895</v>
      </c>
      <c r="G648" s="134" t="s">
        <v>372</v>
      </c>
      <c r="H648" s="135">
        <v>340.42500000000001</v>
      </c>
      <c r="I648" s="136"/>
      <c r="J648" s="137">
        <f>ROUND(I648*H648,2)</f>
        <v>0</v>
      </c>
      <c r="K648" s="133" t="s">
        <v>162</v>
      </c>
      <c r="L648" s="32"/>
      <c r="M648" s="138" t="s">
        <v>19</v>
      </c>
      <c r="N648" s="139" t="s">
        <v>43</v>
      </c>
      <c r="P648" s="140">
        <f>O648*H648</f>
        <v>0</v>
      </c>
      <c r="Q648" s="140">
        <v>0</v>
      </c>
      <c r="R648" s="140">
        <f>Q648*H648</f>
        <v>0</v>
      </c>
      <c r="S648" s="140">
        <v>0</v>
      </c>
      <c r="T648" s="141">
        <f>S648*H648</f>
        <v>0</v>
      </c>
      <c r="AR648" s="142" t="s">
        <v>281</v>
      </c>
      <c r="AT648" s="142" t="s">
        <v>158</v>
      </c>
      <c r="AU648" s="142" t="s">
        <v>81</v>
      </c>
      <c r="AY648" s="17" t="s">
        <v>156</v>
      </c>
      <c r="BE648" s="143">
        <f>IF(N648="základní",J648,0)</f>
        <v>0</v>
      </c>
      <c r="BF648" s="143">
        <f>IF(N648="snížená",J648,0)</f>
        <v>0</v>
      </c>
      <c r="BG648" s="143">
        <f>IF(N648="zákl. přenesená",J648,0)</f>
        <v>0</v>
      </c>
      <c r="BH648" s="143">
        <f>IF(N648="sníž. přenesená",J648,0)</f>
        <v>0</v>
      </c>
      <c r="BI648" s="143">
        <f>IF(N648="nulová",J648,0)</f>
        <v>0</v>
      </c>
      <c r="BJ648" s="17" t="s">
        <v>79</v>
      </c>
      <c r="BK648" s="143">
        <f>ROUND(I648*H648,2)</f>
        <v>0</v>
      </c>
      <c r="BL648" s="17" t="s">
        <v>281</v>
      </c>
      <c r="BM648" s="142" t="s">
        <v>896</v>
      </c>
    </row>
    <row r="649" spans="2:65" s="1" customFormat="1">
      <c r="B649" s="32"/>
      <c r="D649" s="144" t="s">
        <v>165</v>
      </c>
      <c r="F649" s="145" t="s">
        <v>897</v>
      </c>
      <c r="I649" s="146"/>
      <c r="L649" s="32"/>
      <c r="M649" s="147"/>
      <c r="T649" s="53"/>
      <c r="AT649" s="17" t="s">
        <v>165</v>
      </c>
      <c r="AU649" s="17" t="s">
        <v>81</v>
      </c>
    </row>
    <row r="650" spans="2:65" s="1" customFormat="1">
      <c r="B650" s="32"/>
      <c r="D650" s="148" t="s">
        <v>167</v>
      </c>
      <c r="F650" s="149" t="s">
        <v>898</v>
      </c>
      <c r="I650" s="146"/>
      <c r="L650" s="32"/>
      <c r="M650" s="147"/>
      <c r="T650" s="53"/>
      <c r="AT650" s="17" t="s">
        <v>167</v>
      </c>
      <c r="AU650" s="17" t="s">
        <v>81</v>
      </c>
    </row>
    <row r="651" spans="2:65" s="12" customFormat="1">
      <c r="B651" s="150"/>
      <c r="D651" s="144" t="s">
        <v>169</v>
      </c>
      <c r="E651" s="151" t="s">
        <v>19</v>
      </c>
      <c r="F651" s="152" t="s">
        <v>899</v>
      </c>
      <c r="H651" s="151" t="s">
        <v>19</v>
      </c>
      <c r="I651" s="153"/>
      <c r="L651" s="150"/>
      <c r="M651" s="154"/>
      <c r="T651" s="155"/>
      <c r="AT651" s="151" t="s">
        <v>169</v>
      </c>
      <c r="AU651" s="151" t="s">
        <v>81</v>
      </c>
      <c r="AV651" s="12" t="s">
        <v>79</v>
      </c>
      <c r="AW651" s="12" t="s">
        <v>33</v>
      </c>
      <c r="AX651" s="12" t="s">
        <v>72</v>
      </c>
      <c r="AY651" s="151" t="s">
        <v>156</v>
      </c>
    </row>
    <row r="652" spans="2:65" s="13" customFormat="1">
      <c r="B652" s="156"/>
      <c r="D652" s="144" t="s">
        <v>169</v>
      </c>
      <c r="E652" s="157" t="s">
        <v>19</v>
      </c>
      <c r="F652" s="158" t="s">
        <v>900</v>
      </c>
      <c r="H652" s="159">
        <v>340.42500000000001</v>
      </c>
      <c r="I652" s="160"/>
      <c r="L652" s="156"/>
      <c r="M652" s="161"/>
      <c r="T652" s="162"/>
      <c r="AT652" s="157" t="s">
        <v>169</v>
      </c>
      <c r="AU652" s="157" t="s">
        <v>81</v>
      </c>
      <c r="AV652" s="13" t="s">
        <v>81</v>
      </c>
      <c r="AW652" s="13" t="s">
        <v>33</v>
      </c>
      <c r="AX652" s="13" t="s">
        <v>79</v>
      </c>
      <c r="AY652" s="157" t="s">
        <v>156</v>
      </c>
    </row>
    <row r="653" spans="2:65" s="1" customFormat="1" ht="16.5" customHeight="1">
      <c r="B653" s="32"/>
      <c r="C653" s="170" t="s">
        <v>901</v>
      </c>
      <c r="D653" s="170" t="s">
        <v>237</v>
      </c>
      <c r="E653" s="171" t="s">
        <v>902</v>
      </c>
      <c r="F653" s="172" t="s">
        <v>903</v>
      </c>
      <c r="G653" s="173" t="s">
        <v>904</v>
      </c>
      <c r="H653" s="174">
        <v>372.81700000000001</v>
      </c>
      <c r="I653" s="175"/>
      <c r="J653" s="176">
        <f>ROUND(I653*H653,2)</f>
        <v>0</v>
      </c>
      <c r="K653" s="172" t="s">
        <v>162</v>
      </c>
      <c r="L653" s="177"/>
      <c r="M653" s="178" t="s">
        <v>19</v>
      </c>
      <c r="N653" s="179" t="s">
        <v>43</v>
      </c>
      <c r="P653" s="140">
        <f>O653*H653</f>
        <v>0</v>
      </c>
      <c r="Q653" s="140">
        <v>1E-3</v>
      </c>
      <c r="R653" s="140">
        <f>Q653*H653</f>
        <v>0.37281700000000001</v>
      </c>
      <c r="S653" s="140">
        <v>0</v>
      </c>
      <c r="T653" s="141">
        <f>S653*H653</f>
        <v>0</v>
      </c>
      <c r="AR653" s="142" t="s">
        <v>384</v>
      </c>
      <c r="AT653" s="142" t="s">
        <v>237</v>
      </c>
      <c r="AU653" s="142" t="s">
        <v>81</v>
      </c>
      <c r="AY653" s="17" t="s">
        <v>156</v>
      </c>
      <c r="BE653" s="143">
        <f>IF(N653="základní",J653,0)</f>
        <v>0</v>
      </c>
      <c r="BF653" s="143">
        <f>IF(N653="snížená",J653,0)</f>
        <v>0</v>
      </c>
      <c r="BG653" s="143">
        <f>IF(N653="zákl. přenesená",J653,0)</f>
        <v>0</v>
      </c>
      <c r="BH653" s="143">
        <f>IF(N653="sníž. přenesená",J653,0)</f>
        <v>0</v>
      </c>
      <c r="BI653" s="143">
        <f>IF(N653="nulová",J653,0)</f>
        <v>0</v>
      </c>
      <c r="BJ653" s="17" t="s">
        <v>79</v>
      </c>
      <c r="BK653" s="143">
        <f>ROUND(I653*H653,2)</f>
        <v>0</v>
      </c>
      <c r="BL653" s="17" t="s">
        <v>281</v>
      </c>
      <c r="BM653" s="142" t="s">
        <v>905</v>
      </c>
    </row>
    <row r="654" spans="2:65" s="1" customFormat="1">
      <c r="B654" s="32"/>
      <c r="D654" s="144" t="s">
        <v>165</v>
      </c>
      <c r="F654" s="145" t="s">
        <v>903</v>
      </c>
      <c r="I654" s="146"/>
      <c r="L654" s="32"/>
      <c r="M654" s="147"/>
      <c r="T654" s="53"/>
      <c r="AT654" s="17" t="s">
        <v>165</v>
      </c>
      <c r="AU654" s="17" t="s">
        <v>81</v>
      </c>
    </row>
    <row r="655" spans="2:65" s="13" customFormat="1">
      <c r="B655" s="156"/>
      <c r="D655" s="144" t="s">
        <v>169</v>
      </c>
      <c r="E655" s="157" t="s">
        <v>19</v>
      </c>
      <c r="F655" s="158" t="s">
        <v>906</v>
      </c>
      <c r="H655" s="159">
        <v>238.298</v>
      </c>
      <c r="I655" s="160"/>
      <c r="L655" s="156"/>
      <c r="M655" s="161"/>
      <c r="T655" s="162"/>
      <c r="AT655" s="157" t="s">
        <v>169</v>
      </c>
      <c r="AU655" s="157" t="s">
        <v>81</v>
      </c>
      <c r="AV655" s="13" t="s">
        <v>81</v>
      </c>
      <c r="AW655" s="13" t="s">
        <v>33</v>
      </c>
      <c r="AX655" s="13" t="s">
        <v>79</v>
      </c>
      <c r="AY655" s="157" t="s">
        <v>156</v>
      </c>
    </row>
    <row r="656" spans="2:65" s="13" customFormat="1">
      <c r="B656" s="156"/>
      <c r="D656" s="144" t="s">
        <v>169</v>
      </c>
      <c r="F656" s="158" t="s">
        <v>907</v>
      </c>
      <c r="H656" s="159">
        <v>372.81700000000001</v>
      </c>
      <c r="I656" s="160"/>
      <c r="L656" s="156"/>
      <c r="M656" s="161"/>
      <c r="T656" s="162"/>
      <c r="AT656" s="157" t="s">
        <v>169</v>
      </c>
      <c r="AU656" s="157" t="s">
        <v>81</v>
      </c>
      <c r="AV656" s="13" t="s">
        <v>81</v>
      </c>
      <c r="AW656" s="13" t="s">
        <v>4</v>
      </c>
      <c r="AX656" s="13" t="s">
        <v>79</v>
      </c>
      <c r="AY656" s="157" t="s">
        <v>156</v>
      </c>
    </row>
    <row r="657" spans="2:65" s="1" customFormat="1" ht="24.2" customHeight="1">
      <c r="B657" s="32"/>
      <c r="C657" s="131" t="s">
        <v>908</v>
      </c>
      <c r="D657" s="131" t="s">
        <v>158</v>
      </c>
      <c r="E657" s="132" t="s">
        <v>909</v>
      </c>
      <c r="F657" s="133" t="s">
        <v>910</v>
      </c>
      <c r="G657" s="134" t="s">
        <v>218</v>
      </c>
      <c r="H657" s="135">
        <v>3.5739999999999998</v>
      </c>
      <c r="I657" s="136"/>
      <c r="J657" s="137">
        <f>ROUND(I657*H657,2)</f>
        <v>0</v>
      </c>
      <c r="K657" s="133" t="s">
        <v>162</v>
      </c>
      <c r="L657" s="32"/>
      <c r="M657" s="138" t="s">
        <v>19</v>
      </c>
      <c r="N657" s="139" t="s">
        <v>43</v>
      </c>
      <c r="P657" s="140">
        <f>O657*H657</f>
        <v>0</v>
      </c>
      <c r="Q657" s="140">
        <v>0</v>
      </c>
      <c r="R657" s="140">
        <f>Q657*H657</f>
        <v>0</v>
      </c>
      <c r="S657" s="140">
        <v>0</v>
      </c>
      <c r="T657" s="141">
        <f>S657*H657</f>
        <v>0</v>
      </c>
      <c r="AR657" s="142" t="s">
        <v>281</v>
      </c>
      <c r="AT657" s="142" t="s">
        <v>158</v>
      </c>
      <c r="AU657" s="142" t="s">
        <v>81</v>
      </c>
      <c r="AY657" s="17" t="s">
        <v>156</v>
      </c>
      <c r="BE657" s="143">
        <f>IF(N657="základní",J657,0)</f>
        <v>0</v>
      </c>
      <c r="BF657" s="143">
        <f>IF(N657="snížená",J657,0)</f>
        <v>0</v>
      </c>
      <c r="BG657" s="143">
        <f>IF(N657="zákl. přenesená",J657,0)</f>
        <v>0</v>
      </c>
      <c r="BH657" s="143">
        <f>IF(N657="sníž. přenesená",J657,0)</f>
        <v>0</v>
      </c>
      <c r="BI657" s="143">
        <f>IF(N657="nulová",J657,0)</f>
        <v>0</v>
      </c>
      <c r="BJ657" s="17" t="s">
        <v>79</v>
      </c>
      <c r="BK657" s="143">
        <f>ROUND(I657*H657,2)</f>
        <v>0</v>
      </c>
      <c r="BL657" s="17" t="s">
        <v>281</v>
      </c>
      <c r="BM657" s="142" t="s">
        <v>911</v>
      </c>
    </row>
    <row r="658" spans="2:65" s="1" customFormat="1">
      <c r="B658" s="32"/>
      <c r="D658" s="144" t="s">
        <v>165</v>
      </c>
      <c r="F658" s="145" t="s">
        <v>912</v>
      </c>
      <c r="I658" s="146"/>
      <c r="L658" s="32"/>
      <c r="M658" s="147"/>
      <c r="T658" s="53"/>
      <c r="AT658" s="17" t="s">
        <v>165</v>
      </c>
      <c r="AU658" s="17" t="s">
        <v>81</v>
      </c>
    </row>
    <row r="659" spans="2:65" s="1" customFormat="1">
      <c r="B659" s="32"/>
      <c r="D659" s="148" t="s">
        <v>167</v>
      </c>
      <c r="F659" s="149" t="s">
        <v>913</v>
      </c>
      <c r="I659" s="146"/>
      <c r="L659" s="32"/>
      <c r="M659" s="147"/>
      <c r="T659" s="53"/>
      <c r="AT659" s="17" t="s">
        <v>167</v>
      </c>
      <c r="AU659" s="17" t="s">
        <v>81</v>
      </c>
    </row>
    <row r="660" spans="2:65" s="11" customFormat="1" ht="22.9" customHeight="1">
      <c r="B660" s="119"/>
      <c r="D660" s="120" t="s">
        <v>71</v>
      </c>
      <c r="E660" s="129" t="s">
        <v>914</v>
      </c>
      <c r="F660" s="129" t="s">
        <v>915</v>
      </c>
      <c r="I660" s="122"/>
      <c r="J660" s="130">
        <f>BK660</f>
        <v>0</v>
      </c>
      <c r="L660" s="119"/>
      <c r="M660" s="124"/>
      <c r="P660" s="125">
        <f>SUM(P661:P673)</f>
        <v>0</v>
      </c>
      <c r="R660" s="125">
        <f>SUM(R661:R673)</f>
        <v>0.660825</v>
      </c>
      <c r="T660" s="126">
        <f>SUM(T661:T673)</f>
        <v>0</v>
      </c>
      <c r="AR660" s="120" t="s">
        <v>81</v>
      </c>
      <c r="AT660" s="127" t="s">
        <v>71</v>
      </c>
      <c r="AU660" s="127" t="s">
        <v>79</v>
      </c>
      <c r="AY660" s="120" t="s">
        <v>156</v>
      </c>
      <c r="BK660" s="128">
        <f>SUM(BK661:BK673)</f>
        <v>0</v>
      </c>
    </row>
    <row r="661" spans="2:65" s="1" customFormat="1" ht="24.2" customHeight="1">
      <c r="B661" s="32"/>
      <c r="C661" s="131" t="s">
        <v>916</v>
      </c>
      <c r="D661" s="131" t="s">
        <v>158</v>
      </c>
      <c r="E661" s="132" t="s">
        <v>917</v>
      </c>
      <c r="F661" s="133" t="s">
        <v>918</v>
      </c>
      <c r="G661" s="134" t="s">
        <v>252</v>
      </c>
      <c r="H661" s="135">
        <v>200.25</v>
      </c>
      <c r="I661" s="136"/>
      <c r="J661" s="137">
        <f>ROUND(I661*H661,2)</f>
        <v>0</v>
      </c>
      <c r="K661" s="133" t="s">
        <v>162</v>
      </c>
      <c r="L661" s="32"/>
      <c r="M661" s="138" t="s">
        <v>19</v>
      </c>
      <c r="N661" s="139" t="s">
        <v>43</v>
      </c>
      <c r="P661" s="140">
        <f>O661*H661</f>
        <v>0</v>
      </c>
      <c r="Q661" s="140">
        <v>0</v>
      </c>
      <c r="R661" s="140">
        <f>Q661*H661</f>
        <v>0</v>
      </c>
      <c r="S661" s="140">
        <v>0</v>
      </c>
      <c r="T661" s="141">
        <f>S661*H661</f>
        <v>0</v>
      </c>
      <c r="AR661" s="142" t="s">
        <v>281</v>
      </c>
      <c r="AT661" s="142" t="s">
        <v>158</v>
      </c>
      <c r="AU661" s="142" t="s">
        <v>81</v>
      </c>
      <c r="AY661" s="17" t="s">
        <v>156</v>
      </c>
      <c r="BE661" s="143">
        <f>IF(N661="základní",J661,0)</f>
        <v>0</v>
      </c>
      <c r="BF661" s="143">
        <f>IF(N661="snížená",J661,0)</f>
        <v>0</v>
      </c>
      <c r="BG661" s="143">
        <f>IF(N661="zákl. přenesená",J661,0)</f>
        <v>0</v>
      </c>
      <c r="BH661" s="143">
        <f>IF(N661="sníž. přenesená",J661,0)</f>
        <v>0</v>
      </c>
      <c r="BI661" s="143">
        <f>IF(N661="nulová",J661,0)</f>
        <v>0</v>
      </c>
      <c r="BJ661" s="17" t="s">
        <v>79</v>
      </c>
      <c r="BK661" s="143">
        <f>ROUND(I661*H661,2)</f>
        <v>0</v>
      </c>
      <c r="BL661" s="17" t="s">
        <v>281</v>
      </c>
      <c r="BM661" s="142" t="s">
        <v>919</v>
      </c>
    </row>
    <row r="662" spans="2:65" s="1" customFormat="1">
      <c r="B662" s="32"/>
      <c r="D662" s="144" t="s">
        <v>165</v>
      </c>
      <c r="F662" s="145" t="s">
        <v>920</v>
      </c>
      <c r="I662" s="146"/>
      <c r="L662" s="32"/>
      <c r="M662" s="147"/>
      <c r="T662" s="53"/>
      <c r="AT662" s="17" t="s">
        <v>165</v>
      </c>
      <c r="AU662" s="17" t="s">
        <v>81</v>
      </c>
    </row>
    <row r="663" spans="2:65" s="1" customFormat="1">
      <c r="B663" s="32"/>
      <c r="D663" s="148" t="s">
        <v>167</v>
      </c>
      <c r="F663" s="149" t="s">
        <v>921</v>
      </c>
      <c r="I663" s="146"/>
      <c r="L663" s="32"/>
      <c r="M663" s="147"/>
      <c r="T663" s="53"/>
      <c r="AT663" s="17" t="s">
        <v>167</v>
      </c>
      <c r="AU663" s="17" t="s">
        <v>81</v>
      </c>
    </row>
    <row r="664" spans="2:65" s="13" customFormat="1">
      <c r="B664" s="156"/>
      <c r="D664" s="144" t="s">
        <v>169</v>
      </c>
      <c r="E664" s="157" t="s">
        <v>19</v>
      </c>
      <c r="F664" s="158" t="s">
        <v>546</v>
      </c>
      <c r="H664" s="159">
        <v>200.25</v>
      </c>
      <c r="I664" s="160"/>
      <c r="L664" s="156"/>
      <c r="M664" s="161"/>
      <c r="T664" s="162"/>
      <c r="AT664" s="157" t="s">
        <v>169</v>
      </c>
      <c r="AU664" s="157" t="s">
        <v>81</v>
      </c>
      <c r="AV664" s="13" t="s">
        <v>81</v>
      </c>
      <c r="AW664" s="13" t="s">
        <v>33</v>
      </c>
      <c r="AX664" s="13" t="s">
        <v>72</v>
      </c>
      <c r="AY664" s="157" t="s">
        <v>156</v>
      </c>
    </row>
    <row r="665" spans="2:65" s="14" customFormat="1">
      <c r="B665" s="163"/>
      <c r="D665" s="144" t="s">
        <v>169</v>
      </c>
      <c r="E665" s="164" t="s">
        <v>19</v>
      </c>
      <c r="F665" s="165" t="s">
        <v>176</v>
      </c>
      <c r="H665" s="166">
        <v>200.25</v>
      </c>
      <c r="I665" s="167"/>
      <c r="L665" s="163"/>
      <c r="M665" s="168"/>
      <c r="T665" s="169"/>
      <c r="AT665" s="164" t="s">
        <v>169</v>
      </c>
      <c r="AU665" s="164" t="s">
        <v>81</v>
      </c>
      <c r="AV665" s="14" t="s">
        <v>163</v>
      </c>
      <c r="AW665" s="14" t="s">
        <v>33</v>
      </c>
      <c r="AX665" s="14" t="s">
        <v>79</v>
      </c>
      <c r="AY665" s="164" t="s">
        <v>156</v>
      </c>
    </row>
    <row r="666" spans="2:65" s="1" customFormat="1" ht="24.2" customHeight="1">
      <c r="B666" s="32"/>
      <c r="C666" s="170" t="s">
        <v>922</v>
      </c>
      <c r="D666" s="170" t="s">
        <v>237</v>
      </c>
      <c r="E666" s="171" t="s">
        <v>923</v>
      </c>
      <c r="F666" s="172" t="s">
        <v>924</v>
      </c>
      <c r="G666" s="173" t="s">
        <v>252</v>
      </c>
      <c r="H666" s="174">
        <v>440.55</v>
      </c>
      <c r="I666" s="175"/>
      <c r="J666" s="176">
        <f>ROUND(I666*H666,2)</f>
        <v>0</v>
      </c>
      <c r="K666" s="172" t="s">
        <v>162</v>
      </c>
      <c r="L666" s="177"/>
      <c r="M666" s="178" t="s">
        <v>19</v>
      </c>
      <c r="N666" s="179" t="s">
        <v>43</v>
      </c>
      <c r="P666" s="140">
        <f>O666*H666</f>
        <v>0</v>
      </c>
      <c r="Q666" s="140">
        <v>1.5E-3</v>
      </c>
      <c r="R666" s="140">
        <f>Q666*H666</f>
        <v>0.660825</v>
      </c>
      <c r="S666" s="140">
        <v>0</v>
      </c>
      <c r="T666" s="141">
        <f>S666*H666</f>
        <v>0</v>
      </c>
      <c r="AR666" s="142" t="s">
        <v>384</v>
      </c>
      <c r="AT666" s="142" t="s">
        <v>237</v>
      </c>
      <c r="AU666" s="142" t="s">
        <v>81</v>
      </c>
      <c r="AY666" s="17" t="s">
        <v>156</v>
      </c>
      <c r="BE666" s="143">
        <f>IF(N666="základní",J666,0)</f>
        <v>0</v>
      </c>
      <c r="BF666" s="143">
        <f>IF(N666="snížená",J666,0)</f>
        <v>0</v>
      </c>
      <c r="BG666" s="143">
        <f>IF(N666="zákl. přenesená",J666,0)</f>
        <v>0</v>
      </c>
      <c r="BH666" s="143">
        <f>IF(N666="sníž. přenesená",J666,0)</f>
        <v>0</v>
      </c>
      <c r="BI666" s="143">
        <f>IF(N666="nulová",J666,0)</f>
        <v>0</v>
      </c>
      <c r="BJ666" s="17" t="s">
        <v>79</v>
      </c>
      <c r="BK666" s="143">
        <f>ROUND(I666*H666,2)</f>
        <v>0</v>
      </c>
      <c r="BL666" s="17" t="s">
        <v>281</v>
      </c>
      <c r="BM666" s="142" t="s">
        <v>925</v>
      </c>
    </row>
    <row r="667" spans="2:65" s="1" customFormat="1">
      <c r="B667" s="32"/>
      <c r="D667" s="144" t="s">
        <v>165</v>
      </c>
      <c r="F667" s="145" t="s">
        <v>924</v>
      </c>
      <c r="I667" s="146"/>
      <c r="L667" s="32"/>
      <c r="M667" s="147"/>
      <c r="T667" s="53"/>
      <c r="AT667" s="17" t="s">
        <v>165</v>
      </c>
      <c r="AU667" s="17" t="s">
        <v>81</v>
      </c>
    </row>
    <row r="668" spans="2:65" s="13" customFormat="1">
      <c r="B668" s="156"/>
      <c r="D668" s="144" t="s">
        <v>169</v>
      </c>
      <c r="E668" s="157" t="s">
        <v>19</v>
      </c>
      <c r="F668" s="158" t="s">
        <v>871</v>
      </c>
      <c r="H668" s="159">
        <v>400.5</v>
      </c>
      <c r="I668" s="160"/>
      <c r="L668" s="156"/>
      <c r="M668" s="161"/>
      <c r="T668" s="162"/>
      <c r="AT668" s="157" t="s">
        <v>169</v>
      </c>
      <c r="AU668" s="157" t="s">
        <v>81</v>
      </c>
      <c r="AV668" s="13" t="s">
        <v>81</v>
      </c>
      <c r="AW668" s="13" t="s">
        <v>33</v>
      </c>
      <c r="AX668" s="13" t="s">
        <v>72</v>
      </c>
      <c r="AY668" s="157" t="s">
        <v>156</v>
      </c>
    </row>
    <row r="669" spans="2:65" s="14" customFormat="1">
      <c r="B669" s="163"/>
      <c r="D669" s="144" t="s">
        <v>169</v>
      </c>
      <c r="E669" s="164" t="s">
        <v>19</v>
      </c>
      <c r="F669" s="165" t="s">
        <v>176</v>
      </c>
      <c r="H669" s="166">
        <v>400.5</v>
      </c>
      <c r="I669" s="167"/>
      <c r="L669" s="163"/>
      <c r="M669" s="168"/>
      <c r="T669" s="169"/>
      <c r="AT669" s="164" t="s">
        <v>169</v>
      </c>
      <c r="AU669" s="164" t="s">
        <v>81</v>
      </c>
      <c r="AV669" s="14" t="s">
        <v>163</v>
      </c>
      <c r="AW669" s="14" t="s">
        <v>33</v>
      </c>
      <c r="AX669" s="14" t="s">
        <v>79</v>
      </c>
      <c r="AY669" s="164" t="s">
        <v>156</v>
      </c>
    </row>
    <row r="670" spans="2:65" s="13" customFormat="1">
      <c r="B670" s="156"/>
      <c r="D670" s="144" t="s">
        <v>169</v>
      </c>
      <c r="F670" s="158" t="s">
        <v>926</v>
      </c>
      <c r="H670" s="159">
        <v>440.55</v>
      </c>
      <c r="I670" s="160"/>
      <c r="L670" s="156"/>
      <c r="M670" s="161"/>
      <c r="T670" s="162"/>
      <c r="AT670" s="157" t="s">
        <v>169</v>
      </c>
      <c r="AU670" s="157" t="s">
        <v>81</v>
      </c>
      <c r="AV670" s="13" t="s">
        <v>81</v>
      </c>
      <c r="AW670" s="13" t="s">
        <v>4</v>
      </c>
      <c r="AX670" s="13" t="s">
        <v>79</v>
      </c>
      <c r="AY670" s="157" t="s">
        <v>156</v>
      </c>
    </row>
    <row r="671" spans="2:65" s="1" customFormat="1" ht="24.2" customHeight="1">
      <c r="B671" s="32"/>
      <c r="C671" s="131" t="s">
        <v>927</v>
      </c>
      <c r="D671" s="131" t="s">
        <v>158</v>
      </c>
      <c r="E671" s="132" t="s">
        <v>928</v>
      </c>
      <c r="F671" s="133" t="s">
        <v>929</v>
      </c>
      <c r="G671" s="134" t="s">
        <v>218</v>
      </c>
      <c r="H671" s="135">
        <v>0.66100000000000003</v>
      </c>
      <c r="I671" s="136"/>
      <c r="J671" s="137">
        <f>ROUND(I671*H671,2)</f>
        <v>0</v>
      </c>
      <c r="K671" s="133" t="s">
        <v>162</v>
      </c>
      <c r="L671" s="32"/>
      <c r="M671" s="138" t="s">
        <v>19</v>
      </c>
      <c r="N671" s="139" t="s">
        <v>43</v>
      </c>
      <c r="P671" s="140">
        <f>O671*H671</f>
        <v>0</v>
      </c>
      <c r="Q671" s="140">
        <v>0</v>
      </c>
      <c r="R671" s="140">
        <f>Q671*H671</f>
        <v>0</v>
      </c>
      <c r="S671" s="140">
        <v>0</v>
      </c>
      <c r="T671" s="141">
        <f>S671*H671</f>
        <v>0</v>
      </c>
      <c r="AR671" s="142" t="s">
        <v>281</v>
      </c>
      <c r="AT671" s="142" t="s">
        <v>158</v>
      </c>
      <c r="AU671" s="142" t="s">
        <v>81</v>
      </c>
      <c r="AY671" s="17" t="s">
        <v>156</v>
      </c>
      <c r="BE671" s="143">
        <f>IF(N671="základní",J671,0)</f>
        <v>0</v>
      </c>
      <c r="BF671" s="143">
        <f>IF(N671="snížená",J671,0)</f>
        <v>0</v>
      </c>
      <c r="BG671" s="143">
        <f>IF(N671="zákl. přenesená",J671,0)</f>
        <v>0</v>
      </c>
      <c r="BH671" s="143">
        <f>IF(N671="sníž. přenesená",J671,0)</f>
        <v>0</v>
      </c>
      <c r="BI671" s="143">
        <f>IF(N671="nulová",J671,0)</f>
        <v>0</v>
      </c>
      <c r="BJ671" s="17" t="s">
        <v>79</v>
      </c>
      <c r="BK671" s="143">
        <f>ROUND(I671*H671,2)</f>
        <v>0</v>
      </c>
      <c r="BL671" s="17" t="s">
        <v>281</v>
      </c>
      <c r="BM671" s="142" t="s">
        <v>930</v>
      </c>
    </row>
    <row r="672" spans="2:65" s="1" customFormat="1">
      <c r="B672" s="32"/>
      <c r="D672" s="144" t="s">
        <v>165</v>
      </c>
      <c r="F672" s="145" t="s">
        <v>931</v>
      </c>
      <c r="I672" s="146"/>
      <c r="L672" s="32"/>
      <c r="M672" s="147"/>
      <c r="T672" s="53"/>
      <c r="AT672" s="17" t="s">
        <v>165</v>
      </c>
      <c r="AU672" s="17" t="s">
        <v>81</v>
      </c>
    </row>
    <row r="673" spans="2:65" s="1" customFormat="1">
      <c r="B673" s="32"/>
      <c r="D673" s="148" t="s">
        <v>167</v>
      </c>
      <c r="F673" s="149" t="s">
        <v>932</v>
      </c>
      <c r="I673" s="146"/>
      <c r="L673" s="32"/>
      <c r="M673" s="147"/>
      <c r="T673" s="53"/>
      <c r="AT673" s="17" t="s">
        <v>167</v>
      </c>
      <c r="AU673" s="17" t="s">
        <v>81</v>
      </c>
    </row>
    <row r="674" spans="2:65" s="11" customFormat="1" ht="22.9" customHeight="1">
      <c r="B674" s="119"/>
      <c r="D674" s="120" t="s">
        <v>71</v>
      </c>
      <c r="E674" s="129" t="s">
        <v>933</v>
      </c>
      <c r="F674" s="129" t="s">
        <v>934</v>
      </c>
      <c r="I674" s="122"/>
      <c r="J674" s="130">
        <f>BK674</f>
        <v>0</v>
      </c>
      <c r="L674" s="119"/>
      <c r="M674" s="124"/>
      <c r="P674" s="125">
        <f>SUM(P675:P720)</f>
        <v>0</v>
      </c>
      <c r="R674" s="125">
        <f>SUM(R675:R720)</f>
        <v>4.7231503199999993</v>
      </c>
      <c r="T674" s="126">
        <f>SUM(T675:T720)</f>
        <v>0.56104600000000004</v>
      </c>
      <c r="AR674" s="120" t="s">
        <v>81</v>
      </c>
      <c r="AT674" s="127" t="s">
        <v>71</v>
      </c>
      <c r="AU674" s="127" t="s">
        <v>79</v>
      </c>
      <c r="AY674" s="120" t="s">
        <v>156</v>
      </c>
      <c r="BK674" s="128">
        <f>SUM(BK675:BK720)</f>
        <v>0</v>
      </c>
    </row>
    <row r="675" spans="2:65" s="1" customFormat="1" ht="24.2" customHeight="1">
      <c r="B675" s="32"/>
      <c r="C675" s="131" t="s">
        <v>935</v>
      </c>
      <c r="D675" s="131" t="s">
        <v>158</v>
      </c>
      <c r="E675" s="132" t="s">
        <v>936</v>
      </c>
      <c r="F675" s="133" t="s">
        <v>937</v>
      </c>
      <c r="G675" s="134" t="s">
        <v>252</v>
      </c>
      <c r="H675" s="135">
        <v>317.5</v>
      </c>
      <c r="I675" s="136"/>
      <c r="J675" s="137">
        <f>ROUND(I675*H675,2)</f>
        <v>0</v>
      </c>
      <c r="K675" s="133" t="s">
        <v>162</v>
      </c>
      <c r="L675" s="32"/>
      <c r="M675" s="138" t="s">
        <v>19</v>
      </c>
      <c r="N675" s="139" t="s">
        <v>43</v>
      </c>
      <c r="P675" s="140">
        <f>O675*H675</f>
        <v>0</v>
      </c>
      <c r="Q675" s="140">
        <v>1.26E-2</v>
      </c>
      <c r="R675" s="140">
        <f>Q675*H675</f>
        <v>4.0004999999999997</v>
      </c>
      <c r="S675" s="140">
        <v>0</v>
      </c>
      <c r="T675" s="141">
        <f>S675*H675</f>
        <v>0</v>
      </c>
      <c r="AR675" s="142" t="s">
        <v>281</v>
      </c>
      <c r="AT675" s="142" t="s">
        <v>158</v>
      </c>
      <c r="AU675" s="142" t="s">
        <v>81</v>
      </c>
      <c r="AY675" s="17" t="s">
        <v>156</v>
      </c>
      <c r="BE675" s="143">
        <f>IF(N675="základní",J675,0)</f>
        <v>0</v>
      </c>
      <c r="BF675" s="143">
        <f>IF(N675="snížená",J675,0)</f>
        <v>0</v>
      </c>
      <c r="BG675" s="143">
        <f>IF(N675="zákl. přenesená",J675,0)</f>
        <v>0</v>
      </c>
      <c r="BH675" s="143">
        <f>IF(N675="sníž. přenesená",J675,0)</f>
        <v>0</v>
      </c>
      <c r="BI675" s="143">
        <f>IF(N675="nulová",J675,0)</f>
        <v>0</v>
      </c>
      <c r="BJ675" s="17" t="s">
        <v>79</v>
      </c>
      <c r="BK675" s="143">
        <f>ROUND(I675*H675,2)</f>
        <v>0</v>
      </c>
      <c r="BL675" s="17" t="s">
        <v>281</v>
      </c>
      <c r="BM675" s="142" t="s">
        <v>938</v>
      </c>
    </row>
    <row r="676" spans="2:65" s="1" customFormat="1">
      <c r="B676" s="32"/>
      <c r="D676" s="144" t="s">
        <v>165</v>
      </c>
      <c r="F676" s="145" t="s">
        <v>939</v>
      </c>
      <c r="I676" s="146"/>
      <c r="L676" s="32"/>
      <c r="M676" s="147"/>
      <c r="T676" s="53"/>
      <c r="AT676" s="17" t="s">
        <v>165</v>
      </c>
      <c r="AU676" s="17" t="s">
        <v>81</v>
      </c>
    </row>
    <row r="677" spans="2:65" s="1" customFormat="1">
      <c r="B677" s="32"/>
      <c r="D677" s="148" t="s">
        <v>167</v>
      </c>
      <c r="F677" s="149" t="s">
        <v>940</v>
      </c>
      <c r="I677" s="146"/>
      <c r="L677" s="32"/>
      <c r="M677" s="147"/>
      <c r="T677" s="53"/>
      <c r="AT677" s="17" t="s">
        <v>167</v>
      </c>
      <c r="AU677" s="17" t="s">
        <v>81</v>
      </c>
    </row>
    <row r="678" spans="2:65" s="1" customFormat="1" ht="16.5" customHeight="1">
      <c r="B678" s="32"/>
      <c r="C678" s="131" t="s">
        <v>941</v>
      </c>
      <c r="D678" s="131" t="s">
        <v>158</v>
      </c>
      <c r="E678" s="132" t="s">
        <v>942</v>
      </c>
      <c r="F678" s="133" t="s">
        <v>943</v>
      </c>
      <c r="G678" s="134" t="s">
        <v>252</v>
      </c>
      <c r="H678" s="135">
        <v>317.5</v>
      </c>
      <c r="I678" s="136"/>
      <c r="J678" s="137">
        <f>ROUND(I678*H678,2)</f>
        <v>0</v>
      </c>
      <c r="K678" s="133" t="s">
        <v>162</v>
      </c>
      <c r="L678" s="32"/>
      <c r="M678" s="138" t="s">
        <v>19</v>
      </c>
      <c r="N678" s="139" t="s">
        <v>43</v>
      </c>
      <c r="P678" s="140">
        <f>O678*H678</f>
        <v>0</v>
      </c>
      <c r="Q678" s="140">
        <v>1E-4</v>
      </c>
      <c r="R678" s="140">
        <f>Q678*H678</f>
        <v>3.175E-2</v>
      </c>
      <c r="S678" s="140">
        <v>0</v>
      </c>
      <c r="T678" s="141">
        <f>S678*H678</f>
        <v>0</v>
      </c>
      <c r="AR678" s="142" t="s">
        <v>281</v>
      </c>
      <c r="AT678" s="142" t="s">
        <v>158</v>
      </c>
      <c r="AU678" s="142" t="s">
        <v>81</v>
      </c>
      <c r="AY678" s="17" t="s">
        <v>156</v>
      </c>
      <c r="BE678" s="143">
        <f>IF(N678="základní",J678,0)</f>
        <v>0</v>
      </c>
      <c r="BF678" s="143">
        <f>IF(N678="snížená",J678,0)</f>
        <v>0</v>
      </c>
      <c r="BG678" s="143">
        <f>IF(N678="zákl. přenesená",J678,0)</f>
        <v>0</v>
      </c>
      <c r="BH678" s="143">
        <f>IF(N678="sníž. přenesená",J678,0)</f>
        <v>0</v>
      </c>
      <c r="BI678" s="143">
        <f>IF(N678="nulová",J678,0)</f>
        <v>0</v>
      </c>
      <c r="BJ678" s="17" t="s">
        <v>79</v>
      </c>
      <c r="BK678" s="143">
        <f>ROUND(I678*H678,2)</f>
        <v>0</v>
      </c>
      <c r="BL678" s="17" t="s">
        <v>281</v>
      </c>
      <c r="BM678" s="142" t="s">
        <v>944</v>
      </c>
    </row>
    <row r="679" spans="2:65" s="1" customFormat="1">
      <c r="B679" s="32"/>
      <c r="D679" s="144" t="s">
        <v>165</v>
      </c>
      <c r="F679" s="145" t="s">
        <v>945</v>
      </c>
      <c r="I679" s="146"/>
      <c r="L679" s="32"/>
      <c r="M679" s="147"/>
      <c r="T679" s="53"/>
      <c r="AT679" s="17" t="s">
        <v>165</v>
      </c>
      <c r="AU679" s="17" t="s">
        <v>81</v>
      </c>
    </row>
    <row r="680" spans="2:65" s="1" customFormat="1">
      <c r="B680" s="32"/>
      <c r="D680" s="148" t="s">
        <v>167</v>
      </c>
      <c r="F680" s="149" t="s">
        <v>946</v>
      </c>
      <c r="I680" s="146"/>
      <c r="L680" s="32"/>
      <c r="M680" s="147"/>
      <c r="T680" s="53"/>
      <c r="AT680" s="17" t="s">
        <v>167</v>
      </c>
      <c r="AU680" s="17" t="s">
        <v>81</v>
      </c>
    </row>
    <row r="681" spans="2:65" s="1" customFormat="1" ht="16.5" customHeight="1">
      <c r="B681" s="32"/>
      <c r="C681" s="131" t="s">
        <v>947</v>
      </c>
      <c r="D681" s="131" t="s">
        <v>158</v>
      </c>
      <c r="E681" s="132" t="s">
        <v>948</v>
      </c>
      <c r="F681" s="133" t="s">
        <v>949</v>
      </c>
      <c r="G681" s="134" t="s">
        <v>372</v>
      </c>
      <c r="H681" s="135">
        <v>72.040000000000006</v>
      </c>
      <c r="I681" s="136"/>
      <c r="J681" s="137">
        <f>ROUND(I681*H681,2)</f>
        <v>0</v>
      </c>
      <c r="K681" s="133" t="s">
        <v>162</v>
      </c>
      <c r="L681" s="32"/>
      <c r="M681" s="138" t="s">
        <v>19</v>
      </c>
      <c r="N681" s="139" t="s">
        <v>43</v>
      </c>
      <c r="P681" s="140">
        <f>O681*H681</f>
        <v>0</v>
      </c>
      <c r="Q681" s="140">
        <v>4.3800000000000002E-3</v>
      </c>
      <c r="R681" s="140">
        <f>Q681*H681</f>
        <v>0.31553520000000002</v>
      </c>
      <c r="S681" s="140">
        <v>0</v>
      </c>
      <c r="T681" s="141">
        <f>S681*H681</f>
        <v>0</v>
      </c>
      <c r="AR681" s="142" t="s">
        <v>281</v>
      </c>
      <c r="AT681" s="142" t="s">
        <v>158</v>
      </c>
      <c r="AU681" s="142" t="s">
        <v>81</v>
      </c>
      <c r="AY681" s="17" t="s">
        <v>156</v>
      </c>
      <c r="BE681" s="143">
        <f>IF(N681="základní",J681,0)</f>
        <v>0</v>
      </c>
      <c r="BF681" s="143">
        <f>IF(N681="snížená",J681,0)</f>
        <v>0</v>
      </c>
      <c r="BG681" s="143">
        <f>IF(N681="zákl. přenesená",J681,0)</f>
        <v>0</v>
      </c>
      <c r="BH681" s="143">
        <f>IF(N681="sníž. přenesená",J681,0)</f>
        <v>0</v>
      </c>
      <c r="BI681" s="143">
        <f>IF(N681="nulová",J681,0)</f>
        <v>0</v>
      </c>
      <c r="BJ681" s="17" t="s">
        <v>79</v>
      </c>
      <c r="BK681" s="143">
        <f>ROUND(I681*H681,2)</f>
        <v>0</v>
      </c>
      <c r="BL681" s="17" t="s">
        <v>281</v>
      </c>
      <c r="BM681" s="142" t="s">
        <v>950</v>
      </c>
    </row>
    <row r="682" spans="2:65" s="1" customFormat="1">
      <c r="B682" s="32"/>
      <c r="D682" s="144" t="s">
        <v>165</v>
      </c>
      <c r="F682" s="145" t="s">
        <v>951</v>
      </c>
      <c r="I682" s="146"/>
      <c r="L682" s="32"/>
      <c r="M682" s="147"/>
      <c r="T682" s="53"/>
      <c r="AT682" s="17" t="s">
        <v>165</v>
      </c>
      <c r="AU682" s="17" t="s">
        <v>81</v>
      </c>
    </row>
    <row r="683" spans="2:65" s="1" customFormat="1">
      <c r="B683" s="32"/>
      <c r="D683" s="148" t="s">
        <v>167</v>
      </c>
      <c r="F683" s="149" t="s">
        <v>952</v>
      </c>
      <c r="I683" s="146"/>
      <c r="L683" s="32"/>
      <c r="M683" s="147"/>
      <c r="T683" s="53"/>
      <c r="AT683" s="17" t="s">
        <v>167</v>
      </c>
      <c r="AU683" s="17" t="s">
        <v>81</v>
      </c>
    </row>
    <row r="684" spans="2:65" s="13" customFormat="1">
      <c r="B684" s="156"/>
      <c r="D684" s="144" t="s">
        <v>169</v>
      </c>
      <c r="E684" s="157" t="s">
        <v>19</v>
      </c>
      <c r="F684" s="158" t="s">
        <v>953</v>
      </c>
      <c r="H684" s="159">
        <v>13.9</v>
      </c>
      <c r="I684" s="160"/>
      <c r="L684" s="156"/>
      <c r="M684" s="161"/>
      <c r="T684" s="162"/>
      <c r="AT684" s="157" t="s">
        <v>169</v>
      </c>
      <c r="AU684" s="157" t="s">
        <v>81</v>
      </c>
      <c r="AV684" s="13" t="s">
        <v>81</v>
      </c>
      <c r="AW684" s="13" t="s">
        <v>33</v>
      </c>
      <c r="AX684" s="13" t="s">
        <v>72</v>
      </c>
      <c r="AY684" s="157" t="s">
        <v>156</v>
      </c>
    </row>
    <row r="685" spans="2:65" s="13" customFormat="1">
      <c r="B685" s="156"/>
      <c r="D685" s="144" t="s">
        <v>169</v>
      </c>
      <c r="E685" s="157" t="s">
        <v>19</v>
      </c>
      <c r="F685" s="158" t="s">
        <v>954</v>
      </c>
      <c r="H685" s="159">
        <v>13.6</v>
      </c>
      <c r="I685" s="160"/>
      <c r="L685" s="156"/>
      <c r="M685" s="161"/>
      <c r="T685" s="162"/>
      <c r="AT685" s="157" t="s">
        <v>169</v>
      </c>
      <c r="AU685" s="157" t="s">
        <v>81</v>
      </c>
      <c r="AV685" s="13" t="s">
        <v>81</v>
      </c>
      <c r="AW685" s="13" t="s">
        <v>33</v>
      </c>
      <c r="AX685" s="13" t="s">
        <v>72</v>
      </c>
      <c r="AY685" s="157" t="s">
        <v>156</v>
      </c>
    </row>
    <row r="686" spans="2:65" s="13" customFormat="1">
      <c r="B686" s="156"/>
      <c r="D686" s="144" t="s">
        <v>169</v>
      </c>
      <c r="E686" s="157" t="s">
        <v>19</v>
      </c>
      <c r="F686" s="158" t="s">
        <v>955</v>
      </c>
      <c r="H686" s="159">
        <v>28.49</v>
      </c>
      <c r="I686" s="160"/>
      <c r="L686" s="156"/>
      <c r="M686" s="161"/>
      <c r="T686" s="162"/>
      <c r="AT686" s="157" t="s">
        <v>169</v>
      </c>
      <c r="AU686" s="157" t="s">
        <v>81</v>
      </c>
      <c r="AV686" s="13" t="s">
        <v>81</v>
      </c>
      <c r="AW686" s="13" t="s">
        <v>33</v>
      </c>
      <c r="AX686" s="13" t="s">
        <v>72</v>
      </c>
      <c r="AY686" s="157" t="s">
        <v>156</v>
      </c>
    </row>
    <row r="687" spans="2:65" s="13" customFormat="1">
      <c r="B687" s="156"/>
      <c r="D687" s="144" t="s">
        <v>169</v>
      </c>
      <c r="E687" s="157" t="s">
        <v>19</v>
      </c>
      <c r="F687" s="158" t="s">
        <v>956</v>
      </c>
      <c r="H687" s="159">
        <v>16.05</v>
      </c>
      <c r="I687" s="160"/>
      <c r="L687" s="156"/>
      <c r="M687" s="161"/>
      <c r="T687" s="162"/>
      <c r="AT687" s="157" t="s">
        <v>169</v>
      </c>
      <c r="AU687" s="157" t="s">
        <v>81</v>
      </c>
      <c r="AV687" s="13" t="s">
        <v>81</v>
      </c>
      <c r="AW687" s="13" t="s">
        <v>33</v>
      </c>
      <c r="AX687" s="13" t="s">
        <v>72</v>
      </c>
      <c r="AY687" s="157" t="s">
        <v>156</v>
      </c>
    </row>
    <row r="688" spans="2:65" s="14" customFormat="1">
      <c r="B688" s="163"/>
      <c r="D688" s="144" t="s">
        <v>169</v>
      </c>
      <c r="E688" s="164" t="s">
        <v>19</v>
      </c>
      <c r="F688" s="165" t="s">
        <v>176</v>
      </c>
      <c r="H688" s="166">
        <v>72.040000000000006</v>
      </c>
      <c r="I688" s="167"/>
      <c r="L688" s="163"/>
      <c r="M688" s="168"/>
      <c r="T688" s="169"/>
      <c r="AT688" s="164" t="s">
        <v>169</v>
      </c>
      <c r="AU688" s="164" t="s">
        <v>81</v>
      </c>
      <c r="AV688" s="14" t="s">
        <v>163</v>
      </c>
      <c r="AW688" s="14" t="s">
        <v>33</v>
      </c>
      <c r="AX688" s="14" t="s">
        <v>79</v>
      </c>
      <c r="AY688" s="164" t="s">
        <v>156</v>
      </c>
    </row>
    <row r="689" spans="2:65" s="1" customFormat="1" ht="24.2" customHeight="1">
      <c r="B689" s="32"/>
      <c r="C689" s="131" t="s">
        <v>957</v>
      </c>
      <c r="D689" s="131" t="s">
        <v>158</v>
      </c>
      <c r="E689" s="132" t="s">
        <v>958</v>
      </c>
      <c r="F689" s="133" t="s">
        <v>959</v>
      </c>
      <c r="G689" s="134" t="s">
        <v>252</v>
      </c>
      <c r="H689" s="135">
        <v>32.6</v>
      </c>
      <c r="I689" s="136"/>
      <c r="J689" s="137">
        <f>ROUND(I689*H689,2)</f>
        <v>0</v>
      </c>
      <c r="K689" s="133" t="s">
        <v>162</v>
      </c>
      <c r="L689" s="32"/>
      <c r="M689" s="138" t="s">
        <v>19</v>
      </c>
      <c r="N689" s="139" t="s">
        <v>43</v>
      </c>
      <c r="P689" s="140">
        <f>O689*H689</f>
        <v>0</v>
      </c>
      <c r="Q689" s="140">
        <v>0</v>
      </c>
      <c r="R689" s="140">
        <f>Q689*H689</f>
        <v>0</v>
      </c>
      <c r="S689" s="140">
        <v>1.721E-2</v>
      </c>
      <c r="T689" s="141">
        <f>S689*H689</f>
        <v>0.56104600000000004</v>
      </c>
      <c r="AR689" s="142" t="s">
        <v>281</v>
      </c>
      <c r="AT689" s="142" t="s">
        <v>158</v>
      </c>
      <c r="AU689" s="142" t="s">
        <v>81</v>
      </c>
      <c r="AY689" s="17" t="s">
        <v>156</v>
      </c>
      <c r="BE689" s="143">
        <f>IF(N689="základní",J689,0)</f>
        <v>0</v>
      </c>
      <c r="BF689" s="143">
        <f>IF(N689="snížená",J689,0)</f>
        <v>0</v>
      </c>
      <c r="BG689" s="143">
        <f>IF(N689="zákl. přenesená",J689,0)</f>
        <v>0</v>
      </c>
      <c r="BH689" s="143">
        <f>IF(N689="sníž. přenesená",J689,0)</f>
        <v>0</v>
      </c>
      <c r="BI689" s="143">
        <f>IF(N689="nulová",J689,0)</f>
        <v>0</v>
      </c>
      <c r="BJ689" s="17" t="s">
        <v>79</v>
      </c>
      <c r="BK689" s="143">
        <f>ROUND(I689*H689,2)</f>
        <v>0</v>
      </c>
      <c r="BL689" s="17" t="s">
        <v>281</v>
      </c>
      <c r="BM689" s="142" t="s">
        <v>960</v>
      </c>
    </row>
    <row r="690" spans="2:65" s="1" customFormat="1">
      <c r="B690" s="32"/>
      <c r="D690" s="144" t="s">
        <v>165</v>
      </c>
      <c r="F690" s="145" t="s">
        <v>961</v>
      </c>
      <c r="I690" s="146"/>
      <c r="L690" s="32"/>
      <c r="M690" s="147"/>
      <c r="T690" s="53"/>
      <c r="AT690" s="17" t="s">
        <v>165</v>
      </c>
      <c r="AU690" s="17" t="s">
        <v>81</v>
      </c>
    </row>
    <row r="691" spans="2:65" s="1" customFormat="1">
      <c r="B691" s="32"/>
      <c r="D691" s="148" t="s">
        <v>167</v>
      </c>
      <c r="F691" s="149" t="s">
        <v>962</v>
      </c>
      <c r="I691" s="146"/>
      <c r="L691" s="32"/>
      <c r="M691" s="147"/>
      <c r="T691" s="53"/>
      <c r="AT691" s="17" t="s">
        <v>167</v>
      </c>
      <c r="AU691" s="17" t="s">
        <v>81</v>
      </c>
    </row>
    <row r="692" spans="2:65" s="13" customFormat="1">
      <c r="B692" s="156"/>
      <c r="D692" s="144" t="s">
        <v>169</v>
      </c>
      <c r="E692" s="157" t="s">
        <v>19</v>
      </c>
      <c r="F692" s="158" t="s">
        <v>963</v>
      </c>
      <c r="H692" s="159">
        <v>7.14</v>
      </c>
      <c r="I692" s="160"/>
      <c r="L692" s="156"/>
      <c r="M692" s="161"/>
      <c r="T692" s="162"/>
      <c r="AT692" s="157" t="s">
        <v>169</v>
      </c>
      <c r="AU692" s="157" t="s">
        <v>81</v>
      </c>
      <c r="AV692" s="13" t="s">
        <v>81</v>
      </c>
      <c r="AW692" s="13" t="s">
        <v>33</v>
      </c>
      <c r="AX692" s="13" t="s">
        <v>72</v>
      </c>
      <c r="AY692" s="157" t="s">
        <v>156</v>
      </c>
    </row>
    <row r="693" spans="2:65" s="13" customFormat="1">
      <c r="B693" s="156"/>
      <c r="D693" s="144" t="s">
        <v>169</v>
      </c>
      <c r="E693" s="157" t="s">
        <v>19</v>
      </c>
      <c r="F693" s="158" t="s">
        <v>964</v>
      </c>
      <c r="H693" s="159">
        <v>2.38</v>
      </c>
      <c r="I693" s="160"/>
      <c r="L693" s="156"/>
      <c r="M693" s="161"/>
      <c r="T693" s="162"/>
      <c r="AT693" s="157" t="s">
        <v>169</v>
      </c>
      <c r="AU693" s="157" t="s">
        <v>81</v>
      </c>
      <c r="AV693" s="13" t="s">
        <v>81</v>
      </c>
      <c r="AW693" s="13" t="s">
        <v>33</v>
      </c>
      <c r="AX693" s="13" t="s">
        <v>72</v>
      </c>
      <c r="AY693" s="157" t="s">
        <v>156</v>
      </c>
    </row>
    <row r="694" spans="2:65" s="13" customFormat="1">
      <c r="B694" s="156"/>
      <c r="D694" s="144" t="s">
        <v>169</v>
      </c>
      <c r="E694" s="157" t="s">
        <v>19</v>
      </c>
      <c r="F694" s="158" t="s">
        <v>965</v>
      </c>
      <c r="H694" s="159">
        <v>2.38</v>
      </c>
      <c r="I694" s="160"/>
      <c r="L694" s="156"/>
      <c r="M694" s="161"/>
      <c r="T694" s="162"/>
      <c r="AT694" s="157" t="s">
        <v>169</v>
      </c>
      <c r="AU694" s="157" t="s">
        <v>81</v>
      </c>
      <c r="AV694" s="13" t="s">
        <v>81</v>
      </c>
      <c r="AW694" s="13" t="s">
        <v>33</v>
      </c>
      <c r="AX694" s="13" t="s">
        <v>72</v>
      </c>
      <c r="AY694" s="157" t="s">
        <v>156</v>
      </c>
    </row>
    <row r="695" spans="2:65" s="13" customFormat="1">
      <c r="B695" s="156"/>
      <c r="D695" s="144" t="s">
        <v>169</v>
      </c>
      <c r="E695" s="157" t="s">
        <v>19</v>
      </c>
      <c r="F695" s="158" t="s">
        <v>966</v>
      </c>
      <c r="H695" s="159">
        <v>18.899999999999999</v>
      </c>
      <c r="I695" s="160"/>
      <c r="L695" s="156"/>
      <c r="M695" s="161"/>
      <c r="T695" s="162"/>
      <c r="AT695" s="157" t="s">
        <v>169</v>
      </c>
      <c r="AU695" s="157" t="s">
        <v>81</v>
      </c>
      <c r="AV695" s="13" t="s">
        <v>81</v>
      </c>
      <c r="AW695" s="13" t="s">
        <v>33</v>
      </c>
      <c r="AX695" s="13" t="s">
        <v>72</v>
      </c>
      <c r="AY695" s="157" t="s">
        <v>156</v>
      </c>
    </row>
    <row r="696" spans="2:65" s="13" customFormat="1">
      <c r="B696" s="156"/>
      <c r="D696" s="144" t="s">
        <v>169</v>
      </c>
      <c r="E696" s="157" t="s">
        <v>19</v>
      </c>
      <c r="F696" s="158" t="s">
        <v>967</v>
      </c>
      <c r="H696" s="159">
        <v>1.8</v>
      </c>
      <c r="I696" s="160"/>
      <c r="L696" s="156"/>
      <c r="M696" s="161"/>
      <c r="T696" s="162"/>
      <c r="AT696" s="157" t="s">
        <v>169</v>
      </c>
      <c r="AU696" s="157" t="s">
        <v>81</v>
      </c>
      <c r="AV696" s="13" t="s">
        <v>81</v>
      </c>
      <c r="AW696" s="13" t="s">
        <v>33</v>
      </c>
      <c r="AX696" s="13" t="s">
        <v>72</v>
      </c>
      <c r="AY696" s="157" t="s">
        <v>156</v>
      </c>
    </row>
    <row r="697" spans="2:65" s="14" customFormat="1">
      <c r="B697" s="163"/>
      <c r="D697" s="144" t="s">
        <v>169</v>
      </c>
      <c r="E697" s="164" t="s">
        <v>19</v>
      </c>
      <c r="F697" s="165" t="s">
        <v>176</v>
      </c>
      <c r="H697" s="166">
        <v>32.6</v>
      </c>
      <c r="I697" s="167"/>
      <c r="L697" s="163"/>
      <c r="M697" s="168"/>
      <c r="T697" s="169"/>
      <c r="AT697" s="164" t="s">
        <v>169</v>
      </c>
      <c r="AU697" s="164" t="s">
        <v>81</v>
      </c>
      <c r="AV697" s="14" t="s">
        <v>163</v>
      </c>
      <c r="AW697" s="14" t="s">
        <v>33</v>
      </c>
      <c r="AX697" s="14" t="s">
        <v>79</v>
      </c>
      <c r="AY697" s="164" t="s">
        <v>156</v>
      </c>
    </row>
    <row r="698" spans="2:65" s="1" customFormat="1" ht="24.2" customHeight="1">
      <c r="B698" s="32"/>
      <c r="C698" s="131" t="s">
        <v>968</v>
      </c>
      <c r="D698" s="131" t="s">
        <v>158</v>
      </c>
      <c r="E698" s="132" t="s">
        <v>969</v>
      </c>
      <c r="F698" s="133" t="s">
        <v>970</v>
      </c>
      <c r="G698" s="134" t="s">
        <v>284</v>
      </c>
      <c r="H698" s="135">
        <v>6</v>
      </c>
      <c r="I698" s="136"/>
      <c r="J698" s="137">
        <f>ROUND(I698*H698,2)</f>
        <v>0</v>
      </c>
      <c r="K698" s="133" t="s">
        <v>162</v>
      </c>
      <c r="L698" s="32"/>
      <c r="M698" s="138" t="s">
        <v>19</v>
      </c>
      <c r="N698" s="139" t="s">
        <v>43</v>
      </c>
      <c r="P698" s="140">
        <f>O698*H698</f>
        <v>0</v>
      </c>
      <c r="Q698" s="140">
        <v>3.0000000000000001E-5</v>
      </c>
      <c r="R698" s="140">
        <f>Q698*H698</f>
        <v>1.8000000000000001E-4</v>
      </c>
      <c r="S698" s="140">
        <v>0</v>
      </c>
      <c r="T698" s="141">
        <f>S698*H698</f>
        <v>0</v>
      </c>
      <c r="AR698" s="142" t="s">
        <v>281</v>
      </c>
      <c r="AT698" s="142" t="s">
        <v>158</v>
      </c>
      <c r="AU698" s="142" t="s">
        <v>81</v>
      </c>
      <c r="AY698" s="17" t="s">
        <v>156</v>
      </c>
      <c r="BE698" s="143">
        <f>IF(N698="základní",J698,0)</f>
        <v>0</v>
      </c>
      <c r="BF698" s="143">
        <f>IF(N698="snížená",J698,0)</f>
        <v>0</v>
      </c>
      <c r="BG698" s="143">
        <f>IF(N698="zákl. přenesená",J698,0)</f>
        <v>0</v>
      </c>
      <c r="BH698" s="143">
        <f>IF(N698="sníž. přenesená",J698,0)</f>
        <v>0</v>
      </c>
      <c r="BI698" s="143">
        <f>IF(N698="nulová",J698,0)</f>
        <v>0</v>
      </c>
      <c r="BJ698" s="17" t="s">
        <v>79</v>
      </c>
      <c r="BK698" s="143">
        <f>ROUND(I698*H698,2)</f>
        <v>0</v>
      </c>
      <c r="BL698" s="17" t="s">
        <v>281</v>
      </c>
      <c r="BM698" s="142" t="s">
        <v>971</v>
      </c>
    </row>
    <row r="699" spans="2:65" s="1" customFormat="1">
      <c r="B699" s="32"/>
      <c r="D699" s="144" t="s">
        <v>165</v>
      </c>
      <c r="F699" s="145" t="s">
        <v>972</v>
      </c>
      <c r="I699" s="146"/>
      <c r="L699" s="32"/>
      <c r="M699" s="147"/>
      <c r="T699" s="53"/>
      <c r="AT699" s="17" t="s">
        <v>165</v>
      </c>
      <c r="AU699" s="17" t="s">
        <v>81</v>
      </c>
    </row>
    <row r="700" spans="2:65" s="1" customFormat="1">
      <c r="B700" s="32"/>
      <c r="D700" s="148" t="s">
        <v>167</v>
      </c>
      <c r="F700" s="149" t="s">
        <v>973</v>
      </c>
      <c r="I700" s="146"/>
      <c r="L700" s="32"/>
      <c r="M700" s="147"/>
      <c r="T700" s="53"/>
      <c r="AT700" s="17" t="s">
        <v>167</v>
      </c>
      <c r="AU700" s="17" t="s">
        <v>81</v>
      </c>
    </row>
    <row r="701" spans="2:65" s="1" customFormat="1" ht="24.2" customHeight="1">
      <c r="B701" s="32"/>
      <c r="C701" s="170" t="s">
        <v>974</v>
      </c>
      <c r="D701" s="170" t="s">
        <v>237</v>
      </c>
      <c r="E701" s="171" t="s">
        <v>975</v>
      </c>
      <c r="F701" s="172" t="s">
        <v>976</v>
      </c>
      <c r="G701" s="173" t="s">
        <v>284</v>
      </c>
      <c r="H701" s="174">
        <v>6</v>
      </c>
      <c r="I701" s="175"/>
      <c r="J701" s="176">
        <f>ROUND(I701*H701,2)</f>
        <v>0</v>
      </c>
      <c r="K701" s="172" t="s">
        <v>162</v>
      </c>
      <c r="L701" s="177"/>
      <c r="M701" s="178" t="s">
        <v>19</v>
      </c>
      <c r="N701" s="179" t="s">
        <v>43</v>
      </c>
      <c r="P701" s="140">
        <f>O701*H701</f>
        <v>0</v>
      </c>
      <c r="Q701" s="140">
        <v>1.4E-3</v>
      </c>
      <c r="R701" s="140">
        <f>Q701*H701</f>
        <v>8.3999999999999995E-3</v>
      </c>
      <c r="S701" s="140">
        <v>0</v>
      </c>
      <c r="T701" s="141">
        <f>S701*H701</f>
        <v>0</v>
      </c>
      <c r="AR701" s="142" t="s">
        <v>384</v>
      </c>
      <c r="AT701" s="142" t="s">
        <v>237</v>
      </c>
      <c r="AU701" s="142" t="s">
        <v>81</v>
      </c>
      <c r="AY701" s="17" t="s">
        <v>156</v>
      </c>
      <c r="BE701" s="143">
        <f>IF(N701="základní",J701,0)</f>
        <v>0</v>
      </c>
      <c r="BF701" s="143">
        <f>IF(N701="snížená",J701,0)</f>
        <v>0</v>
      </c>
      <c r="BG701" s="143">
        <f>IF(N701="zákl. přenesená",J701,0)</f>
        <v>0</v>
      </c>
      <c r="BH701" s="143">
        <f>IF(N701="sníž. přenesená",J701,0)</f>
        <v>0</v>
      </c>
      <c r="BI701" s="143">
        <f>IF(N701="nulová",J701,0)</f>
        <v>0</v>
      </c>
      <c r="BJ701" s="17" t="s">
        <v>79</v>
      </c>
      <c r="BK701" s="143">
        <f>ROUND(I701*H701,2)</f>
        <v>0</v>
      </c>
      <c r="BL701" s="17" t="s">
        <v>281</v>
      </c>
      <c r="BM701" s="142" t="s">
        <v>977</v>
      </c>
    </row>
    <row r="702" spans="2:65" s="1" customFormat="1">
      <c r="B702" s="32"/>
      <c r="D702" s="144" t="s">
        <v>165</v>
      </c>
      <c r="F702" s="145" t="s">
        <v>976</v>
      </c>
      <c r="I702" s="146"/>
      <c r="L702" s="32"/>
      <c r="M702" s="147"/>
      <c r="T702" s="53"/>
      <c r="AT702" s="17" t="s">
        <v>165</v>
      </c>
      <c r="AU702" s="17" t="s">
        <v>81</v>
      </c>
    </row>
    <row r="703" spans="2:65" s="1" customFormat="1" ht="24.2" customHeight="1">
      <c r="B703" s="32"/>
      <c r="C703" s="131" t="s">
        <v>978</v>
      </c>
      <c r="D703" s="131" t="s">
        <v>158</v>
      </c>
      <c r="E703" s="132" t="s">
        <v>979</v>
      </c>
      <c r="F703" s="133" t="s">
        <v>980</v>
      </c>
      <c r="G703" s="134" t="s">
        <v>284</v>
      </c>
      <c r="H703" s="135">
        <v>6</v>
      </c>
      <c r="I703" s="136"/>
      <c r="J703" s="137">
        <f>ROUND(I703*H703,2)</f>
        <v>0</v>
      </c>
      <c r="K703" s="133" t="s">
        <v>162</v>
      </c>
      <c r="L703" s="32"/>
      <c r="M703" s="138" t="s">
        <v>19</v>
      </c>
      <c r="N703" s="139" t="s">
        <v>43</v>
      </c>
      <c r="P703" s="140">
        <f>O703*H703</f>
        <v>0</v>
      </c>
      <c r="Q703" s="140">
        <v>3.0000000000000001E-5</v>
      </c>
      <c r="R703" s="140">
        <f>Q703*H703</f>
        <v>1.8000000000000001E-4</v>
      </c>
      <c r="S703" s="140">
        <v>0</v>
      </c>
      <c r="T703" s="141">
        <f>S703*H703</f>
        <v>0</v>
      </c>
      <c r="AR703" s="142" t="s">
        <v>281</v>
      </c>
      <c r="AT703" s="142" t="s">
        <v>158</v>
      </c>
      <c r="AU703" s="142" t="s">
        <v>81</v>
      </c>
      <c r="AY703" s="17" t="s">
        <v>156</v>
      </c>
      <c r="BE703" s="143">
        <f>IF(N703="základní",J703,0)</f>
        <v>0</v>
      </c>
      <c r="BF703" s="143">
        <f>IF(N703="snížená",J703,0)</f>
        <v>0</v>
      </c>
      <c r="BG703" s="143">
        <f>IF(N703="zákl. přenesená",J703,0)</f>
        <v>0</v>
      </c>
      <c r="BH703" s="143">
        <f>IF(N703="sníž. přenesená",J703,0)</f>
        <v>0</v>
      </c>
      <c r="BI703" s="143">
        <f>IF(N703="nulová",J703,0)</f>
        <v>0</v>
      </c>
      <c r="BJ703" s="17" t="s">
        <v>79</v>
      </c>
      <c r="BK703" s="143">
        <f>ROUND(I703*H703,2)</f>
        <v>0</v>
      </c>
      <c r="BL703" s="17" t="s">
        <v>281</v>
      </c>
      <c r="BM703" s="142" t="s">
        <v>981</v>
      </c>
    </row>
    <row r="704" spans="2:65" s="1" customFormat="1">
      <c r="B704" s="32"/>
      <c r="D704" s="144" t="s">
        <v>165</v>
      </c>
      <c r="F704" s="145" t="s">
        <v>982</v>
      </c>
      <c r="I704" s="146"/>
      <c r="L704" s="32"/>
      <c r="M704" s="147"/>
      <c r="T704" s="53"/>
      <c r="AT704" s="17" t="s">
        <v>165</v>
      </c>
      <c r="AU704" s="17" t="s">
        <v>81</v>
      </c>
    </row>
    <row r="705" spans="2:65" s="1" customFormat="1">
      <c r="B705" s="32"/>
      <c r="D705" s="148" t="s">
        <v>167</v>
      </c>
      <c r="F705" s="149" t="s">
        <v>983</v>
      </c>
      <c r="I705" s="146"/>
      <c r="L705" s="32"/>
      <c r="M705" s="147"/>
      <c r="T705" s="53"/>
      <c r="AT705" s="17" t="s">
        <v>167</v>
      </c>
      <c r="AU705" s="17" t="s">
        <v>81</v>
      </c>
    </row>
    <row r="706" spans="2:65" s="1" customFormat="1" ht="24.2" customHeight="1">
      <c r="B706" s="32"/>
      <c r="C706" s="170" t="s">
        <v>984</v>
      </c>
      <c r="D706" s="170" t="s">
        <v>237</v>
      </c>
      <c r="E706" s="171" t="s">
        <v>985</v>
      </c>
      <c r="F706" s="172" t="s">
        <v>986</v>
      </c>
      <c r="G706" s="173" t="s">
        <v>284</v>
      </c>
      <c r="H706" s="174">
        <v>6</v>
      </c>
      <c r="I706" s="175"/>
      <c r="J706" s="176">
        <f>ROUND(I706*H706,2)</f>
        <v>0</v>
      </c>
      <c r="K706" s="172" t="s">
        <v>162</v>
      </c>
      <c r="L706" s="177"/>
      <c r="M706" s="178" t="s">
        <v>19</v>
      </c>
      <c r="N706" s="179" t="s">
        <v>43</v>
      </c>
      <c r="P706" s="140">
        <f>O706*H706</f>
        <v>0</v>
      </c>
      <c r="Q706" s="140">
        <v>2.5000000000000001E-3</v>
      </c>
      <c r="R706" s="140">
        <f>Q706*H706</f>
        <v>1.4999999999999999E-2</v>
      </c>
      <c r="S706" s="140">
        <v>0</v>
      </c>
      <c r="T706" s="141">
        <f>S706*H706</f>
        <v>0</v>
      </c>
      <c r="AR706" s="142" t="s">
        <v>384</v>
      </c>
      <c r="AT706" s="142" t="s">
        <v>237</v>
      </c>
      <c r="AU706" s="142" t="s">
        <v>81</v>
      </c>
      <c r="AY706" s="17" t="s">
        <v>156</v>
      </c>
      <c r="BE706" s="143">
        <f>IF(N706="základní",J706,0)</f>
        <v>0</v>
      </c>
      <c r="BF706" s="143">
        <f>IF(N706="snížená",J706,0)</f>
        <v>0</v>
      </c>
      <c r="BG706" s="143">
        <f>IF(N706="zákl. přenesená",J706,0)</f>
        <v>0</v>
      </c>
      <c r="BH706" s="143">
        <f>IF(N706="sníž. přenesená",J706,0)</f>
        <v>0</v>
      </c>
      <c r="BI706" s="143">
        <f>IF(N706="nulová",J706,0)</f>
        <v>0</v>
      </c>
      <c r="BJ706" s="17" t="s">
        <v>79</v>
      </c>
      <c r="BK706" s="143">
        <f>ROUND(I706*H706,2)</f>
        <v>0</v>
      </c>
      <c r="BL706" s="17" t="s">
        <v>281</v>
      </c>
      <c r="BM706" s="142" t="s">
        <v>987</v>
      </c>
    </row>
    <row r="707" spans="2:65" s="1" customFormat="1">
      <c r="B707" s="32"/>
      <c r="D707" s="144" t="s">
        <v>165</v>
      </c>
      <c r="F707" s="145" t="s">
        <v>986</v>
      </c>
      <c r="I707" s="146"/>
      <c r="L707" s="32"/>
      <c r="M707" s="147"/>
      <c r="T707" s="53"/>
      <c r="AT707" s="17" t="s">
        <v>165</v>
      </c>
      <c r="AU707" s="17" t="s">
        <v>81</v>
      </c>
    </row>
    <row r="708" spans="2:65" s="1" customFormat="1" ht="24.2" customHeight="1">
      <c r="B708" s="32"/>
      <c r="C708" s="131" t="s">
        <v>988</v>
      </c>
      <c r="D708" s="131" t="s">
        <v>158</v>
      </c>
      <c r="E708" s="132" t="s">
        <v>989</v>
      </c>
      <c r="F708" s="133" t="s">
        <v>990</v>
      </c>
      <c r="G708" s="134" t="s">
        <v>252</v>
      </c>
      <c r="H708" s="135">
        <v>9.8759999999999994</v>
      </c>
      <c r="I708" s="136"/>
      <c r="J708" s="137">
        <f>ROUND(I708*H708,2)</f>
        <v>0</v>
      </c>
      <c r="K708" s="133" t="s">
        <v>162</v>
      </c>
      <c r="L708" s="32"/>
      <c r="M708" s="138" t="s">
        <v>19</v>
      </c>
      <c r="N708" s="139" t="s">
        <v>43</v>
      </c>
      <c r="P708" s="140">
        <f>O708*H708</f>
        <v>0</v>
      </c>
      <c r="Q708" s="140">
        <v>2.0119999999999999E-2</v>
      </c>
      <c r="R708" s="140">
        <f>Q708*H708</f>
        <v>0.19870511999999999</v>
      </c>
      <c r="S708" s="140">
        <v>0</v>
      </c>
      <c r="T708" s="141">
        <f>S708*H708</f>
        <v>0</v>
      </c>
      <c r="AR708" s="142" t="s">
        <v>281</v>
      </c>
      <c r="AT708" s="142" t="s">
        <v>158</v>
      </c>
      <c r="AU708" s="142" t="s">
        <v>81</v>
      </c>
      <c r="AY708" s="17" t="s">
        <v>156</v>
      </c>
      <c r="BE708" s="143">
        <f>IF(N708="základní",J708,0)</f>
        <v>0</v>
      </c>
      <c r="BF708" s="143">
        <f>IF(N708="snížená",J708,0)</f>
        <v>0</v>
      </c>
      <c r="BG708" s="143">
        <f>IF(N708="zákl. přenesená",J708,0)</f>
        <v>0</v>
      </c>
      <c r="BH708" s="143">
        <f>IF(N708="sníž. přenesená",J708,0)</f>
        <v>0</v>
      </c>
      <c r="BI708" s="143">
        <f>IF(N708="nulová",J708,0)</f>
        <v>0</v>
      </c>
      <c r="BJ708" s="17" t="s">
        <v>79</v>
      </c>
      <c r="BK708" s="143">
        <f>ROUND(I708*H708,2)</f>
        <v>0</v>
      </c>
      <c r="BL708" s="17" t="s">
        <v>281</v>
      </c>
      <c r="BM708" s="142" t="s">
        <v>991</v>
      </c>
    </row>
    <row r="709" spans="2:65" s="1" customFormat="1">
      <c r="B709" s="32"/>
      <c r="D709" s="144" t="s">
        <v>165</v>
      </c>
      <c r="F709" s="145" t="s">
        <v>992</v>
      </c>
      <c r="I709" s="146"/>
      <c r="L709" s="32"/>
      <c r="M709" s="147"/>
      <c r="T709" s="53"/>
      <c r="AT709" s="17" t="s">
        <v>165</v>
      </c>
      <c r="AU709" s="17" t="s">
        <v>81</v>
      </c>
    </row>
    <row r="710" spans="2:65" s="1" customFormat="1">
      <c r="B710" s="32"/>
      <c r="D710" s="148" t="s">
        <v>167</v>
      </c>
      <c r="F710" s="149" t="s">
        <v>993</v>
      </c>
      <c r="I710" s="146"/>
      <c r="L710" s="32"/>
      <c r="M710" s="147"/>
      <c r="T710" s="53"/>
      <c r="AT710" s="17" t="s">
        <v>167</v>
      </c>
      <c r="AU710" s="17" t="s">
        <v>81</v>
      </c>
    </row>
    <row r="711" spans="2:65" s="13" customFormat="1">
      <c r="B711" s="156"/>
      <c r="D711" s="144" t="s">
        <v>169</v>
      </c>
      <c r="E711" s="157" t="s">
        <v>19</v>
      </c>
      <c r="F711" s="158" t="s">
        <v>994</v>
      </c>
      <c r="H711" s="159">
        <v>9.8759999999999994</v>
      </c>
      <c r="I711" s="160"/>
      <c r="L711" s="156"/>
      <c r="M711" s="161"/>
      <c r="T711" s="162"/>
      <c r="AT711" s="157" t="s">
        <v>169</v>
      </c>
      <c r="AU711" s="157" t="s">
        <v>81</v>
      </c>
      <c r="AV711" s="13" t="s">
        <v>81</v>
      </c>
      <c r="AW711" s="13" t="s">
        <v>33</v>
      </c>
      <c r="AX711" s="13" t="s">
        <v>72</v>
      </c>
      <c r="AY711" s="157" t="s">
        <v>156</v>
      </c>
    </row>
    <row r="712" spans="2:65" s="14" customFormat="1">
      <c r="B712" s="163"/>
      <c r="D712" s="144" t="s">
        <v>169</v>
      </c>
      <c r="E712" s="164" t="s">
        <v>19</v>
      </c>
      <c r="F712" s="165" t="s">
        <v>176</v>
      </c>
      <c r="H712" s="166">
        <v>9.8759999999999994</v>
      </c>
      <c r="I712" s="167"/>
      <c r="L712" s="163"/>
      <c r="M712" s="168"/>
      <c r="T712" s="169"/>
      <c r="AT712" s="164" t="s">
        <v>169</v>
      </c>
      <c r="AU712" s="164" t="s">
        <v>81</v>
      </c>
      <c r="AV712" s="14" t="s">
        <v>163</v>
      </c>
      <c r="AW712" s="14" t="s">
        <v>33</v>
      </c>
      <c r="AX712" s="14" t="s">
        <v>79</v>
      </c>
      <c r="AY712" s="164" t="s">
        <v>156</v>
      </c>
    </row>
    <row r="713" spans="2:65" s="1" customFormat="1" ht="24.2" customHeight="1">
      <c r="B713" s="32"/>
      <c r="C713" s="131" t="s">
        <v>995</v>
      </c>
      <c r="D713" s="131" t="s">
        <v>158</v>
      </c>
      <c r="E713" s="132" t="s">
        <v>996</v>
      </c>
      <c r="F713" s="133" t="s">
        <v>997</v>
      </c>
      <c r="G713" s="134" t="s">
        <v>284</v>
      </c>
      <c r="H713" s="135">
        <v>5</v>
      </c>
      <c r="I713" s="136"/>
      <c r="J713" s="137">
        <f>ROUND(I713*H713,2)</f>
        <v>0</v>
      </c>
      <c r="K713" s="133" t="s">
        <v>162</v>
      </c>
      <c r="L713" s="32"/>
      <c r="M713" s="138" t="s">
        <v>19</v>
      </c>
      <c r="N713" s="139" t="s">
        <v>43</v>
      </c>
      <c r="P713" s="140">
        <f>O713*H713</f>
        <v>0</v>
      </c>
      <c r="Q713" s="140">
        <v>3.058E-2</v>
      </c>
      <c r="R713" s="140">
        <f>Q713*H713</f>
        <v>0.15290000000000001</v>
      </c>
      <c r="S713" s="140">
        <v>0</v>
      </c>
      <c r="T713" s="141">
        <f>S713*H713</f>
        <v>0</v>
      </c>
      <c r="AR713" s="142" t="s">
        <v>281</v>
      </c>
      <c r="AT713" s="142" t="s">
        <v>158</v>
      </c>
      <c r="AU713" s="142" t="s">
        <v>81</v>
      </c>
      <c r="AY713" s="17" t="s">
        <v>156</v>
      </c>
      <c r="BE713" s="143">
        <f>IF(N713="základní",J713,0)</f>
        <v>0</v>
      </c>
      <c r="BF713" s="143">
        <f>IF(N713="snížená",J713,0)</f>
        <v>0</v>
      </c>
      <c r="BG713" s="143">
        <f>IF(N713="zákl. přenesená",J713,0)</f>
        <v>0</v>
      </c>
      <c r="BH713" s="143">
        <f>IF(N713="sníž. přenesená",J713,0)</f>
        <v>0</v>
      </c>
      <c r="BI713" s="143">
        <f>IF(N713="nulová",J713,0)</f>
        <v>0</v>
      </c>
      <c r="BJ713" s="17" t="s">
        <v>79</v>
      </c>
      <c r="BK713" s="143">
        <f>ROUND(I713*H713,2)</f>
        <v>0</v>
      </c>
      <c r="BL713" s="17" t="s">
        <v>281</v>
      </c>
      <c r="BM713" s="142" t="s">
        <v>998</v>
      </c>
    </row>
    <row r="714" spans="2:65" s="1" customFormat="1">
      <c r="B714" s="32"/>
      <c r="D714" s="144" t="s">
        <v>165</v>
      </c>
      <c r="F714" s="145" t="s">
        <v>999</v>
      </c>
      <c r="I714" s="146"/>
      <c r="L714" s="32"/>
      <c r="M714" s="147"/>
      <c r="T714" s="53"/>
      <c r="AT714" s="17" t="s">
        <v>165</v>
      </c>
      <c r="AU714" s="17" t="s">
        <v>81</v>
      </c>
    </row>
    <row r="715" spans="2:65" s="1" customFormat="1">
      <c r="B715" s="32"/>
      <c r="D715" s="148" t="s">
        <v>167</v>
      </c>
      <c r="F715" s="149" t="s">
        <v>1000</v>
      </c>
      <c r="I715" s="146"/>
      <c r="L715" s="32"/>
      <c r="M715" s="147"/>
      <c r="T715" s="53"/>
      <c r="AT715" s="17" t="s">
        <v>167</v>
      </c>
      <c r="AU715" s="17" t="s">
        <v>81</v>
      </c>
    </row>
    <row r="716" spans="2:65" s="13" customFormat="1">
      <c r="B716" s="156"/>
      <c r="D716" s="144" t="s">
        <v>169</v>
      </c>
      <c r="E716" s="157" t="s">
        <v>19</v>
      </c>
      <c r="F716" s="158" t="s">
        <v>1001</v>
      </c>
      <c r="H716" s="159">
        <v>5</v>
      </c>
      <c r="I716" s="160"/>
      <c r="L716" s="156"/>
      <c r="M716" s="161"/>
      <c r="T716" s="162"/>
      <c r="AT716" s="157" t="s">
        <v>169</v>
      </c>
      <c r="AU716" s="157" t="s">
        <v>81</v>
      </c>
      <c r="AV716" s="13" t="s">
        <v>81</v>
      </c>
      <c r="AW716" s="13" t="s">
        <v>33</v>
      </c>
      <c r="AX716" s="13" t="s">
        <v>72</v>
      </c>
      <c r="AY716" s="157" t="s">
        <v>156</v>
      </c>
    </row>
    <row r="717" spans="2:65" s="14" customFormat="1">
      <c r="B717" s="163"/>
      <c r="D717" s="144" t="s">
        <v>169</v>
      </c>
      <c r="E717" s="164" t="s">
        <v>19</v>
      </c>
      <c r="F717" s="165" t="s">
        <v>176</v>
      </c>
      <c r="H717" s="166">
        <v>5</v>
      </c>
      <c r="I717" s="167"/>
      <c r="L717" s="163"/>
      <c r="M717" s="168"/>
      <c r="T717" s="169"/>
      <c r="AT717" s="164" t="s">
        <v>169</v>
      </c>
      <c r="AU717" s="164" t="s">
        <v>81</v>
      </c>
      <c r="AV717" s="14" t="s">
        <v>163</v>
      </c>
      <c r="AW717" s="14" t="s">
        <v>33</v>
      </c>
      <c r="AX717" s="14" t="s">
        <v>79</v>
      </c>
      <c r="AY717" s="164" t="s">
        <v>156</v>
      </c>
    </row>
    <row r="718" spans="2:65" s="1" customFormat="1" ht="24.2" customHeight="1">
      <c r="B718" s="32"/>
      <c r="C718" s="131" t="s">
        <v>1002</v>
      </c>
      <c r="D718" s="131" t="s">
        <v>158</v>
      </c>
      <c r="E718" s="132" t="s">
        <v>1003</v>
      </c>
      <c r="F718" s="133" t="s">
        <v>1004</v>
      </c>
      <c r="G718" s="134" t="s">
        <v>218</v>
      </c>
      <c r="H718" s="135">
        <v>4.7229999999999999</v>
      </c>
      <c r="I718" s="136"/>
      <c r="J718" s="137">
        <f>ROUND(I718*H718,2)</f>
        <v>0</v>
      </c>
      <c r="K718" s="133" t="s">
        <v>162</v>
      </c>
      <c r="L718" s="32"/>
      <c r="M718" s="138" t="s">
        <v>19</v>
      </c>
      <c r="N718" s="139" t="s">
        <v>43</v>
      </c>
      <c r="P718" s="140">
        <f>O718*H718</f>
        <v>0</v>
      </c>
      <c r="Q718" s="140">
        <v>0</v>
      </c>
      <c r="R718" s="140">
        <f>Q718*H718</f>
        <v>0</v>
      </c>
      <c r="S718" s="140">
        <v>0</v>
      </c>
      <c r="T718" s="141">
        <f>S718*H718</f>
        <v>0</v>
      </c>
      <c r="AR718" s="142" t="s">
        <v>281</v>
      </c>
      <c r="AT718" s="142" t="s">
        <v>158</v>
      </c>
      <c r="AU718" s="142" t="s">
        <v>81</v>
      </c>
      <c r="AY718" s="17" t="s">
        <v>156</v>
      </c>
      <c r="BE718" s="143">
        <f>IF(N718="základní",J718,0)</f>
        <v>0</v>
      </c>
      <c r="BF718" s="143">
        <f>IF(N718="snížená",J718,0)</f>
        <v>0</v>
      </c>
      <c r="BG718" s="143">
        <f>IF(N718="zákl. přenesená",J718,0)</f>
        <v>0</v>
      </c>
      <c r="BH718" s="143">
        <f>IF(N718="sníž. přenesená",J718,0)</f>
        <v>0</v>
      </c>
      <c r="BI718" s="143">
        <f>IF(N718="nulová",J718,0)</f>
        <v>0</v>
      </c>
      <c r="BJ718" s="17" t="s">
        <v>79</v>
      </c>
      <c r="BK718" s="143">
        <f>ROUND(I718*H718,2)</f>
        <v>0</v>
      </c>
      <c r="BL718" s="17" t="s">
        <v>281</v>
      </c>
      <c r="BM718" s="142" t="s">
        <v>1005</v>
      </c>
    </row>
    <row r="719" spans="2:65" s="1" customFormat="1">
      <c r="B719" s="32"/>
      <c r="D719" s="144" t="s">
        <v>165</v>
      </c>
      <c r="F719" s="145" t="s">
        <v>1006</v>
      </c>
      <c r="I719" s="146"/>
      <c r="L719" s="32"/>
      <c r="M719" s="147"/>
      <c r="T719" s="53"/>
      <c r="AT719" s="17" t="s">
        <v>165</v>
      </c>
      <c r="AU719" s="17" t="s">
        <v>81</v>
      </c>
    </row>
    <row r="720" spans="2:65" s="1" customFormat="1">
      <c r="B720" s="32"/>
      <c r="D720" s="148" t="s">
        <v>167</v>
      </c>
      <c r="F720" s="149" t="s">
        <v>1007</v>
      </c>
      <c r="I720" s="146"/>
      <c r="L720" s="32"/>
      <c r="M720" s="147"/>
      <c r="T720" s="53"/>
      <c r="AT720" s="17" t="s">
        <v>167</v>
      </c>
      <c r="AU720" s="17" t="s">
        <v>81</v>
      </c>
    </row>
    <row r="721" spans="2:65" s="11" customFormat="1" ht="22.9" customHeight="1">
      <c r="B721" s="119"/>
      <c r="D721" s="120" t="s">
        <v>71</v>
      </c>
      <c r="E721" s="129" t="s">
        <v>1008</v>
      </c>
      <c r="F721" s="129" t="s">
        <v>1009</v>
      </c>
      <c r="I721" s="122"/>
      <c r="J721" s="130">
        <f>BK721</f>
        <v>0</v>
      </c>
      <c r="L721" s="119"/>
      <c r="M721" s="124"/>
      <c r="P721" s="125">
        <f>SUM(P722:P1033)</f>
        <v>0</v>
      </c>
      <c r="R721" s="125">
        <f>SUM(R722:R1033)</f>
        <v>2.24030788</v>
      </c>
      <c r="T721" s="126">
        <f>SUM(T722:T1033)</f>
        <v>0</v>
      </c>
      <c r="AR721" s="120" t="s">
        <v>81</v>
      </c>
      <c r="AT721" s="127" t="s">
        <v>71</v>
      </c>
      <c r="AU721" s="127" t="s">
        <v>79</v>
      </c>
      <c r="AY721" s="120" t="s">
        <v>156</v>
      </c>
      <c r="BK721" s="128">
        <f>SUM(BK722:BK1033)</f>
        <v>0</v>
      </c>
    </row>
    <row r="722" spans="2:65" s="1" customFormat="1" ht="24.2" customHeight="1">
      <c r="B722" s="32"/>
      <c r="C722" s="131" t="s">
        <v>1010</v>
      </c>
      <c r="D722" s="131" t="s">
        <v>158</v>
      </c>
      <c r="E722" s="132" t="s">
        <v>1011</v>
      </c>
      <c r="F722" s="133" t="s">
        <v>1012</v>
      </c>
      <c r="G722" s="134" t="s">
        <v>252</v>
      </c>
      <c r="H722" s="135">
        <v>41.97</v>
      </c>
      <c r="I722" s="136"/>
      <c r="J722" s="137">
        <f>ROUND(I722*H722,2)</f>
        <v>0</v>
      </c>
      <c r="K722" s="133" t="s">
        <v>162</v>
      </c>
      <c r="L722" s="32"/>
      <c r="M722" s="138" t="s">
        <v>19</v>
      </c>
      <c r="N722" s="139" t="s">
        <v>43</v>
      </c>
      <c r="P722" s="140">
        <f>O722*H722</f>
        <v>0</v>
      </c>
      <c r="Q722" s="140">
        <v>0</v>
      </c>
      <c r="R722" s="140">
        <f>Q722*H722</f>
        <v>0</v>
      </c>
      <c r="S722" s="140">
        <v>0</v>
      </c>
      <c r="T722" s="141">
        <f>S722*H722</f>
        <v>0</v>
      </c>
      <c r="AR722" s="142" t="s">
        <v>281</v>
      </c>
      <c r="AT722" s="142" t="s">
        <v>158</v>
      </c>
      <c r="AU722" s="142" t="s">
        <v>81</v>
      </c>
      <c r="AY722" s="17" t="s">
        <v>156</v>
      </c>
      <c r="BE722" s="143">
        <f>IF(N722="základní",J722,0)</f>
        <v>0</v>
      </c>
      <c r="BF722" s="143">
        <f>IF(N722="snížená",J722,0)</f>
        <v>0</v>
      </c>
      <c r="BG722" s="143">
        <f>IF(N722="zákl. přenesená",J722,0)</f>
        <v>0</v>
      </c>
      <c r="BH722" s="143">
        <f>IF(N722="sníž. přenesená",J722,0)</f>
        <v>0</v>
      </c>
      <c r="BI722" s="143">
        <f>IF(N722="nulová",J722,0)</f>
        <v>0</v>
      </c>
      <c r="BJ722" s="17" t="s">
        <v>79</v>
      </c>
      <c r="BK722" s="143">
        <f>ROUND(I722*H722,2)</f>
        <v>0</v>
      </c>
      <c r="BL722" s="17" t="s">
        <v>281</v>
      </c>
      <c r="BM722" s="142" t="s">
        <v>1013</v>
      </c>
    </row>
    <row r="723" spans="2:65" s="1" customFormat="1">
      <c r="B723" s="32"/>
      <c r="D723" s="144" t="s">
        <v>165</v>
      </c>
      <c r="F723" s="145" t="s">
        <v>1014</v>
      </c>
      <c r="I723" s="146"/>
      <c r="L723" s="32"/>
      <c r="M723" s="147"/>
      <c r="T723" s="53"/>
      <c r="AT723" s="17" t="s">
        <v>165</v>
      </c>
      <c r="AU723" s="17" t="s">
        <v>81</v>
      </c>
    </row>
    <row r="724" spans="2:65" s="1" customFormat="1">
      <c r="B724" s="32"/>
      <c r="D724" s="148" t="s">
        <v>167</v>
      </c>
      <c r="F724" s="149" t="s">
        <v>1015</v>
      </c>
      <c r="I724" s="146"/>
      <c r="L724" s="32"/>
      <c r="M724" s="147"/>
      <c r="T724" s="53"/>
      <c r="AT724" s="17" t="s">
        <v>167</v>
      </c>
      <c r="AU724" s="17" t="s">
        <v>81</v>
      </c>
    </row>
    <row r="725" spans="2:65" s="13" customFormat="1">
      <c r="B725" s="156"/>
      <c r="D725" s="144" t="s">
        <v>169</v>
      </c>
      <c r="E725" s="157" t="s">
        <v>19</v>
      </c>
      <c r="F725" s="158" t="s">
        <v>1016</v>
      </c>
      <c r="H725" s="159">
        <v>41.97</v>
      </c>
      <c r="I725" s="160"/>
      <c r="L725" s="156"/>
      <c r="M725" s="161"/>
      <c r="T725" s="162"/>
      <c r="AT725" s="157" t="s">
        <v>169</v>
      </c>
      <c r="AU725" s="157" t="s">
        <v>81</v>
      </c>
      <c r="AV725" s="13" t="s">
        <v>81</v>
      </c>
      <c r="AW725" s="13" t="s">
        <v>33</v>
      </c>
      <c r="AX725" s="13" t="s">
        <v>72</v>
      </c>
      <c r="AY725" s="157" t="s">
        <v>156</v>
      </c>
    </row>
    <row r="726" spans="2:65" s="14" customFormat="1">
      <c r="B726" s="163"/>
      <c r="D726" s="144" t="s">
        <v>169</v>
      </c>
      <c r="E726" s="164" t="s">
        <v>19</v>
      </c>
      <c r="F726" s="165" t="s">
        <v>176</v>
      </c>
      <c r="H726" s="166">
        <v>41.97</v>
      </c>
      <c r="I726" s="167"/>
      <c r="L726" s="163"/>
      <c r="M726" s="168"/>
      <c r="T726" s="169"/>
      <c r="AT726" s="164" t="s">
        <v>169</v>
      </c>
      <c r="AU726" s="164" t="s">
        <v>81</v>
      </c>
      <c r="AV726" s="14" t="s">
        <v>163</v>
      </c>
      <c r="AW726" s="14" t="s">
        <v>33</v>
      </c>
      <c r="AX726" s="14" t="s">
        <v>79</v>
      </c>
      <c r="AY726" s="164" t="s">
        <v>156</v>
      </c>
    </row>
    <row r="727" spans="2:65" s="1" customFormat="1" ht="16.5" customHeight="1">
      <c r="B727" s="32"/>
      <c r="C727" s="170" t="s">
        <v>1017</v>
      </c>
      <c r="D727" s="170" t="s">
        <v>237</v>
      </c>
      <c r="E727" s="171" t="s">
        <v>1018</v>
      </c>
      <c r="F727" s="172" t="s">
        <v>1019</v>
      </c>
      <c r="G727" s="173" t="s">
        <v>252</v>
      </c>
      <c r="H727" s="174">
        <v>48.265999999999998</v>
      </c>
      <c r="I727" s="175"/>
      <c r="J727" s="176">
        <f>ROUND(I727*H727,2)</f>
        <v>0</v>
      </c>
      <c r="K727" s="172" t="s">
        <v>577</v>
      </c>
      <c r="L727" s="177"/>
      <c r="M727" s="178" t="s">
        <v>19</v>
      </c>
      <c r="N727" s="179" t="s">
        <v>43</v>
      </c>
      <c r="P727" s="140">
        <f>O727*H727</f>
        <v>0</v>
      </c>
      <c r="Q727" s="140">
        <v>1.4880000000000001E-2</v>
      </c>
      <c r="R727" s="140">
        <f>Q727*H727</f>
        <v>0.71819807999999996</v>
      </c>
      <c r="S727" s="140">
        <v>0</v>
      </c>
      <c r="T727" s="141">
        <f>S727*H727</f>
        <v>0</v>
      </c>
      <c r="AR727" s="142" t="s">
        <v>384</v>
      </c>
      <c r="AT727" s="142" t="s">
        <v>237</v>
      </c>
      <c r="AU727" s="142" t="s">
        <v>81</v>
      </c>
      <c r="AY727" s="17" t="s">
        <v>156</v>
      </c>
      <c r="BE727" s="143">
        <f>IF(N727="základní",J727,0)</f>
        <v>0</v>
      </c>
      <c r="BF727" s="143">
        <f>IF(N727="snížená",J727,0)</f>
        <v>0</v>
      </c>
      <c r="BG727" s="143">
        <f>IF(N727="zákl. přenesená",J727,0)</f>
        <v>0</v>
      </c>
      <c r="BH727" s="143">
        <f>IF(N727="sníž. přenesená",J727,0)</f>
        <v>0</v>
      </c>
      <c r="BI727" s="143">
        <f>IF(N727="nulová",J727,0)</f>
        <v>0</v>
      </c>
      <c r="BJ727" s="17" t="s">
        <v>79</v>
      </c>
      <c r="BK727" s="143">
        <f>ROUND(I727*H727,2)</f>
        <v>0</v>
      </c>
      <c r="BL727" s="17" t="s">
        <v>281</v>
      </c>
      <c r="BM727" s="142" t="s">
        <v>1020</v>
      </c>
    </row>
    <row r="728" spans="2:65" s="1" customFormat="1">
      <c r="B728" s="32"/>
      <c r="D728" s="144" t="s">
        <v>165</v>
      </c>
      <c r="F728" s="145" t="s">
        <v>1019</v>
      </c>
      <c r="I728" s="146"/>
      <c r="L728" s="32"/>
      <c r="M728" s="147"/>
      <c r="T728" s="53"/>
      <c r="AT728" s="17" t="s">
        <v>165</v>
      </c>
      <c r="AU728" s="17" t="s">
        <v>81</v>
      </c>
    </row>
    <row r="729" spans="2:65" s="12" customFormat="1">
      <c r="B729" s="150"/>
      <c r="D729" s="144" t="s">
        <v>169</v>
      </c>
      <c r="E729" s="151" t="s">
        <v>19</v>
      </c>
      <c r="F729" s="152" t="s">
        <v>1021</v>
      </c>
      <c r="H729" s="151" t="s">
        <v>19</v>
      </c>
      <c r="I729" s="153"/>
      <c r="L729" s="150"/>
      <c r="M729" s="154"/>
      <c r="T729" s="155"/>
      <c r="AT729" s="151" t="s">
        <v>169</v>
      </c>
      <c r="AU729" s="151" t="s">
        <v>81</v>
      </c>
      <c r="AV729" s="12" t="s">
        <v>79</v>
      </c>
      <c r="AW729" s="12" t="s">
        <v>33</v>
      </c>
      <c r="AX729" s="12" t="s">
        <v>72</v>
      </c>
      <c r="AY729" s="151" t="s">
        <v>156</v>
      </c>
    </row>
    <row r="730" spans="2:65" s="13" customFormat="1">
      <c r="B730" s="156"/>
      <c r="D730" s="144" t="s">
        <v>169</v>
      </c>
      <c r="E730" s="157" t="s">
        <v>19</v>
      </c>
      <c r="F730" s="158" t="s">
        <v>1022</v>
      </c>
      <c r="H730" s="159">
        <v>41.97</v>
      </c>
      <c r="I730" s="160"/>
      <c r="L730" s="156"/>
      <c r="M730" s="161"/>
      <c r="T730" s="162"/>
      <c r="AT730" s="157" t="s">
        <v>169</v>
      </c>
      <c r="AU730" s="157" t="s">
        <v>81</v>
      </c>
      <c r="AV730" s="13" t="s">
        <v>81</v>
      </c>
      <c r="AW730" s="13" t="s">
        <v>33</v>
      </c>
      <c r="AX730" s="13" t="s">
        <v>79</v>
      </c>
      <c r="AY730" s="157" t="s">
        <v>156</v>
      </c>
    </row>
    <row r="731" spans="2:65" s="13" customFormat="1">
      <c r="B731" s="156"/>
      <c r="D731" s="144" t="s">
        <v>169</v>
      </c>
      <c r="F731" s="158" t="s">
        <v>1023</v>
      </c>
      <c r="H731" s="159">
        <v>48.265999999999998</v>
      </c>
      <c r="I731" s="160"/>
      <c r="L731" s="156"/>
      <c r="M731" s="161"/>
      <c r="T731" s="162"/>
      <c r="AT731" s="157" t="s">
        <v>169</v>
      </c>
      <c r="AU731" s="157" t="s">
        <v>81</v>
      </c>
      <c r="AV731" s="13" t="s">
        <v>81</v>
      </c>
      <c r="AW731" s="13" t="s">
        <v>4</v>
      </c>
      <c r="AX731" s="13" t="s">
        <v>79</v>
      </c>
      <c r="AY731" s="157" t="s">
        <v>156</v>
      </c>
    </row>
    <row r="732" spans="2:65" s="1" customFormat="1" ht="24.2" customHeight="1">
      <c r="B732" s="32"/>
      <c r="C732" s="170" t="s">
        <v>1024</v>
      </c>
      <c r="D732" s="170" t="s">
        <v>237</v>
      </c>
      <c r="E732" s="171" t="s">
        <v>1025</v>
      </c>
      <c r="F732" s="172" t="s">
        <v>1026</v>
      </c>
      <c r="G732" s="173" t="s">
        <v>1027</v>
      </c>
      <c r="H732" s="174">
        <v>1</v>
      </c>
      <c r="I732" s="175"/>
      <c r="J732" s="176">
        <f>ROUND(I732*H732,2)</f>
        <v>0</v>
      </c>
      <c r="K732" s="172" t="s">
        <v>162</v>
      </c>
      <c r="L732" s="177"/>
      <c r="M732" s="178" t="s">
        <v>19</v>
      </c>
      <c r="N732" s="179" t="s">
        <v>43</v>
      </c>
      <c r="P732" s="140">
        <f>O732*H732</f>
        <v>0</v>
      </c>
      <c r="Q732" s="140">
        <v>1E-3</v>
      </c>
      <c r="R732" s="140">
        <f>Q732*H732</f>
        <v>1E-3</v>
      </c>
      <c r="S732" s="140">
        <v>0</v>
      </c>
      <c r="T732" s="141">
        <f>S732*H732</f>
        <v>0</v>
      </c>
      <c r="AR732" s="142" t="s">
        <v>384</v>
      </c>
      <c r="AT732" s="142" t="s">
        <v>237</v>
      </c>
      <c r="AU732" s="142" t="s">
        <v>81</v>
      </c>
      <c r="AY732" s="17" t="s">
        <v>156</v>
      </c>
      <c r="BE732" s="143">
        <f>IF(N732="základní",J732,0)</f>
        <v>0</v>
      </c>
      <c r="BF732" s="143">
        <f>IF(N732="snížená",J732,0)</f>
        <v>0</v>
      </c>
      <c r="BG732" s="143">
        <f>IF(N732="zákl. přenesená",J732,0)</f>
        <v>0</v>
      </c>
      <c r="BH732" s="143">
        <f>IF(N732="sníž. přenesená",J732,0)</f>
        <v>0</v>
      </c>
      <c r="BI732" s="143">
        <f>IF(N732="nulová",J732,0)</f>
        <v>0</v>
      </c>
      <c r="BJ732" s="17" t="s">
        <v>79</v>
      </c>
      <c r="BK732" s="143">
        <f>ROUND(I732*H732,2)</f>
        <v>0</v>
      </c>
      <c r="BL732" s="17" t="s">
        <v>281</v>
      </c>
      <c r="BM732" s="142" t="s">
        <v>1028</v>
      </c>
    </row>
    <row r="733" spans="2:65" s="1" customFormat="1">
      <c r="B733" s="32"/>
      <c r="D733" s="144" t="s">
        <v>165</v>
      </c>
      <c r="F733" s="145" t="s">
        <v>1026</v>
      </c>
      <c r="I733" s="146"/>
      <c r="L733" s="32"/>
      <c r="M733" s="147"/>
      <c r="T733" s="53"/>
      <c r="AT733" s="17" t="s">
        <v>165</v>
      </c>
      <c r="AU733" s="17" t="s">
        <v>81</v>
      </c>
    </row>
    <row r="734" spans="2:65" s="1" customFormat="1" ht="16.5" customHeight="1">
      <c r="B734" s="32"/>
      <c r="C734" s="170" t="s">
        <v>1029</v>
      </c>
      <c r="D734" s="170" t="s">
        <v>237</v>
      </c>
      <c r="E734" s="171" t="s">
        <v>1030</v>
      </c>
      <c r="F734" s="172" t="s">
        <v>1031</v>
      </c>
      <c r="G734" s="173" t="s">
        <v>284</v>
      </c>
      <c r="H734" s="174">
        <v>500</v>
      </c>
      <c r="I734" s="175"/>
      <c r="J734" s="176">
        <f>ROUND(I734*H734,2)</f>
        <v>0</v>
      </c>
      <c r="K734" s="172" t="s">
        <v>162</v>
      </c>
      <c r="L734" s="177"/>
      <c r="M734" s="178" t="s">
        <v>19</v>
      </c>
      <c r="N734" s="179" t="s">
        <v>43</v>
      </c>
      <c r="P734" s="140">
        <f>O734*H734</f>
        <v>0</v>
      </c>
      <c r="Q734" s="140">
        <v>4.0000000000000003E-5</v>
      </c>
      <c r="R734" s="140">
        <f>Q734*H734</f>
        <v>0.02</v>
      </c>
      <c r="S734" s="140">
        <v>0</v>
      </c>
      <c r="T734" s="141">
        <f>S734*H734</f>
        <v>0</v>
      </c>
      <c r="AR734" s="142" t="s">
        <v>384</v>
      </c>
      <c r="AT734" s="142" t="s">
        <v>237</v>
      </c>
      <c r="AU734" s="142" t="s">
        <v>81</v>
      </c>
      <c r="AY734" s="17" t="s">
        <v>156</v>
      </c>
      <c r="BE734" s="143">
        <f>IF(N734="základní",J734,0)</f>
        <v>0</v>
      </c>
      <c r="BF734" s="143">
        <f>IF(N734="snížená",J734,0)</f>
        <v>0</v>
      </c>
      <c r="BG734" s="143">
        <f>IF(N734="zákl. přenesená",J734,0)</f>
        <v>0</v>
      </c>
      <c r="BH734" s="143">
        <f>IF(N734="sníž. přenesená",J734,0)</f>
        <v>0</v>
      </c>
      <c r="BI734" s="143">
        <f>IF(N734="nulová",J734,0)</f>
        <v>0</v>
      </c>
      <c r="BJ734" s="17" t="s">
        <v>79</v>
      </c>
      <c r="BK734" s="143">
        <f>ROUND(I734*H734,2)</f>
        <v>0</v>
      </c>
      <c r="BL734" s="17" t="s">
        <v>281</v>
      </c>
      <c r="BM734" s="142" t="s">
        <v>1032</v>
      </c>
    </row>
    <row r="735" spans="2:65" s="1" customFormat="1">
      <c r="B735" s="32"/>
      <c r="D735" s="144" t="s">
        <v>165</v>
      </c>
      <c r="F735" s="145" t="s">
        <v>1031</v>
      </c>
      <c r="I735" s="146"/>
      <c r="L735" s="32"/>
      <c r="M735" s="147"/>
      <c r="T735" s="53"/>
      <c r="AT735" s="17" t="s">
        <v>165</v>
      </c>
      <c r="AU735" s="17" t="s">
        <v>81</v>
      </c>
    </row>
    <row r="736" spans="2:65" s="1" customFormat="1" ht="16.5" customHeight="1">
      <c r="B736" s="32"/>
      <c r="C736" s="131" t="s">
        <v>1033</v>
      </c>
      <c r="D736" s="131" t="s">
        <v>158</v>
      </c>
      <c r="E736" s="132" t="s">
        <v>1034</v>
      </c>
      <c r="F736" s="133" t="s">
        <v>1035</v>
      </c>
      <c r="G736" s="134" t="s">
        <v>372</v>
      </c>
      <c r="H736" s="135">
        <v>97.605000000000004</v>
      </c>
      <c r="I736" s="136"/>
      <c r="J736" s="137">
        <f>ROUND(I736*H736,2)</f>
        <v>0</v>
      </c>
      <c r="K736" s="133" t="s">
        <v>162</v>
      </c>
      <c r="L736" s="32"/>
      <c r="M736" s="138" t="s">
        <v>19</v>
      </c>
      <c r="N736" s="139" t="s">
        <v>43</v>
      </c>
      <c r="P736" s="140">
        <f>O736*H736</f>
        <v>0</v>
      </c>
      <c r="Q736" s="140">
        <v>0</v>
      </c>
      <c r="R736" s="140">
        <f>Q736*H736</f>
        <v>0</v>
      </c>
      <c r="S736" s="140">
        <v>0</v>
      </c>
      <c r="T736" s="141">
        <f>S736*H736</f>
        <v>0</v>
      </c>
      <c r="AR736" s="142" t="s">
        <v>281</v>
      </c>
      <c r="AT736" s="142" t="s">
        <v>158</v>
      </c>
      <c r="AU736" s="142" t="s">
        <v>81</v>
      </c>
      <c r="AY736" s="17" t="s">
        <v>156</v>
      </c>
      <c r="BE736" s="143">
        <f>IF(N736="základní",J736,0)</f>
        <v>0</v>
      </c>
      <c r="BF736" s="143">
        <f>IF(N736="snížená",J736,0)</f>
        <v>0</v>
      </c>
      <c r="BG736" s="143">
        <f>IF(N736="zákl. přenesená",J736,0)</f>
        <v>0</v>
      </c>
      <c r="BH736" s="143">
        <f>IF(N736="sníž. přenesená",J736,0)</f>
        <v>0</v>
      </c>
      <c r="BI736" s="143">
        <f>IF(N736="nulová",J736,0)</f>
        <v>0</v>
      </c>
      <c r="BJ736" s="17" t="s">
        <v>79</v>
      </c>
      <c r="BK736" s="143">
        <f>ROUND(I736*H736,2)</f>
        <v>0</v>
      </c>
      <c r="BL736" s="17" t="s">
        <v>281</v>
      </c>
      <c r="BM736" s="142" t="s">
        <v>1036</v>
      </c>
    </row>
    <row r="737" spans="2:65" s="1" customFormat="1">
      <c r="B737" s="32"/>
      <c r="D737" s="144" t="s">
        <v>165</v>
      </c>
      <c r="F737" s="145" t="s">
        <v>1037</v>
      </c>
      <c r="I737" s="146"/>
      <c r="L737" s="32"/>
      <c r="M737" s="147"/>
      <c r="T737" s="53"/>
      <c r="AT737" s="17" t="s">
        <v>165</v>
      </c>
      <c r="AU737" s="17" t="s">
        <v>81</v>
      </c>
    </row>
    <row r="738" spans="2:65" s="1" customFormat="1">
      <c r="B738" s="32"/>
      <c r="D738" s="148" t="s">
        <v>167</v>
      </c>
      <c r="F738" s="149" t="s">
        <v>1038</v>
      </c>
      <c r="I738" s="146"/>
      <c r="L738" s="32"/>
      <c r="M738" s="147"/>
      <c r="T738" s="53"/>
      <c r="AT738" s="17" t="s">
        <v>167</v>
      </c>
      <c r="AU738" s="17" t="s">
        <v>81</v>
      </c>
    </row>
    <row r="739" spans="2:65" s="13" customFormat="1">
      <c r="B739" s="156"/>
      <c r="D739" s="144" t="s">
        <v>169</v>
      </c>
      <c r="E739" s="157" t="s">
        <v>19</v>
      </c>
      <c r="F739" s="158" t="s">
        <v>1039</v>
      </c>
      <c r="H739" s="159">
        <v>97.605000000000004</v>
      </c>
      <c r="I739" s="160"/>
      <c r="L739" s="156"/>
      <c r="M739" s="161"/>
      <c r="T739" s="162"/>
      <c r="AT739" s="157" t="s">
        <v>169</v>
      </c>
      <c r="AU739" s="157" t="s">
        <v>81</v>
      </c>
      <c r="AV739" s="13" t="s">
        <v>81</v>
      </c>
      <c r="AW739" s="13" t="s">
        <v>33</v>
      </c>
      <c r="AX739" s="13" t="s">
        <v>72</v>
      </c>
      <c r="AY739" s="157" t="s">
        <v>156</v>
      </c>
    </row>
    <row r="740" spans="2:65" s="14" customFormat="1">
      <c r="B740" s="163"/>
      <c r="D740" s="144" t="s">
        <v>169</v>
      </c>
      <c r="E740" s="164" t="s">
        <v>19</v>
      </c>
      <c r="F740" s="165" t="s">
        <v>176</v>
      </c>
      <c r="H740" s="166">
        <v>97.605000000000004</v>
      </c>
      <c r="I740" s="167"/>
      <c r="L740" s="163"/>
      <c r="M740" s="168"/>
      <c r="T740" s="169"/>
      <c r="AT740" s="164" t="s">
        <v>169</v>
      </c>
      <c r="AU740" s="164" t="s">
        <v>81</v>
      </c>
      <c r="AV740" s="14" t="s">
        <v>163</v>
      </c>
      <c r="AW740" s="14" t="s">
        <v>33</v>
      </c>
      <c r="AX740" s="14" t="s">
        <v>79</v>
      </c>
      <c r="AY740" s="164" t="s">
        <v>156</v>
      </c>
    </row>
    <row r="741" spans="2:65" s="1" customFormat="1" ht="16.5" customHeight="1">
      <c r="B741" s="32"/>
      <c r="C741" s="170" t="s">
        <v>1040</v>
      </c>
      <c r="D741" s="170" t="s">
        <v>237</v>
      </c>
      <c r="E741" s="171" t="s">
        <v>1041</v>
      </c>
      <c r="F741" s="172" t="s">
        <v>1042</v>
      </c>
      <c r="G741" s="173" t="s">
        <v>161</v>
      </c>
      <c r="H741" s="174">
        <v>0.14599999999999999</v>
      </c>
      <c r="I741" s="175"/>
      <c r="J741" s="176">
        <f>ROUND(I741*H741,2)</f>
        <v>0</v>
      </c>
      <c r="K741" s="172" t="s">
        <v>162</v>
      </c>
      <c r="L741" s="177"/>
      <c r="M741" s="178" t="s">
        <v>19</v>
      </c>
      <c r="N741" s="179" t="s">
        <v>43</v>
      </c>
      <c r="P741" s="140">
        <f>O741*H741</f>
        <v>0</v>
      </c>
      <c r="Q741" s="140">
        <v>0.55000000000000004</v>
      </c>
      <c r="R741" s="140">
        <f>Q741*H741</f>
        <v>8.0299999999999996E-2</v>
      </c>
      <c r="S741" s="140">
        <v>0</v>
      </c>
      <c r="T741" s="141">
        <f>S741*H741</f>
        <v>0</v>
      </c>
      <c r="AR741" s="142" t="s">
        <v>384</v>
      </c>
      <c r="AT741" s="142" t="s">
        <v>237</v>
      </c>
      <c r="AU741" s="142" t="s">
        <v>81</v>
      </c>
      <c r="AY741" s="17" t="s">
        <v>156</v>
      </c>
      <c r="BE741" s="143">
        <f>IF(N741="základní",J741,0)</f>
        <v>0</v>
      </c>
      <c r="BF741" s="143">
        <f>IF(N741="snížená",J741,0)</f>
        <v>0</v>
      </c>
      <c r="BG741" s="143">
        <f>IF(N741="zákl. přenesená",J741,0)</f>
        <v>0</v>
      </c>
      <c r="BH741" s="143">
        <f>IF(N741="sníž. přenesená",J741,0)</f>
        <v>0</v>
      </c>
      <c r="BI741" s="143">
        <f>IF(N741="nulová",J741,0)</f>
        <v>0</v>
      </c>
      <c r="BJ741" s="17" t="s">
        <v>79</v>
      </c>
      <c r="BK741" s="143">
        <f>ROUND(I741*H741,2)</f>
        <v>0</v>
      </c>
      <c r="BL741" s="17" t="s">
        <v>281</v>
      </c>
      <c r="BM741" s="142" t="s">
        <v>1043</v>
      </c>
    </row>
    <row r="742" spans="2:65" s="1" customFormat="1">
      <c r="B742" s="32"/>
      <c r="D742" s="144" t="s">
        <v>165</v>
      </c>
      <c r="F742" s="145" t="s">
        <v>1042</v>
      </c>
      <c r="I742" s="146"/>
      <c r="L742" s="32"/>
      <c r="M742" s="147"/>
      <c r="T742" s="53"/>
      <c r="AT742" s="17" t="s">
        <v>165</v>
      </c>
      <c r="AU742" s="17" t="s">
        <v>81</v>
      </c>
    </row>
    <row r="743" spans="2:65" s="13" customFormat="1">
      <c r="B743" s="156"/>
      <c r="D743" s="144" t="s">
        <v>169</v>
      </c>
      <c r="F743" s="158" t="s">
        <v>1044</v>
      </c>
      <c r="H743" s="159">
        <v>0.14599999999999999</v>
      </c>
      <c r="I743" s="160"/>
      <c r="L743" s="156"/>
      <c r="M743" s="161"/>
      <c r="T743" s="162"/>
      <c r="AT743" s="157" t="s">
        <v>169</v>
      </c>
      <c r="AU743" s="157" t="s">
        <v>81</v>
      </c>
      <c r="AV743" s="13" t="s">
        <v>81</v>
      </c>
      <c r="AW743" s="13" t="s">
        <v>4</v>
      </c>
      <c r="AX743" s="13" t="s">
        <v>79</v>
      </c>
      <c r="AY743" s="157" t="s">
        <v>156</v>
      </c>
    </row>
    <row r="744" spans="2:65" s="1" customFormat="1" ht="24.2" customHeight="1">
      <c r="B744" s="32"/>
      <c r="C744" s="131" t="s">
        <v>1045</v>
      </c>
      <c r="D744" s="131" t="s">
        <v>158</v>
      </c>
      <c r="E744" s="132" t="s">
        <v>1046</v>
      </c>
      <c r="F744" s="133" t="s">
        <v>1047</v>
      </c>
      <c r="G744" s="134" t="s">
        <v>252</v>
      </c>
      <c r="H744" s="135">
        <v>6</v>
      </c>
      <c r="I744" s="136"/>
      <c r="J744" s="137">
        <f>ROUND(I744*H744,2)</f>
        <v>0</v>
      </c>
      <c r="K744" s="133" t="s">
        <v>162</v>
      </c>
      <c r="L744" s="32"/>
      <c r="M744" s="138" t="s">
        <v>19</v>
      </c>
      <c r="N744" s="139" t="s">
        <v>43</v>
      </c>
      <c r="P744" s="140">
        <f>O744*H744</f>
        <v>0</v>
      </c>
      <c r="Q744" s="140">
        <v>2.5999999999999998E-4</v>
      </c>
      <c r="R744" s="140">
        <f>Q744*H744</f>
        <v>1.5599999999999998E-3</v>
      </c>
      <c r="S744" s="140">
        <v>0</v>
      </c>
      <c r="T744" s="141">
        <f>S744*H744</f>
        <v>0</v>
      </c>
      <c r="AR744" s="142" t="s">
        <v>281</v>
      </c>
      <c r="AT744" s="142" t="s">
        <v>158</v>
      </c>
      <c r="AU744" s="142" t="s">
        <v>81</v>
      </c>
      <c r="AY744" s="17" t="s">
        <v>156</v>
      </c>
      <c r="BE744" s="143">
        <f>IF(N744="základní",J744,0)</f>
        <v>0</v>
      </c>
      <c r="BF744" s="143">
        <f>IF(N744="snížená",J744,0)</f>
        <v>0</v>
      </c>
      <c r="BG744" s="143">
        <f>IF(N744="zákl. přenesená",J744,0)</f>
        <v>0</v>
      </c>
      <c r="BH744" s="143">
        <f>IF(N744="sníž. přenesená",J744,0)</f>
        <v>0</v>
      </c>
      <c r="BI744" s="143">
        <f>IF(N744="nulová",J744,0)</f>
        <v>0</v>
      </c>
      <c r="BJ744" s="17" t="s">
        <v>79</v>
      </c>
      <c r="BK744" s="143">
        <f>ROUND(I744*H744,2)</f>
        <v>0</v>
      </c>
      <c r="BL744" s="17" t="s">
        <v>281</v>
      </c>
      <c r="BM744" s="142" t="s">
        <v>1048</v>
      </c>
    </row>
    <row r="745" spans="2:65" s="1" customFormat="1">
      <c r="B745" s="32"/>
      <c r="D745" s="144" t="s">
        <v>165</v>
      </c>
      <c r="F745" s="145" t="s">
        <v>1049</v>
      </c>
      <c r="I745" s="146"/>
      <c r="L745" s="32"/>
      <c r="M745" s="147"/>
      <c r="T745" s="53"/>
      <c r="AT745" s="17" t="s">
        <v>165</v>
      </c>
      <c r="AU745" s="17" t="s">
        <v>81</v>
      </c>
    </row>
    <row r="746" spans="2:65" s="1" customFormat="1">
      <c r="B746" s="32"/>
      <c r="D746" s="148" t="s">
        <v>167</v>
      </c>
      <c r="F746" s="149" t="s">
        <v>1050</v>
      </c>
      <c r="I746" s="146"/>
      <c r="L746" s="32"/>
      <c r="M746" s="147"/>
      <c r="T746" s="53"/>
      <c r="AT746" s="17" t="s">
        <v>167</v>
      </c>
      <c r="AU746" s="17" t="s">
        <v>81</v>
      </c>
    </row>
    <row r="747" spans="2:65" s="13" customFormat="1">
      <c r="B747" s="156"/>
      <c r="D747" s="144" t="s">
        <v>169</v>
      </c>
      <c r="E747" s="157" t="s">
        <v>19</v>
      </c>
      <c r="F747" s="158" t="s">
        <v>1051</v>
      </c>
      <c r="H747" s="159">
        <v>6</v>
      </c>
      <c r="I747" s="160"/>
      <c r="L747" s="156"/>
      <c r="M747" s="161"/>
      <c r="T747" s="162"/>
      <c r="AT747" s="157" t="s">
        <v>169</v>
      </c>
      <c r="AU747" s="157" t="s">
        <v>81</v>
      </c>
      <c r="AV747" s="13" t="s">
        <v>81</v>
      </c>
      <c r="AW747" s="13" t="s">
        <v>33</v>
      </c>
      <c r="AX747" s="13" t="s">
        <v>72</v>
      </c>
      <c r="AY747" s="157" t="s">
        <v>156</v>
      </c>
    </row>
    <row r="748" spans="2:65" s="14" customFormat="1">
      <c r="B748" s="163"/>
      <c r="D748" s="144" t="s">
        <v>169</v>
      </c>
      <c r="E748" s="164" t="s">
        <v>19</v>
      </c>
      <c r="F748" s="165" t="s">
        <v>176</v>
      </c>
      <c r="H748" s="166">
        <v>6</v>
      </c>
      <c r="I748" s="167"/>
      <c r="L748" s="163"/>
      <c r="M748" s="168"/>
      <c r="T748" s="169"/>
      <c r="AT748" s="164" t="s">
        <v>169</v>
      </c>
      <c r="AU748" s="164" t="s">
        <v>81</v>
      </c>
      <c r="AV748" s="14" t="s">
        <v>163</v>
      </c>
      <c r="AW748" s="14" t="s">
        <v>33</v>
      </c>
      <c r="AX748" s="14" t="s">
        <v>79</v>
      </c>
      <c r="AY748" s="164" t="s">
        <v>156</v>
      </c>
    </row>
    <row r="749" spans="2:65" s="1" customFormat="1" ht="24.2" customHeight="1">
      <c r="B749" s="32"/>
      <c r="C749" s="170" t="s">
        <v>1052</v>
      </c>
      <c r="D749" s="170" t="s">
        <v>237</v>
      </c>
      <c r="E749" s="171" t="s">
        <v>1053</v>
      </c>
      <c r="F749" s="172" t="s">
        <v>1054</v>
      </c>
      <c r="G749" s="173" t="s">
        <v>252</v>
      </c>
      <c r="H749" s="174">
        <v>6</v>
      </c>
      <c r="I749" s="175"/>
      <c r="J749" s="176">
        <f>ROUND(I749*H749,2)</f>
        <v>0</v>
      </c>
      <c r="K749" s="172" t="s">
        <v>162</v>
      </c>
      <c r="L749" s="177"/>
      <c r="M749" s="178" t="s">
        <v>19</v>
      </c>
      <c r="N749" s="179" t="s">
        <v>43</v>
      </c>
      <c r="P749" s="140">
        <f>O749*H749</f>
        <v>0</v>
      </c>
      <c r="Q749" s="140">
        <v>3.6810000000000002E-2</v>
      </c>
      <c r="R749" s="140">
        <f>Q749*H749</f>
        <v>0.22086</v>
      </c>
      <c r="S749" s="140">
        <v>0</v>
      </c>
      <c r="T749" s="141">
        <f>S749*H749</f>
        <v>0</v>
      </c>
      <c r="AR749" s="142" t="s">
        <v>384</v>
      </c>
      <c r="AT749" s="142" t="s">
        <v>237</v>
      </c>
      <c r="AU749" s="142" t="s">
        <v>81</v>
      </c>
      <c r="AY749" s="17" t="s">
        <v>156</v>
      </c>
      <c r="BE749" s="143">
        <f>IF(N749="základní",J749,0)</f>
        <v>0</v>
      </c>
      <c r="BF749" s="143">
        <f>IF(N749="snížená",J749,0)</f>
        <v>0</v>
      </c>
      <c r="BG749" s="143">
        <f>IF(N749="zákl. přenesená",J749,0)</f>
        <v>0</v>
      </c>
      <c r="BH749" s="143">
        <f>IF(N749="sníž. přenesená",J749,0)</f>
        <v>0</v>
      </c>
      <c r="BI749" s="143">
        <f>IF(N749="nulová",J749,0)</f>
        <v>0</v>
      </c>
      <c r="BJ749" s="17" t="s">
        <v>79</v>
      </c>
      <c r="BK749" s="143">
        <f>ROUND(I749*H749,2)</f>
        <v>0</v>
      </c>
      <c r="BL749" s="17" t="s">
        <v>281</v>
      </c>
      <c r="BM749" s="142" t="s">
        <v>1055</v>
      </c>
    </row>
    <row r="750" spans="2:65" s="1" customFormat="1">
      <c r="B750" s="32"/>
      <c r="D750" s="144" t="s">
        <v>165</v>
      </c>
      <c r="F750" s="145" t="s">
        <v>1054</v>
      </c>
      <c r="I750" s="146"/>
      <c r="L750" s="32"/>
      <c r="M750" s="147"/>
      <c r="T750" s="53"/>
      <c r="AT750" s="17" t="s">
        <v>165</v>
      </c>
      <c r="AU750" s="17" t="s">
        <v>81</v>
      </c>
    </row>
    <row r="751" spans="2:65" s="13" customFormat="1">
      <c r="B751" s="156"/>
      <c r="D751" s="144" t="s">
        <v>169</v>
      </c>
      <c r="E751" s="157" t="s">
        <v>19</v>
      </c>
      <c r="F751" s="158" t="s">
        <v>1051</v>
      </c>
      <c r="H751" s="159">
        <v>6</v>
      </c>
      <c r="I751" s="160"/>
      <c r="L751" s="156"/>
      <c r="M751" s="161"/>
      <c r="T751" s="162"/>
      <c r="AT751" s="157" t="s">
        <v>169</v>
      </c>
      <c r="AU751" s="157" t="s">
        <v>81</v>
      </c>
      <c r="AV751" s="13" t="s">
        <v>81</v>
      </c>
      <c r="AW751" s="13" t="s">
        <v>33</v>
      </c>
      <c r="AX751" s="13" t="s">
        <v>72</v>
      </c>
      <c r="AY751" s="157" t="s">
        <v>156</v>
      </c>
    </row>
    <row r="752" spans="2:65" s="14" customFormat="1">
      <c r="B752" s="163"/>
      <c r="D752" s="144" t="s">
        <v>169</v>
      </c>
      <c r="E752" s="164" t="s">
        <v>19</v>
      </c>
      <c r="F752" s="165" t="s">
        <v>176</v>
      </c>
      <c r="H752" s="166">
        <v>6</v>
      </c>
      <c r="I752" s="167"/>
      <c r="L752" s="163"/>
      <c r="M752" s="168"/>
      <c r="T752" s="169"/>
      <c r="AT752" s="164" t="s">
        <v>169</v>
      </c>
      <c r="AU752" s="164" t="s">
        <v>81</v>
      </c>
      <c r="AV752" s="14" t="s">
        <v>163</v>
      </c>
      <c r="AW752" s="14" t="s">
        <v>33</v>
      </c>
      <c r="AX752" s="14" t="s">
        <v>79</v>
      </c>
      <c r="AY752" s="164" t="s">
        <v>156</v>
      </c>
    </row>
    <row r="753" spans="2:65" s="1" customFormat="1" ht="24.2" customHeight="1">
      <c r="B753" s="32"/>
      <c r="C753" s="131" t="s">
        <v>1056</v>
      </c>
      <c r="D753" s="131" t="s">
        <v>158</v>
      </c>
      <c r="E753" s="132" t="s">
        <v>1057</v>
      </c>
      <c r="F753" s="133" t="s">
        <v>1058</v>
      </c>
      <c r="G753" s="134" t="s">
        <v>252</v>
      </c>
      <c r="H753" s="135">
        <v>8.64</v>
      </c>
      <c r="I753" s="136"/>
      <c r="J753" s="137">
        <f>ROUND(I753*H753,2)</f>
        <v>0</v>
      </c>
      <c r="K753" s="133" t="s">
        <v>162</v>
      </c>
      <c r="L753" s="32"/>
      <c r="M753" s="138" t="s">
        <v>19</v>
      </c>
      <c r="N753" s="139" t="s">
        <v>43</v>
      </c>
      <c r="P753" s="140">
        <f>O753*H753</f>
        <v>0</v>
      </c>
      <c r="Q753" s="140">
        <v>2.5000000000000001E-4</v>
      </c>
      <c r="R753" s="140">
        <f>Q753*H753</f>
        <v>2.16E-3</v>
      </c>
      <c r="S753" s="140">
        <v>0</v>
      </c>
      <c r="T753" s="141">
        <f>S753*H753</f>
        <v>0</v>
      </c>
      <c r="AR753" s="142" t="s">
        <v>281</v>
      </c>
      <c r="AT753" s="142" t="s">
        <v>158</v>
      </c>
      <c r="AU753" s="142" t="s">
        <v>81</v>
      </c>
      <c r="AY753" s="17" t="s">
        <v>156</v>
      </c>
      <c r="BE753" s="143">
        <f>IF(N753="základní",J753,0)</f>
        <v>0</v>
      </c>
      <c r="BF753" s="143">
        <f>IF(N753="snížená",J753,0)</f>
        <v>0</v>
      </c>
      <c r="BG753" s="143">
        <f>IF(N753="zákl. přenesená",J753,0)</f>
        <v>0</v>
      </c>
      <c r="BH753" s="143">
        <f>IF(N753="sníž. přenesená",J753,0)</f>
        <v>0</v>
      </c>
      <c r="BI753" s="143">
        <f>IF(N753="nulová",J753,0)</f>
        <v>0</v>
      </c>
      <c r="BJ753" s="17" t="s">
        <v>79</v>
      </c>
      <c r="BK753" s="143">
        <f>ROUND(I753*H753,2)</f>
        <v>0</v>
      </c>
      <c r="BL753" s="17" t="s">
        <v>281</v>
      </c>
      <c r="BM753" s="142" t="s">
        <v>1059</v>
      </c>
    </row>
    <row r="754" spans="2:65" s="1" customFormat="1">
      <c r="B754" s="32"/>
      <c r="D754" s="144" t="s">
        <v>165</v>
      </c>
      <c r="F754" s="145" t="s">
        <v>1060</v>
      </c>
      <c r="I754" s="146"/>
      <c r="L754" s="32"/>
      <c r="M754" s="147"/>
      <c r="T754" s="53"/>
      <c r="AT754" s="17" t="s">
        <v>165</v>
      </c>
      <c r="AU754" s="17" t="s">
        <v>81</v>
      </c>
    </row>
    <row r="755" spans="2:65" s="1" customFormat="1">
      <c r="B755" s="32"/>
      <c r="D755" s="148" t="s">
        <v>167</v>
      </c>
      <c r="F755" s="149" t="s">
        <v>1061</v>
      </c>
      <c r="I755" s="146"/>
      <c r="L755" s="32"/>
      <c r="M755" s="147"/>
      <c r="T755" s="53"/>
      <c r="AT755" s="17" t="s">
        <v>167</v>
      </c>
      <c r="AU755" s="17" t="s">
        <v>81</v>
      </c>
    </row>
    <row r="756" spans="2:65" s="13" customFormat="1">
      <c r="B756" s="156"/>
      <c r="D756" s="144" t="s">
        <v>169</v>
      </c>
      <c r="E756" s="157" t="s">
        <v>19</v>
      </c>
      <c r="F756" s="158" t="s">
        <v>1062</v>
      </c>
      <c r="H756" s="159">
        <v>6</v>
      </c>
      <c r="I756" s="160"/>
      <c r="L756" s="156"/>
      <c r="M756" s="161"/>
      <c r="T756" s="162"/>
      <c r="AT756" s="157" t="s">
        <v>169</v>
      </c>
      <c r="AU756" s="157" t="s">
        <v>81</v>
      </c>
      <c r="AV756" s="13" t="s">
        <v>81</v>
      </c>
      <c r="AW756" s="13" t="s">
        <v>33</v>
      </c>
      <c r="AX756" s="13" t="s">
        <v>72</v>
      </c>
      <c r="AY756" s="157" t="s">
        <v>156</v>
      </c>
    </row>
    <row r="757" spans="2:65" s="13" customFormat="1">
      <c r="B757" s="156"/>
      <c r="D757" s="144" t="s">
        <v>169</v>
      </c>
      <c r="E757" s="157" t="s">
        <v>19</v>
      </c>
      <c r="F757" s="158" t="s">
        <v>1063</v>
      </c>
      <c r="H757" s="159">
        <v>2.64</v>
      </c>
      <c r="I757" s="160"/>
      <c r="L757" s="156"/>
      <c r="M757" s="161"/>
      <c r="T757" s="162"/>
      <c r="AT757" s="157" t="s">
        <v>169</v>
      </c>
      <c r="AU757" s="157" t="s">
        <v>81</v>
      </c>
      <c r="AV757" s="13" t="s">
        <v>81</v>
      </c>
      <c r="AW757" s="13" t="s">
        <v>33</v>
      </c>
      <c r="AX757" s="13" t="s">
        <v>72</v>
      </c>
      <c r="AY757" s="157" t="s">
        <v>156</v>
      </c>
    </row>
    <row r="758" spans="2:65" s="14" customFormat="1">
      <c r="B758" s="163"/>
      <c r="D758" s="144" t="s">
        <v>169</v>
      </c>
      <c r="E758" s="164" t="s">
        <v>19</v>
      </c>
      <c r="F758" s="165" t="s">
        <v>176</v>
      </c>
      <c r="H758" s="166">
        <v>8.64</v>
      </c>
      <c r="I758" s="167"/>
      <c r="L758" s="163"/>
      <c r="M758" s="168"/>
      <c r="T758" s="169"/>
      <c r="AT758" s="164" t="s">
        <v>169</v>
      </c>
      <c r="AU758" s="164" t="s">
        <v>81</v>
      </c>
      <c r="AV758" s="14" t="s">
        <v>163</v>
      </c>
      <c r="AW758" s="14" t="s">
        <v>33</v>
      </c>
      <c r="AX758" s="14" t="s">
        <v>79</v>
      </c>
      <c r="AY758" s="164" t="s">
        <v>156</v>
      </c>
    </row>
    <row r="759" spans="2:65" s="1" customFormat="1" ht="24.2" customHeight="1">
      <c r="B759" s="32"/>
      <c r="C759" s="170" t="s">
        <v>1064</v>
      </c>
      <c r="D759" s="170" t="s">
        <v>237</v>
      </c>
      <c r="E759" s="171" t="s">
        <v>1065</v>
      </c>
      <c r="F759" s="172" t="s">
        <v>1066</v>
      </c>
      <c r="G759" s="173" t="s">
        <v>252</v>
      </c>
      <c r="H759" s="174">
        <v>8.64</v>
      </c>
      <c r="I759" s="175"/>
      <c r="J759" s="176">
        <f>ROUND(I759*H759,2)</f>
        <v>0</v>
      </c>
      <c r="K759" s="172" t="s">
        <v>162</v>
      </c>
      <c r="L759" s="177"/>
      <c r="M759" s="178" t="s">
        <v>19</v>
      </c>
      <c r="N759" s="179" t="s">
        <v>43</v>
      </c>
      <c r="P759" s="140">
        <f>O759*H759</f>
        <v>0</v>
      </c>
      <c r="Q759" s="140">
        <v>3.6420000000000001E-2</v>
      </c>
      <c r="R759" s="140">
        <f>Q759*H759</f>
        <v>0.31466880000000003</v>
      </c>
      <c r="S759" s="140">
        <v>0</v>
      </c>
      <c r="T759" s="141">
        <f>S759*H759</f>
        <v>0</v>
      </c>
      <c r="AR759" s="142" t="s">
        <v>384</v>
      </c>
      <c r="AT759" s="142" t="s">
        <v>237</v>
      </c>
      <c r="AU759" s="142" t="s">
        <v>81</v>
      </c>
      <c r="AY759" s="17" t="s">
        <v>156</v>
      </c>
      <c r="BE759" s="143">
        <f>IF(N759="základní",J759,0)</f>
        <v>0</v>
      </c>
      <c r="BF759" s="143">
        <f>IF(N759="snížená",J759,0)</f>
        <v>0</v>
      </c>
      <c r="BG759" s="143">
        <f>IF(N759="zákl. přenesená",J759,0)</f>
        <v>0</v>
      </c>
      <c r="BH759" s="143">
        <f>IF(N759="sníž. přenesená",J759,0)</f>
        <v>0</v>
      </c>
      <c r="BI759" s="143">
        <f>IF(N759="nulová",J759,0)</f>
        <v>0</v>
      </c>
      <c r="BJ759" s="17" t="s">
        <v>79</v>
      </c>
      <c r="BK759" s="143">
        <f>ROUND(I759*H759,2)</f>
        <v>0</v>
      </c>
      <c r="BL759" s="17" t="s">
        <v>281</v>
      </c>
      <c r="BM759" s="142" t="s">
        <v>1067</v>
      </c>
    </row>
    <row r="760" spans="2:65" s="1" customFormat="1">
      <c r="B760" s="32"/>
      <c r="D760" s="144" t="s">
        <v>165</v>
      </c>
      <c r="F760" s="145" t="s">
        <v>1066</v>
      </c>
      <c r="I760" s="146"/>
      <c r="L760" s="32"/>
      <c r="M760" s="147"/>
      <c r="T760" s="53"/>
      <c r="AT760" s="17" t="s">
        <v>165</v>
      </c>
      <c r="AU760" s="17" t="s">
        <v>81</v>
      </c>
    </row>
    <row r="761" spans="2:65" s="13" customFormat="1">
      <c r="B761" s="156"/>
      <c r="D761" s="144" t="s">
        <v>169</v>
      </c>
      <c r="E761" s="157" t="s">
        <v>19</v>
      </c>
      <c r="F761" s="158" t="s">
        <v>1062</v>
      </c>
      <c r="H761" s="159">
        <v>6</v>
      </c>
      <c r="I761" s="160"/>
      <c r="L761" s="156"/>
      <c r="M761" s="161"/>
      <c r="T761" s="162"/>
      <c r="AT761" s="157" t="s">
        <v>169</v>
      </c>
      <c r="AU761" s="157" t="s">
        <v>81</v>
      </c>
      <c r="AV761" s="13" t="s">
        <v>81</v>
      </c>
      <c r="AW761" s="13" t="s">
        <v>33</v>
      </c>
      <c r="AX761" s="13" t="s">
        <v>72</v>
      </c>
      <c r="AY761" s="157" t="s">
        <v>156</v>
      </c>
    </row>
    <row r="762" spans="2:65" s="13" customFormat="1">
      <c r="B762" s="156"/>
      <c r="D762" s="144" t="s">
        <v>169</v>
      </c>
      <c r="E762" s="157" t="s">
        <v>19</v>
      </c>
      <c r="F762" s="158" t="s">
        <v>1063</v>
      </c>
      <c r="H762" s="159">
        <v>2.64</v>
      </c>
      <c r="I762" s="160"/>
      <c r="L762" s="156"/>
      <c r="M762" s="161"/>
      <c r="T762" s="162"/>
      <c r="AT762" s="157" t="s">
        <v>169</v>
      </c>
      <c r="AU762" s="157" t="s">
        <v>81</v>
      </c>
      <c r="AV762" s="13" t="s">
        <v>81</v>
      </c>
      <c r="AW762" s="13" t="s">
        <v>33</v>
      </c>
      <c r="AX762" s="13" t="s">
        <v>72</v>
      </c>
      <c r="AY762" s="157" t="s">
        <v>156</v>
      </c>
    </row>
    <row r="763" spans="2:65" s="14" customFormat="1">
      <c r="B763" s="163"/>
      <c r="D763" s="144" t="s">
        <v>169</v>
      </c>
      <c r="E763" s="164" t="s">
        <v>19</v>
      </c>
      <c r="F763" s="165" t="s">
        <v>176</v>
      </c>
      <c r="H763" s="166">
        <v>8.64</v>
      </c>
      <c r="I763" s="167"/>
      <c r="L763" s="163"/>
      <c r="M763" s="168"/>
      <c r="T763" s="169"/>
      <c r="AT763" s="164" t="s">
        <v>169</v>
      </c>
      <c r="AU763" s="164" t="s">
        <v>81</v>
      </c>
      <c r="AV763" s="14" t="s">
        <v>163</v>
      </c>
      <c r="AW763" s="14" t="s">
        <v>33</v>
      </c>
      <c r="AX763" s="14" t="s">
        <v>79</v>
      </c>
      <c r="AY763" s="164" t="s">
        <v>156</v>
      </c>
    </row>
    <row r="764" spans="2:65" s="1" customFormat="1" ht="24.2" customHeight="1">
      <c r="B764" s="32"/>
      <c r="C764" s="131" t="s">
        <v>1068</v>
      </c>
      <c r="D764" s="131" t="s">
        <v>158</v>
      </c>
      <c r="E764" s="132" t="s">
        <v>1069</v>
      </c>
      <c r="F764" s="133" t="s">
        <v>1070</v>
      </c>
      <c r="G764" s="134" t="s">
        <v>284</v>
      </c>
      <c r="H764" s="135">
        <v>4</v>
      </c>
      <c r="I764" s="136"/>
      <c r="J764" s="137">
        <f>ROUND(I764*H764,2)</f>
        <v>0</v>
      </c>
      <c r="K764" s="133" t="s">
        <v>162</v>
      </c>
      <c r="L764" s="32"/>
      <c r="M764" s="138" t="s">
        <v>19</v>
      </c>
      <c r="N764" s="139" t="s">
        <v>43</v>
      </c>
      <c r="P764" s="140">
        <f>O764*H764</f>
        <v>0</v>
      </c>
      <c r="Q764" s="140">
        <v>2.5999999999999998E-4</v>
      </c>
      <c r="R764" s="140">
        <f>Q764*H764</f>
        <v>1.0399999999999999E-3</v>
      </c>
      <c r="S764" s="140">
        <v>0</v>
      </c>
      <c r="T764" s="141">
        <f>S764*H764</f>
        <v>0</v>
      </c>
      <c r="AR764" s="142" t="s">
        <v>281</v>
      </c>
      <c r="AT764" s="142" t="s">
        <v>158</v>
      </c>
      <c r="AU764" s="142" t="s">
        <v>81</v>
      </c>
      <c r="AY764" s="17" t="s">
        <v>156</v>
      </c>
      <c r="BE764" s="143">
        <f>IF(N764="základní",J764,0)</f>
        <v>0</v>
      </c>
      <c r="BF764" s="143">
        <f>IF(N764="snížená",J764,0)</f>
        <v>0</v>
      </c>
      <c r="BG764" s="143">
        <f>IF(N764="zákl. přenesená",J764,0)</f>
        <v>0</v>
      </c>
      <c r="BH764" s="143">
        <f>IF(N764="sníž. přenesená",J764,0)</f>
        <v>0</v>
      </c>
      <c r="BI764" s="143">
        <f>IF(N764="nulová",J764,0)</f>
        <v>0</v>
      </c>
      <c r="BJ764" s="17" t="s">
        <v>79</v>
      </c>
      <c r="BK764" s="143">
        <f>ROUND(I764*H764,2)</f>
        <v>0</v>
      </c>
      <c r="BL764" s="17" t="s">
        <v>281</v>
      </c>
      <c r="BM764" s="142" t="s">
        <v>1071</v>
      </c>
    </row>
    <row r="765" spans="2:65" s="1" customFormat="1">
      <c r="B765" s="32"/>
      <c r="D765" s="144" t="s">
        <v>165</v>
      </c>
      <c r="F765" s="145" t="s">
        <v>1072</v>
      </c>
      <c r="I765" s="146"/>
      <c r="L765" s="32"/>
      <c r="M765" s="147"/>
      <c r="T765" s="53"/>
      <c r="AT765" s="17" t="s">
        <v>165</v>
      </c>
      <c r="AU765" s="17" t="s">
        <v>81</v>
      </c>
    </row>
    <row r="766" spans="2:65" s="1" customFormat="1">
      <c r="B766" s="32"/>
      <c r="D766" s="148" t="s">
        <v>167</v>
      </c>
      <c r="F766" s="149" t="s">
        <v>1073</v>
      </c>
      <c r="I766" s="146"/>
      <c r="L766" s="32"/>
      <c r="M766" s="147"/>
      <c r="T766" s="53"/>
      <c r="AT766" s="17" t="s">
        <v>167</v>
      </c>
      <c r="AU766" s="17" t="s">
        <v>81</v>
      </c>
    </row>
    <row r="767" spans="2:65" s="13" customFormat="1">
      <c r="B767" s="156"/>
      <c r="D767" s="144" t="s">
        <v>169</v>
      </c>
      <c r="E767" s="157" t="s">
        <v>19</v>
      </c>
      <c r="F767" s="158" t="s">
        <v>1074</v>
      </c>
      <c r="H767" s="159">
        <v>4</v>
      </c>
      <c r="I767" s="160"/>
      <c r="L767" s="156"/>
      <c r="M767" s="161"/>
      <c r="T767" s="162"/>
      <c r="AT767" s="157" t="s">
        <v>169</v>
      </c>
      <c r="AU767" s="157" t="s">
        <v>81</v>
      </c>
      <c r="AV767" s="13" t="s">
        <v>81</v>
      </c>
      <c r="AW767" s="13" t="s">
        <v>33</v>
      </c>
      <c r="AX767" s="13" t="s">
        <v>79</v>
      </c>
      <c r="AY767" s="157" t="s">
        <v>156</v>
      </c>
    </row>
    <row r="768" spans="2:65" s="1" customFormat="1" ht="21.75" customHeight="1">
      <c r="B768" s="32"/>
      <c r="C768" s="170" t="s">
        <v>1075</v>
      </c>
      <c r="D768" s="170" t="s">
        <v>237</v>
      </c>
      <c r="E768" s="171" t="s">
        <v>1076</v>
      </c>
      <c r="F768" s="172" t="s">
        <v>1077</v>
      </c>
      <c r="G768" s="173" t="s">
        <v>252</v>
      </c>
      <c r="H768" s="174">
        <v>2.34</v>
      </c>
      <c r="I768" s="175"/>
      <c r="J768" s="176">
        <f>ROUND(I768*H768,2)</f>
        <v>0</v>
      </c>
      <c r="K768" s="172" t="s">
        <v>162</v>
      </c>
      <c r="L768" s="177"/>
      <c r="M768" s="178" t="s">
        <v>19</v>
      </c>
      <c r="N768" s="179" t="s">
        <v>43</v>
      </c>
      <c r="P768" s="140">
        <f>O768*H768</f>
        <v>0</v>
      </c>
      <c r="Q768" s="140">
        <v>4.0280000000000003E-2</v>
      </c>
      <c r="R768" s="140">
        <f>Q768*H768</f>
        <v>9.4255199999999997E-2</v>
      </c>
      <c r="S768" s="140">
        <v>0</v>
      </c>
      <c r="T768" s="141">
        <f>S768*H768</f>
        <v>0</v>
      </c>
      <c r="AR768" s="142" t="s">
        <v>384</v>
      </c>
      <c r="AT768" s="142" t="s">
        <v>237</v>
      </c>
      <c r="AU768" s="142" t="s">
        <v>81</v>
      </c>
      <c r="AY768" s="17" t="s">
        <v>156</v>
      </c>
      <c r="BE768" s="143">
        <f>IF(N768="základní",J768,0)</f>
        <v>0</v>
      </c>
      <c r="BF768" s="143">
        <f>IF(N768="snížená",J768,0)</f>
        <v>0</v>
      </c>
      <c r="BG768" s="143">
        <f>IF(N768="zákl. přenesená",J768,0)</f>
        <v>0</v>
      </c>
      <c r="BH768" s="143">
        <f>IF(N768="sníž. přenesená",J768,0)</f>
        <v>0</v>
      </c>
      <c r="BI768" s="143">
        <f>IF(N768="nulová",J768,0)</f>
        <v>0</v>
      </c>
      <c r="BJ768" s="17" t="s">
        <v>79</v>
      </c>
      <c r="BK768" s="143">
        <f>ROUND(I768*H768,2)</f>
        <v>0</v>
      </c>
      <c r="BL768" s="17" t="s">
        <v>281</v>
      </c>
      <c r="BM768" s="142" t="s">
        <v>1078</v>
      </c>
    </row>
    <row r="769" spans="2:65" s="1" customFormat="1">
      <c r="B769" s="32"/>
      <c r="D769" s="144" t="s">
        <v>165</v>
      </c>
      <c r="F769" s="145" t="s">
        <v>1077</v>
      </c>
      <c r="I769" s="146"/>
      <c r="L769" s="32"/>
      <c r="M769" s="147"/>
      <c r="T769" s="53"/>
      <c r="AT769" s="17" t="s">
        <v>165</v>
      </c>
      <c r="AU769" s="17" t="s">
        <v>81</v>
      </c>
    </row>
    <row r="770" spans="2:65" s="13" customFormat="1">
      <c r="B770" s="156"/>
      <c r="D770" s="144" t="s">
        <v>169</v>
      </c>
      <c r="E770" s="157" t="s">
        <v>19</v>
      </c>
      <c r="F770" s="158" t="s">
        <v>1079</v>
      </c>
      <c r="H770" s="159">
        <v>2.34</v>
      </c>
      <c r="I770" s="160"/>
      <c r="L770" s="156"/>
      <c r="M770" s="161"/>
      <c r="T770" s="162"/>
      <c r="AT770" s="157" t="s">
        <v>169</v>
      </c>
      <c r="AU770" s="157" t="s">
        <v>81</v>
      </c>
      <c r="AV770" s="13" t="s">
        <v>81</v>
      </c>
      <c r="AW770" s="13" t="s">
        <v>33</v>
      </c>
      <c r="AX770" s="13" t="s">
        <v>72</v>
      </c>
      <c r="AY770" s="157" t="s">
        <v>156</v>
      </c>
    </row>
    <row r="771" spans="2:65" s="14" customFormat="1">
      <c r="B771" s="163"/>
      <c r="D771" s="144" t="s">
        <v>169</v>
      </c>
      <c r="E771" s="164" t="s">
        <v>19</v>
      </c>
      <c r="F771" s="165" t="s">
        <v>176</v>
      </c>
      <c r="H771" s="166">
        <v>2.34</v>
      </c>
      <c r="I771" s="167"/>
      <c r="L771" s="163"/>
      <c r="M771" s="168"/>
      <c r="T771" s="169"/>
      <c r="AT771" s="164" t="s">
        <v>169</v>
      </c>
      <c r="AU771" s="164" t="s">
        <v>81</v>
      </c>
      <c r="AV771" s="14" t="s">
        <v>163</v>
      </c>
      <c r="AW771" s="14" t="s">
        <v>33</v>
      </c>
      <c r="AX771" s="14" t="s">
        <v>79</v>
      </c>
      <c r="AY771" s="164" t="s">
        <v>156</v>
      </c>
    </row>
    <row r="772" spans="2:65" s="1" customFormat="1" ht="24.2" customHeight="1">
      <c r="B772" s="32"/>
      <c r="C772" s="131" t="s">
        <v>1080</v>
      </c>
      <c r="D772" s="131" t="s">
        <v>158</v>
      </c>
      <c r="E772" s="132" t="s">
        <v>1081</v>
      </c>
      <c r="F772" s="133" t="s">
        <v>1082</v>
      </c>
      <c r="G772" s="134" t="s">
        <v>284</v>
      </c>
      <c r="H772" s="135">
        <v>11</v>
      </c>
      <c r="I772" s="136"/>
      <c r="J772" s="137">
        <f>ROUND(I772*H772,2)</f>
        <v>0</v>
      </c>
      <c r="K772" s="133" t="s">
        <v>162</v>
      </c>
      <c r="L772" s="32"/>
      <c r="M772" s="138" t="s">
        <v>19</v>
      </c>
      <c r="N772" s="139" t="s">
        <v>43</v>
      </c>
      <c r="P772" s="140">
        <f>O772*H772</f>
        <v>0</v>
      </c>
      <c r="Q772" s="140">
        <v>0</v>
      </c>
      <c r="R772" s="140">
        <f>Q772*H772</f>
        <v>0</v>
      </c>
      <c r="S772" s="140">
        <v>0</v>
      </c>
      <c r="T772" s="141">
        <f>S772*H772</f>
        <v>0</v>
      </c>
      <c r="AR772" s="142" t="s">
        <v>281</v>
      </c>
      <c r="AT772" s="142" t="s">
        <v>158</v>
      </c>
      <c r="AU772" s="142" t="s">
        <v>81</v>
      </c>
      <c r="AY772" s="17" t="s">
        <v>156</v>
      </c>
      <c r="BE772" s="143">
        <f>IF(N772="základní",J772,0)</f>
        <v>0</v>
      </c>
      <c r="BF772" s="143">
        <f>IF(N772="snížená",J772,0)</f>
        <v>0</v>
      </c>
      <c r="BG772" s="143">
        <f>IF(N772="zákl. přenesená",J772,0)</f>
        <v>0</v>
      </c>
      <c r="BH772" s="143">
        <f>IF(N772="sníž. přenesená",J772,0)</f>
        <v>0</v>
      </c>
      <c r="BI772" s="143">
        <f>IF(N772="nulová",J772,0)</f>
        <v>0</v>
      </c>
      <c r="BJ772" s="17" t="s">
        <v>79</v>
      </c>
      <c r="BK772" s="143">
        <f>ROUND(I772*H772,2)</f>
        <v>0</v>
      </c>
      <c r="BL772" s="17" t="s">
        <v>281</v>
      </c>
      <c r="BM772" s="142" t="s">
        <v>1083</v>
      </c>
    </row>
    <row r="773" spans="2:65" s="1" customFormat="1">
      <c r="B773" s="32"/>
      <c r="D773" s="144" t="s">
        <v>165</v>
      </c>
      <c r="F773" s="145" t="s">
        <v>1084</v>
      </c>
      <c r="I773" s="146"/>
      <c r="L773" s="32"/>
      <c r="M773" s="147"/>
      <c r="T773" s="53"/>
      <c r="AT773" s="17" t="s">
        <v>165</v>
      </c>
      <c r="AU773" s="17" t="s">
        <v>81</v>
      </c>
    </row>
    <row r="774" spans="2:65" s="1" customFormat="1">
      <c r="B774" s="32"/>
      <c r="D774" s="148" t="s">
        <v>167</v>
      </c>
      <c r="F774" s="149" t="s">
        <v>1085</v>
      </c>
      <c r="I774" s="146"/>
      <c r="L774" s="32"/>
      <c r="M774" s="147"/>
      <c r="T774" s="53"/>
      <c r="AT774" s="17" t="s">
        <v>167</v>
      </c>
      <c r="AU774" s="17" t="s">
        <v>81</v>
      </c>
    </row>
    <row r="775" spans="2:65" s="13" customFormat="1">
      <c r="B775" s="156"/>
      <c r="D775" s="144" t="s">
        <v>169</v>
      </c>
      <c r="E775" s="157" t="s">
        <v>19</v>
      </c>
      <c r="F775" s="158" t="s">
        <v>580</v>
      </c>
      <c r="H775" s="159">
        <v>1</v>
      </c>
      <c r="I775" s="160"/>
      <c r="L775" s="156"/>
      <c r="M775" s="161"/>
      <c r="T775" s="162"/>
      <c r="AT775" s="157" t="s">
        <v>169</v>
      </c>
      <c r="AU775" s="157" t="s">
        <v>81</v>
      </c>
      <c r="AV775" s="13" t="s">
        <v>81</v>
      </c>
      <c r="AW775" s="13" t="s">
        <v>33</v>
      </c>
      <c r="AX775" s="13" t="s">
        <v>72</v>
      </c>
      <c r="AY775" s="157" t="s">
        <v>156</v>
      </c>
    </row>
    <row r="776" spans="2:65" s="13" customFormat="1">
      <c r="B776" s="156"/>
      <c r="D776" s="144" t="s">
        <v>169</v>
      </c>
      <c r="E776" s="157" t="s">
        <v>19</v>
      </c>
      <c r="F776" s="158" t="s">
        <v>581</v>
      </c>
      <c r="H776" s="159">
        <v>1</v>
      </c>
      <c r="I776" s="160"/>
      <c r="L776" s="156"/>
      <c r="M776" s="161"/>
      <c r="T776" s="162"/>
      <c r="AT776" s="157" t="s">
        <v>169</v>
      </c>
      <c r="AU776" s="157" t="s">
        <v>81</v>
      </c>
      <c r="AV776" s="13" t="s">
        <v>81</v>
      </c>
      <c r="AW776" s="13" t="s">
        <v>33</v>
      </c>
      <c r="AX776" s="13" t="s">
        <v>72</v>
      </c>
      <c r="AY776" s="157" t="s">
        <v>156</v>
      </c>
    </row>
    <row r="777" spans="2:65" s="13" customFormat="1">
      <c r="B777" s="156"/>
      <c r="D777" s="144" t="s">
        <v>169</v>
      </c>
      <c r="E777" s="157" t="s">
        <v>19</v>
      </c>
      <c r="F777" s="158" t="s">
        <v>583</v>
      </c>
      <c r="H777" s="159">
        <v>1</v>
      </c>
      <c r="I777" s="160"/>
      <c r="L777" s="156"/>
      <c r="M777" s="161"/>
      <c r="T777" s="162"/>
      <c r="AT777" s="157" t="s">
        <v>169</v>
      </c>
      <c r="AU777" s="157" t="s">
        <v>81</v>
      </c>
      <c r="AV777" s="13" t="s">
        <v>81</v>
      </c>
      <c r="AW777" s="13" t="s">
        <v>33</v>
      </c>
      <c r="AX777" s="13" t="s">
        <v>72</v>
      </c>
      <c r="AY777" s="157" t="s">
        <v>156</v>
      </c>
    </row>
    <row r="778" spans="2:65" s="13" customFormat="1">
      <c r="B778" s="156"/>
      <c r="D778" s="144" t="s">
        <v>169</v>
      </c>
      <c r="E778" s="157" t="s">
        <v>19</v>
      </c>
      <c r="F778" s="158" t="s">
        <v>584</v>
      </c>
      <c r="H778" s="159">
        <v>1</v>
      </c>
      <c r="I778" s="160"/>
      <c r="L778" s="156"/>
      <c r="M778" s="161"/>
      <c r="T778" s="162"/>
      <c r="AT778" s="157" t="s">
        <v>169</v>
      </c>
      <c r="AU778" s="157" t="s">
        <v>81</v>
      </c>
      <c r="AV778" s="13" t="s">
        <v>81</v>
      </c>
      <c r="AW778" s="13" t="s">
        <v>33</v>
      </c>
      <c r="AX778" s="13" t="s">
        <v>72</v>
      </c>
      <c r="AY778" s="157" t="s">
        <v>156</v>
      </c>
    </row>
    <row r="779" spans="2:65" s="13" customFormat="1">
      <c r="B779" s="156"/>
      <c r="D779" s="144" t="s">
        <v>169</v>
      </c>
      <c r="E779" s="157" t="s">
        <v>19</v>
      </c>
      <c r="F779" s="158" t="s">
        <v>585</v>
      </c>
      <c r="H779" s="159">
        <v>1</v>
      </c>
      <c r="I779" s="160"/>
      <c r="L779" s="156"/>
      <c r="M779" s="161"/>
      <c r="T779" s="162"/>
      <c r="AT779" s="157" t="s">
        <v>169</v>
      </c>
      <c r="AU779" s="157" t="s">
        <v>81</v>
      </c>
      <c r="AV779" s="13" t="s">
        <v>81</v>
      </c>
      <c r="AW779" s="13" t="s">
        <v>33</v>
      </c>
      <c r="AX779" s="13" t="s">
        <v>72</v>
      </c>
      <c r="AY779" s="157" t="s">
        <v>156</v>
      </c>
    </row>
    <row r="780" spans="2:65" s="13" customFormat="1">
      <c r="B780" s="156"/>
      <c r="D780" s="144" t="s">
        <v>169</v>
      </c>
      <c r="E780" s="157" t="s">
        <v>19</v>
      </c>
      <c r="F780" s="158" t="s">
        <v>586</v>
      </c>
      <c r="H780" s="159">
        <v>1</v>
      </c>
      <c r="I780" s="160"/>
      <c r="L780" s="156"/>
      <c r="M780" s="161"/>
      <c r="T780" s="162"/>
      <c r="AT780" s="157" t="s">
        <v>169</v>
      </c>
      <c r="AU780" s="157" t="s">
        <v>81</v>
      </c>
      <c r="AV780" s="13" t="s">
        <v>81</v>
      </c>
      <c r="AW780" s="13" t="s">
        <v>33</v>
      </c>
      <c r="AX780" s="13" t="s">
        <v>72</v>
      </c>
      <c r="AY780" s="157" t="s">
        <v>156</v>
      </c>
    </row>
    <row r="781" spans="2:65" s="13" customFormat="1">
      <c r="B781" s="156"/>
      <c r="D781" s="144" t="s">
        <v>169</v>
      </c>
      <c r="E781" s="157" t="s">
        <v>19</v>
      </c>
      <c r="F781" s="158" t="s">
        <v>588</v>
      </c>
      <c r="H781" s="159">
        <v>1</v>
      </c>
      <c r="I781" s="160"/>
      <c r="L781" s="156"/>
      <c r="M781" s="161"/>
      <c r="T781" s="162"/>
      <c r="AT781" s="157" t="s">
        <v>169</v>
      </c>
      <c r="AU781" s="157" t="s">
        <v>81</v>
      </c>
      <c r="AV781" s="13" t="s">
        <v>81</v>
      </c>
      <c r="AW781" s="13" t="s">
        <v>33</v>
      </c>
      <c r="AX781" s="13" t="s">
        <v>72</v>
      </c>
      <c r="AY781" s="157" t="s">
        <v>156</v>
      </c>
    </row>
    <row r="782" spans="2:65" s="13" customFormat="1">
      <c r="B782" s="156"/>
      <c r="D782" s="144" t="s">
        <v>169</v>
      </c>
      <c r="E782" s="157" t="s">
        <v>19</v>
      </c>
      <c r="F782" s="158" t="s">
        <v>591</v>
      </c>
      <c r="H782" s="159">
        <v>1</v>
      </c>
      <c r="I782" s="160"/>
      <c r="L782" s="156"/>
      <c r="M782" s="161"/>
      <c r="T782" s="162"/>
      <c r="AT782" s="157" t="s">
        <v>169</v>
      </c>
      <c r="AU782" s="157" t="s">
        <v>81</v>
      </c>
      <c r="AV782" s="13" t="s">
        <v>81</v>
      </c>
      <c r="AW782" s="13" t="s">
        <v>33</v>
      </c>
      <c r="AX782" s="13" t="s">
        <v>72</v>
      </c>
      <c r="AY782" s="157" t="s">
        <v>156</v>
      </c>
    </row>
    <row r="783" spans="2:65" s="13" customFormat="1">
      <c r="B783" s="156"/>
      <c r="D783" s="144" t="s">
        <v>169</v>
      </c>
      <c r="E783" s="157" t="s">
        <v>19</v>
      </c>
      <c r="F783" s="158" t="s">
        <v>592</v>
      </c>
      <c r="H783" s="159">
        <v>1</v>
      </c>
      <c r="I783" s="160"/>
      <c r="L783" s="156"/>
      <c r="M783" s="161"/>
      <c r="T783" s="162"/>
      <c r="AT783" s="157" t="s">
        <v>169</v>
      </c>
      <c r="AU783" s="157" t="s">
        <v>81</v>
      </c>
      <c r="AV783" s="13" t="s">
        <v>81</v>
      </c>
      <c r="AW783" s="13" t="s">
        <v>33</v>
      </c>
      <c r="AX783" s="13" t="s">
        <v>72</v>
      </c>
      <c r="AY783" s="157" t="s">
        <v>156</v>
      </c>
    </row>
    <row r="784" spans="2:65" s="13" customFormat="1">
      <c r="B784" s="156"/>
      <c r="D784" s="144" t="s">
        <v>169</v>
      </c>
      <c r="E784" s="157" t="s">
        <v>19</v>
      </c>
      <c r="F784" s="158" t="s">
        <v>594</v>
      </c>
      <c r="H784" s="159">
        <v>1</v>
      </c>
      <c r="I784" s="160"/>
      <c r="L784" s="156"/>
      <c r="M784" s="161"/>
      <c r="T784" s="162"/>
      <c r="AT784" s="157" t="s">
        <v>169</v>
      </c>
      <c r="AU784" s="157" t="s">
        <v>81</v>
      </c>
      <c r="AV784" s="13" t="s">
        <v>81</v>
      </c>
      <c r="AW784" s="13" t="s">
        <v>33</v>
      </c>
      <c r="AX784" s="13" t="s">
        <v>72</v>
      </c>
      <c r="AY784" s="157" t="s">
        <v>156</v>
      </c>
    </row>
    <row r="785" spans="2:65" s="13" customFormat="1">
      <c r="B785" s="156"/>
      <c r="D785" s="144" t="s">
        <v>169</v>
      </c>
      <c r="E785" s="157" t="s">
        <v>19</v>
      </c>
      <c r="F785" s="158" t="s">
        <v>1086</v>
      </c>
      <c r="H785" s="159">
        <v>1</v>
      </c>
      <c r="I785" s="160"/>
      <c r="L785" s="156"/>
      <c r="M785" s="161"/>
      <c r="T785" s="162"/>
      <c r="AT785" s="157" t="s">
        <v>169</v>
      </c>
      <c r="AU785" s="157" t="s">
        <v>81</v>
      </c>
      <c r="AV785" s="13" t="s">
        <v>81</v>
      </c>
      <c r="AW785" s="13" t="s">
        <v>33</v>
      </c>
      <c r="AX785" s="13" t="s">
        <v>72</v>
      </c>
      <c r="AY785" s="157" t="s">
        <v>156</v>
      </c>
    </row>
    <row r="786" spans="2:65" s="14" customFormat="1">
      <c r="B786" s="163"/>
      <c r="D786" s="144" t="s">
        <v>169</v>
      </c>
      <c r="E786" s="164" t="s">
        <v>19</v>
      </c>
      <c r="F786" s="165" t="s">
        <v>176</v>
      </c>
      <c r="H786" s="166">
        <v>11</v>
      </c>
      <c r="I786" s="167"/>
      <c r="L786" s="163"/>
      <c r="M786" s="168"/>
      <c r="T786" s="169"/>
      <c r="AT786" s="164" t="s">
        <v>169</v>
      </c>
      <c r="AU786" s="164" t="s">
        <v>81</v>
      </c>
      <c r="AV786" s="14" t="s">
        <v>163</v>
      </c>
      <c r="AW786" s="14" t="s">
        <v>33</v>
      </c>
      <c r="AX786" s="14" t="s">
        <v>79</v>
      </c>
      <c r="AY786" s="164" t="s">
        <v>156</v>
      </c>
    </row>
    <row r="787" spans="2:65" s="1" customFormat="1" ht="24.2" customHeight="1">
      <c r="B787" s="32"/>
      <c r="C787" s="170" t="s">
        <v>1087</v>
      </c>
      <c r="D787" s="170" t="s">
        <v>237</v>
      </c>
      <c r="E787" s="171" t="s">
        <v>1088</v>
      </c>
      <c r="F787" s="172" t="s">
        <v>1089</v>
      </c>
      <c r="G787" s="173" t="s">
        <v>284</v>
      </c>
      <c r="H787" s="174">
        <v>2</v>
      </c>
      <c r="I787" s="175"/>
      <c r="J787" s="176">
        <f>ROUND(I787*H787,2)</f>
        <v>0</v>
      </c>
      <c r="K787" s="172" t="s">
        <v>162</v>
      </c>
      <c r="L787" s="177"/>
      <c r="M787" s="178" t="s">
        <v>19</v>
      </c>
      <c r="N787" s="179" t="s">
        <v>43</v>
      </c>
      <c r="P787" s="140">
        <f>O787*H787</f>
        <v>0</v>
      </c>
      <c r="Q787" s="140">
        <v>1.7500000000000002E-2</v>
      </c>
      <c r="R787" s="140">
        <f>Q787*H787</f>
        <v>3.5000000000000003E-2</v>
      </c>
      <c r="S787" s="140">
        <v>0</v>
      </c>
      <c r="T787" s="141">
        <f>S787*H787</f>
        <v>0</v>
      </c>
      <c r="AR787" s="142" t="s">
        <v>384</v>
      </c>
      <c r="AT787" s="142" t="s">
        <v>237</v>
      </c>
      <c r="AU787" s="142" t="s">
        <v>81</v>
      </c>
      <c r="AY787" s="17" t="s">
        <v>156</v>
      </c>
      <c r="BE787" s="143">
        <f>IF(N787="základní",J787,0)</f>
        <v>0</v>
      </c>
      <c r="BF787" s="143">
        <f>IF(N787="snížená",J787,0)</f>
        <v>0</v>
      </c>
      <c r="BG787" s="143">
        <f>IF(N787="zákl. přenesená",J787,0)</f>
        <v>0</v>
      </c>
      <c r="BH787" s="143">
        <f>IF(N787="sníž. přenesená",J787,0)</f>
        <v>0</v>
      </c>
      <c r="BI787" s="143">
        <f>IF(N787="nulová",J787,0)</f>
        <v>0</v>
      </c>
      <c r="BJ787" s="17" t="s">
        <v>79</v>
      </c>
      <c r="BK787" s="143">
        <f>ROUND(I787*H787,2)</f>
        <v>0</v>
      </c>
      <c r="BL787" s="17" t="s">
        <v>281</v>
      </c>
      <c r="BM787" s="142" t="s">
        <v>1090</v>
      </c>
    </row>
    <row r="788" spans="2:65" s="1" customFormat="1">
      <c r="B788" s="32"/>
      <c r="D788" s="144" t="s">
        <v>165</v>
      </c>
      <c r="F788" s="145" t="s">
        <v>1089</v>
      </c>
      <c r="I788" s="146"/>
      <c r="L788" s="32"/>
      <c r="M788" s="147"/>
      <c r="T788" s="53"/>
      <c r="AT788" s="17" t="s">
        <v>165</v>
      </c>
      <c r="AU788" s="17" t="s">
        <v>81</v>
      </c>
    </row>
    <row r="789" spans="2:65" s="13" customFormat="1">
      <c r="B789" s="156"/>
      <c r="D789" s="144" t="s">
        <v>169</v>
      </c>
      <c r="E789" s="157" t="s">
        <v>19</v>
      </c>
      <c r="F789" s="158" t="s">
        <v>580</v>
      </c>
      <c r="H789" s="159">
        <v>1</v>
      </c>
      <c r="I789" s="160"/>
      <c r="L789" s="156"/>
      <c r="M789" s="161"/>
      <c r="T789" s="162"/>
      <c r="AT789" s="157" t="s">
        <v>169</v>
      </c>
      <c r="AU789" s="157" t="s">
        <v>81</v>
      </c>
      <c r="AV789" s="13" t="s">
        <v>81</v>
      </c>
      <c r="AW789" s="13" t="s">
        <v>33</v>
      </c>
      <c r="AX789" s="13" t="s">
        <v>72</v>
      </c>
      <c r="AY789" s="157" t="s">
        <v>156</v>
      </c>
    </row>
    <row r="790" spans="2:65" s="13" customFormat="1">
      <c r="B790" s="156"/>
      <c r="D790" s="144" t="s">
        <v>169</v>
      </c>
      <c r="E790" s="157" t="s">
        <v>19</v>
      </c>
      <c r="F790" s="158" t="s">
        <v>581</v>
      </c>
      <c r="H790" s="159">
        <v>1</v>
      </c>
      <c r="I790" s="160"/>
      <c r="L790" s="156"/>
      <c r="M790" s="161"/>
      <c r="T790" s="162"/>
      <c r="AT790" s="157" t="s">
        <v>169</v>
      </c>
      <c r="AU790" s="157" t="s">
        <v>81</v>
      </c>
      <c r="AV790" s="13" t="s">
        <v>81</v>
      </c>
      <c r="AW790" s="13" t="s">
        <v>33</v>
      </c>
      <c r="AX790" s="13" t="s">
        <v>72</v>
      </c>
      <c r="AY790" s="157" t="s">
        <v>156</v>
      </c>
    </row>
    <row r="791" spans="2:65" s="14" customFormat="1">
      <c r="B791" s="163"/>
      <c r="D791" s="144" t="s">
        <v>169</v>
      </c>
      <c r="E791" s="164" t="s">
        <v>19</v>
      </c>
      <c r="F791" s="165" t="s">
        <v>176</v>
      </c>
      <c r="H791" s="166">
        <v>2</v>
      </c>
      <c r="I791" s="167"/>
      <c r="L791" s="163"/>
      <c r="M791" s="168"/>
      <c r="T791" s="169"/>
      <c r="AT791" s="164" t="s">
        <v>169</v>
      </c>
      <c r="AU791" s="164" t="s">
        <v>81</v>
      </c>
      <c r="AV791" s="14" t="s">
        <v>163</v>
      </c>
      <c r="AW791" s="14" t="s">
        <v>33</v>
      </c>
      <c r="AX791" s="14" t="s">
        <v>79</v>
      </c>
      <c r="AY791" s="164" t="s">
        <v>156</v>
      </c>
    </row>
    <row r="792" spans="2:65" s="1" customFormat="1" ht="24.2" customHeight="1">
      <c r="B792" s="32"/>
      <c r="C792" s="170" t="s">
        <v>1091</v>
      </c>
      <c r="D792" s="170" t="s">
        <v>237</v>
      </c>
      <c r="E792" s="171" t="s">
        <v>1092</v>
      </c>
      <c r="F792" s="172" t="s">
        <v>1093</v>
      </c>
      <c r="G792" s="173" t="s">
        <v>284</v>
      </c>
      <c r="H792" s="174">
        <v>9</v>
      </c>
      <c r="I792" s="175"/>
      <c r="J792" s="176">
        <f>ROUND(I792*H792,2)</f>
        <v>0</v>
      </c>
      <c r="K792" s="172" t="s">
        <v>162</v>
      </c>
      <c r="L792" s="177"/>
      <c r="M792" s="178" t="s">
        <v>19</v>
      </c>
      <c r="N792" s="179" t="s">
        <v>43</v>
      </c>
      <c r="P792" s="140">
        <f>O792*H792</f>
        <v>0</v>
      </c>
      <c r="Q792" s="140">
        <v>1.95E-2</v>
      </c>
      <c r="R792" s="140">
        <f>Q792*H792</f>
        <v>0.17549999999999999</v>
      </c>
      <c r="S792" s="140">
        <v>0</v>
      </c>
      <c r="T792" s="141">
        <f>S792*H792</f>
        <v>0</v>
      </c>
      <c r="AR792" s="142" t="s">
        <v>384</v>
      </c>
      <c r="AT792" s="142" t="s">
        <v>237</v>
      </c>
      <c r="AU792" s="142" t="s">
        <v>81</v>
      </c>
      <c r="AY792" s="17" t="s">
        <v>156</v>
      </c>
      <c r="BE792" s="143">
        <f>IF(N792="základní",J792,0)</f>
        <v>0</v>
      </c>
      <c r="BF792" s="143">
        <f>IF(N792="snížená",J792,0)</f>
        <v>0</v>
      </c>
      <c r="BG792" s="143">
        <f>IF(N792="zákl. přenesená",J792,0)</f>
        <v>0</v>
      </c>
      <c r="BH792" s="143">
        <f>IF(N792="sníž. přenesená",J792,0)</f>
        <v>0</v>
      </c>
      <c r="BI792" s="143">
        <f>IF(N792="nulová",J792,0)</f>
        <v>0</v>
      </c>
      <c r="BJ792" s="17" t="s">
        <v>79</v>
      </c>
      <c r="BK792" s="143">
        <f>ROUND(I792*H792,2)</f>
        <v>0</v>
      </c>
      <c r="BL792" s="17" t="s">
        <v>281</v>
      </c>
      <c r="BM792" s="142" t="s">
        <v>1094</v>
      </c>
    </row>
    <row r="793" spans="2:65" s="1" customFormat="1">
      <c r="B793" s="32"/>
      <c r="D793" s="144" t="s">
        <v>165</v>
      </c>
      <c r="F793" s="145" t="s">
        <v>1093</v>
      </c>
      <c r="I793" s="146"/>
      <c r="L793" s="32"/>
      <c r="M793" s="147"/>
      <c r="T793" s="53"/>
      <c r="AT793" s="17" t="s">
        <v>165</v>
      </c>
      <c r="AU793" s="17" t="s">
        <v>81</v>
      </c>
    </row>
    <row r="794" spans="2:65" s="13" customFormat="1">
      <c r="B794" s="156"/>
      <c r="D794" s="144" t="s">
        <v>169</v>
      </c>
      <c r="E794" s="157" t="s">
        <v>19</v>
      </c>
      <c r="F794" s="158" t="s">
        <v>583</v>
      </c>
      <c r="H794" s="159">
        <v>1</v>
      </c>
      <c r="I794" s="160"/>
      <c r="L794" s="156"/>
      <c r="M794" s="161"/>
      <c r="T794" s="162"/>
      <c r="AT794" s="157" t="s">
        <v>169</v>
      </c>
      <c r="AU794" s="157" t="s">
        <v>81</v>
      </c>
      <c r="AV794" s="13" t="s">
        <v>81</v>
      </c>
      <c r="AW794" s="13" t="s">
        <v>33</v>
      </c>
      <c r="AX794" s="13" t="s">
        <v>72</v>
      </c>
      <c r="AY794" s="157" t="s">
        <v>156</v>
      </c>
    </row>
    <row r="795" spans="2:65" s="13" customFormat="1">
      <c r="B795" s="156"/>
      <c r="D795" s="144" t="s">
        <v>169</v>
      </c>
      <c r="E795" s="157" t="s">
        <v>19</v>
      </c>
      <c r="F795" s="158" t="s">
        <v>584</v>
      </c>
      <c r="H795" s="159">
        <v>1</v>
      </c>
      <c r="I795" s="160"/>
      <c r="L795" s="156"/>
      <c r="M795" s="161"/>
      <c r="T795" s="162"/>
      <c r="AT795" s="157" t="s">
        <v>169</v>
      </c>
      <c r="AU795" s="157" t="s">
        <v>81</v>
      </c>
      <c r="AV795" s="13" t="s">
        <v>81</v>
      </c>
      <c r="AW795" s="13" t="s">
        <v>33</v>
      </c>
      <c r="AX795" s="13" t="s">
        <v>72</v>
      </c>
      <c r="AY795" s="157" t="s">
        <v>156</v>
      </c>
    </row>
    <row r="796" spans="2:65" s="13" customFormat="1">
      <c r="B796" s="156"/>
      <c r="D796" s="144" t="s">
        <v>169</v>
      </c>
      <c r="E796" s="157" t="s">
        <v>19</v>
      </c>
      <c r="F796" s="158" t="s">
        <v>585</v>
      </c>
      <c r="H796" s="159">
        <v>1</v>
      </c>
      <c r="I796" s="160"/>
      <c r="L796" s="156"/>
      <c r="M796" s="161"/>
      <c r="T796" s="162"/>
      <c r="AT796" s="157" t="s">
        <v>169</v>
      </c>
      <c r="AU796" s="157" t="s">
        <v>81</v>
      </c>
      <c r="AV796" s="13" t="s">
        <v>81</v>
      </c>
      <c r="AW796" s="13" t="s">
        <v>33</v>
      </c>
      <c r="AX796" s="13" t="s">
        <v>72</v>
      </c>
      <c r="AY796" s="157" t="s">
        <v>156</v>
      </c>
    </row>
    <row r="797" spans="2:65" s="13" customFormat="1">
      <c r="B797" s="156"/>
      <c r="D797" s="144" t="s">
        <v>169</v>
      </c>
      <c r="E797" s="157" t="s">
        <v>19</v>
      </c>
      <c r="F797" s="158" t="s">
        <v>586</v>
      </c>
      <c r="H797" s="159">
        <v>1</v>
      </c>
      <c r="I797" s="160"/>
      <c r="L797" s="156"/>
      <c r="M797" s="161"/>
      <c r="T797" s="162"/>
      <c r="AT797" s="157" t="s">
        <v>169</v>
      </c>
      <c r="AU797" s="157" t="s">
        <v>81</v>
      </c>
      <c r="AV797" s="13" t="s">
        <v>81</v>
      </c>
      <c r="AW797" s="13" t="s">
        <v>33</v>
      </c>
      <c r="AX797" s="13" t="s">
        <v>72</v>
      </c>
      <c r="AY797" s="157" t="s">
        <v>156</v>
      </c>
    </row>
    <row r="798" spans="2:65" s="13" customFormat="1">
      <c r="B798" s="156"/>
      <c r="D798" s="144" t="s">
        <v>169</v>
      </c>
      <c r="E798" s="157" t="s">
        <v>19</v>
      </c>
      <c r="F798" s="158" t="s">
        <v>588</v>
      </c>
      <c r="H798" s="159">
        <v>1</v>
      </c>
      <c r="I798" s="160"/>
      <c r="L798" s="156"/>
      <c r="M798" s="161"/>
      <c r="T798" s="162"/>
      <c r="AT798" s="157" t="s">
        <v>169</v>
      </c>
      <c r="AU798" s="157" t="s">
        <v>81</v>
      </c>
      <c r="AV798" s="13" t="s">
        <v>81</v>
      </c>
      <c r="AW798" s="13" t="s">
        <v>33</v>
      </c>
      <c r="AX798" s="13" t="s">
        <v>72</v>
      </c>
      <c r="AY798" s="157" t="s">
        <v>156</v>
      </c>
    </row>
    <row r="799" spans="2:65" s="13" customFormat="1">
      <c r="B799" s="156"/>
      <c r="D799" s="144" t="s">
        <v>169</v>
      </c>
      <c r="E799" s="157" t="s">
        <v>19</v>
      </c>
      <c r="F799" s="158" t="s">
        <v>591</v>
      </c>
      <c r="H799" s="159">
        <v>1</v>
      </c>
      <c r="I799" s="160"/>
      <c r="L799" s="156"/>
      <c r="M799" s="161"/>
      <c r="T799" s="162"/>
      <c r="AT799" s="157" t="s">
        <v>169</v>
      </c>
      <c r="AU799" s="157" t="s">
        <v>81</v>
      </c>
      <c r="AV799" s="13" t="s">
        <v>81</v>
      </c>
      <c r="AW799" s="13" t="s">
        <v>33</v>
      </c>
      <c r="AX799" s="13" t="s">
        <v>72</v>
      </c>
      <c r="AY799" s="157" t="s">
        <v>156</v>
      </c>
    </row>
    <row r="800" spans="2:65" s="13" customFormat="1">
      <c r="B800" s="156"/>
      <c r="D800" s="144" t="s">
        <v>169</v>
      </c>
      <c r="E800" s="157" t="s">
        <v>19</v>
      </c>
      <c r="F800" s="158" t="s">
        <v>592</v>
      </c>
      <c r="H800" s="159">
        <v>1</v>
      </c>
      <c r="I800" s="160"/>
      <c r="L800" s="156"/>
      <c r="M800" s="161"/>
      <c r="T800" s="162"/>
      <c r="AT800" s="157" t="s">
        <v>169</v>
      </c>
      <c r="AU800" s="157" t="s">
        <v>81</v>
      </c>
      <c r="AV800" s="13" t="s">
        <v>81</v>
      </c>
      <c r="AW800" s="13" t="s">
        <v>33</v>
      </c>
      <c r="AX800" s="13" t="s">
        <v>72</v>
      </c>
      <c r="AY800" s="157" t="s">
        <v>156</v>
      </c>
    </row>
    <row r="801" spans="2:65" s="13" customFormat="1">
      <c r="B801" s="156"/>
      <c r="D801" s="144" t="s">
        <v>169</v>
      </c>
      <c r="E801" s="157" t="s">
        <v>19</v>
      </c>
      <c r="F801" s="158" t="s">
        <v>594</v>
      </c>
      <c r="H801" s="159">
        <v>1</v>
      </c>
      <c r="I801" s="160"/>
      <c r="L801" s="156"/>
      <c r="M801" s="161"/>
      <c r="T801" s="162"/>
      <c r="AT801" s="157" t="s">
        <v>169</v>
      </c>
      <c r="AU801" s="157" t="s">
        <v>81</v>
      </c>
      <c r="AV801" s="13" t="s">
        <v>81</v>
      </c>
      <c r="AW801" s="13" t="s">
        <v>33</v>
      </c>
      <c r="AX801" s="13" t="s">
        <v>72</v>
      </c>
      <c r="AY801" s="157" t="s">
        <v>156</v>
      </c>
    </row>
    <row r="802" spans="2:65" s="13" customFormat="1">
      <c r="B802" s="156"/>
      <c r="D802" s="144" t="s">
        <v>169</v>
      </c>
      <c r="E802" s="157" t="s">
        <v>19</v>
      </c>
      <c r="F802" s="158" t="s">
        <v>1086</v>
      </c>
      <c r="H802" s="159">
        <v>1</v>
      </c>
      <c r="I802" s="160"/>
      <c r="L802" s="156"/>
      <c r="M802" s="161"/>
      <c r="T802" s="162"/>
      <c r="AT802" s="157" t="s">
        <v>169</v>
      </c>
      <c r="AU802" s="157" t="s">
        <v>81</v>
      </c>
      <c r="AV802" s="13" t="s">
        <v>81</v>
      </c>
      <c r="AW802" s="13" t="s">
        <v>33</v>
      </c>
      <c r="AX802" s="13" t="s">
        <v>72</v>
      </c>
      <c r="AY802" s="157" t="s">
        <v>156</v>
      </c>
    </row>
    <row r="803" spans="2:65" s="14" customFormat="1">
      <c r="B803" s="163"/>
      <c r="D803" s="144" t="s">
        <v>169</v>
      </c>
      <c r="E803" s="164" t="s">
        <v>19</v>
      </c>
      <c r="F803" s="165" t="s">
        <v>176</v>
      </c>
      <c r="H803" s="166">
        <v>9</v>
      </c>
      <c r="I803" s="167"/>
      <c r="L803" s="163"/>
      <c r="M803" s="168"/>
      <c r="T803" s="169"/>
      <c r="AT803" s="164" t="s">
        <v>169</v>
      </c>
      <c r="AU803" s="164" t="s">
        <v>81</v>
      </c>
      <c r="AV803" s="14" t="s">
        <v>163</v>
      </c>
      <c r="AW803" s="14" t="s">
        <v>33</v>
      </c>
      <c r="AX803" s="14" t="s">
        <v>79</v>
      </c>
      <c r="AY803" s="164" t="s">
        <v>156</v>
      </c>
    </row>
    <row r="804" spans="2:65" s="1" customFormat="1" ht="24.2" customHeight="1">
      <c r="B804" s="32"/>
      <c r="C804" s="131" t="s">
        <v>1095</v>
      </c>
      <c r="D804" s="131" t="s">
        <v>158</v>
      </c>
      <c r="E804" s="132" t="s">
        <v>1096</v>
      </c>
      <c r="F804" s="133" t="s">
        <v>1097</v>
      </c>
      <c r="G804" s="134" t="s">
        <v>284</v>
      </c>
      <c r="H804" s="135">
        <v>5</v>
      </c>
      <c r="I804" s="136"/>
      <c r="J804" s="137">
        <f>ROUND(I804*H804,2)</f>
        <v>0</v>
      </c>
      <c r="K804" s="133" t="s">
        <v>162</v>
      </c>
      <c r="L804" s="32"/>
      <c r="M804" s="138" t="s">
        <v>19</v>
      </c>
      <c r="N804" s="139" t="s">
        <v>43</v>
      </c>
      <c r="P804" s="140">
        <f>O804*H804</f>
        <v>0</v>
      </c>
      <c r="Q804" s="140">
        <v>0</v>
      </c>
      <c r="R804" s="140">
        <f>Q804*H804</f>
        <v>0</v>
      </c>
      <c r="S804" s="140">
        <v>0</v>
      </c>
      <c r="T804" s="141">
        <f>S804*H804</f>
        <v>0</v>
      </c>
      <c r="AR804" s="142" t="s">
        <v>281</v>
      </c>
      <c r="AT804" s="142" t="s">
        <v>158</v>
      </c>
      <c r="AU804" s="142" t="s">
        <v>81</v>
      </c>
      <c r="AY804" s="17" t="s">
        <v>156</v>
      </c>
      <c r="BE804" s="143">
        <f>IF(N804="základní",J804,0)</f>
        <v>0</v>
      </c>
      <c r="BF804" s="143">
        <f>IF(N804="snížená",J804,0)</f>
        <v>0</v>
      </c>
      <c r="BG804" s="143">
        <f>IF(N804="zákl. přenesená",J804,0)</f>
        <v>0</v>
      </c>
      <c r="BH804" s="143">
        <f>IF(N804="sníž. přenesená",J804,0)</f>
        <v>0</v>
      </c>
      <c r="BI804" s="143">
        <f>IF(N804="nulová",J804,0)</f>
        <v>0</v>
      </c>
      <c r="BJ804" s="17" t="s">
        <v>79</v>
      </c>
      <c r="BK804" s="143">
        <f>ROUND(I804*H804,2)</f>
        <v>0</v>
      </c>
      <c r="BL804" s="17" t="s">
        <v>281</v>
      </c>
      <c r="BM804" s="142" t="s">
        <v>1098</v>
      </c>
    </row>
    <row r="805" spans="2:65" s="1" customFormat="1">
      <c r="B805" s="32"/>
      <c r="D805" s="144" t="s">
        <v>165</v>
      </c>
      <c r="F805" s="145" t="s">
        <v>1099</v>
      </c>
      <c r="I805" s="146"/>
      <c r="L805" s="32"/>
      <c r="M805" s="147"/>
      <c r="T805" s="53"/>
      <c r="AT805" s="17" t="s">
        <v>165</v>
      </c>
      <c r="AU805" s="17" t="s">
        <v>81</v>
      </c>
    </row>
    <row r="806" spans="2:65" s="1" customFormat="1">
      <c r="B806" s="32"/>
      <c r="D806" s="148" t="s">
        <v>167</v>
      </c>
      <c r="F806" s="149" t="s">
        <v>1100</v>
      </c>
      <c r="I806" s="146"/>
      <c r="L806" s="32"/>
      <c r="M806" s="147"/>
      <c r="T806" s="53"/>
      <c r="AT806" s="17" t="s">
        <v>167</v>
      </c>
      <c r="AU806" s="17" t="s">
        <v>81</v>
      </c>
    </row>
    <row r="807" spans="2:65" s="13" customFormat="1">
      <c r="B807" s="156"/>
      <c r="D807" s="144" t="s">
        <v>169</v>
      </c>
      <c r="E807" s="157" t="s">
        <v>19</v>
      </c>
      <c r="F807" s="158" t="s">
        <v>582</v>
      </c>
      <c r="H807" s="159">
        <v>1</v>
      </c>
      <c r="I807" s="160"/>
      <c r="L807" s="156"/>
      <c r="M807" s="161"/>
      <c r="T807" s="162"/>
      <c r="AT807" s="157" t="s">
        <v>169</v>
      </c>
      <c r="AU807" s="157" t="s">
        <v>81</v>
      </c>
      <c r="AV807" s="13" t="s">
        <v>81</v>
      </c>
      <c r="AW807" s="13" t="s">
        <v>33</v>
      </c>
      <c r="AX807" s="13" t="s">
        <v>72</v>
      </c>
      <c r="AY807" s="157" t="s">
        <v>156</v>
      </c>
    </row>
    <row r="808" spans="2:65" s="13" customFormat="1">
      <c r="B808" s="156"/>
      <c r="D808" s="144" t="s">
        <v>169</v>
      </c>
      <c r="E808" s="157" t="s">
        <v>19</v>
      </c>
      <c r="F808" s="158" t="s">
        <v>587</v>
      </c>
      <c r="H808" s="159">
        <v>1</v>
      </c>
      <c r="I808" s="160"/>
      <c r="L808" s="156"/>
      <c r="M808" s="161"/>
      <c r="T808" s="162"/>
      <c r="AT808" s="157" t="s">
        <v>169</v>
      </c>
      <c r="AU808" s="157" t="s">
        <v>81</v>
      </c>
      <c r="AV808" s="13" t="s">
        <v>81</v>
      </c>
      <c r="AW808" s="13" t="s">
        <v>33</v>
      </c>
      <c r="AX808" s="13" t="s">
        <v>72</v>
      </c>
      <c r="AY808" s="157" t="s">
        <v>156</v>
      </c>
    </row>
    <row r="809" spans="2:65" s="13" customFormat="1">
      <c r="B809" s="156"/>
      <c r="D809" s="144" t="s">
        <v>169</v>
      </c>
      <c r="E809" s="157" t="s">
        <v>19</v>
      </c>
      <c r="F809" s="158" t="s">
        <v>589</v>
      </c>
      <c r="H809" s="159">
        <v>1</v>
      </c>
      <c r="I809" s="160"/>
      <c r="L809" s="156"/>
      <c r="M809" s="161"/>
      <c r="T809" s="162"/>
      <c r="AT809" s="157" t="s">
        <v>169</v>
      </c>
      <c r="AU809" s="157" t="s">
        <v>81</v>
      </c>
      <c r="AV809" s="13" t="s">
        <v>81</v>
      </c>
      <c r="AW809" s="13" t="s">
        <v>33</v>
      </c>
      <c r="AX809" s="13" t="s">
        <v>72</v>
      </c>
      <c r="AY809" s="157" t="s">
        <v>156</v>
      </c>
    </row>
    <row r="810" spans="2:65" s="13" customFormat="1">
      <c r="B810" s="156"/>
      <c r="D810" s="144" t="s">
        <v>169</v>
      </c>
      <c r="E810" s="157" t="s">
        <v>19</v>
      </c>
      <c r="F810" s="158" t="s">
        <v>590</v>
      </c>
      <c r="H810" s="159">
        <v>1</v>
      </c>
      <c r="I810" s="160"/>
      <c r="L810" s="156"/>
      <c r="M810" s="161"/>
      <c r="T810" s="162"/>
      <c r="AT810" s="157" t="s">
        <v>169</v>
      </c>
      <c r="AU810" s="157" t="s">
        <v>81</v>
      </c>
      <c r="AV810" s="13" t="s">
        <v>81</v>
      </c>
      <c r="AW810" s="13" t="s">
        <v>33</v>
      </c>
      <c r="AX810" s="13" t="s">
        <v>72</v>
      </c>
      <c r="AY810" s="157" t="s">
        <v>156</v>
      </c>
    </row>
    <row r="811" spans="2:65" s="13" customFormat="1">
      <c r="B811" s="156"/>
      <c r="D811" s="144" t="s">
        <v>169</v>
      </c>
      <c r="E811" s="157" t="s">
        <v>19</v>
      </c>
      <c r="F811" s="158" t="s">
        <v>593</v>
      </c>
      <c r="H811" s="159">
        <v>1</v>
      </c>
      <c r="I811" s="160"/>
      <c r="L811" s="156"/>
      <c r="M811" s="161"/>
      <c r="T811" s="162"/>
      <c r="AT811" s="157" t="s">
        <v>169</v>
      </c>
      <c r="AU811" s="157" t="s">
        <v>81</v>
      </c>
      <c r="AV811" s="13" t="s">
        <v>81</v>
      </c>
      <c r="AW811" s="13" t="s">
        <v>33</v>
      </c>
      <c r="AX811" s="13" t="s">
        <v>72</v>
      </c>
      <c r="AY811" s="157" t="s">
        <v>156</v>
      </c>
    </row>
    <row r="812" spans="2:65" s="14" customFormat="1">
      <c r="B812" s="163"/>
      <c r="D812" s="144" t="s">
        <v>169</v>
      </c>
      <c r="E812" s="164" t="s">
        <v>19</v>
      </c>
      <c r="F812" s="165" t="s">
        <v>176</v>
      </c>
      <c r="H812" s="166">
        <v>5</v>
      </c>
      <c r="I812" s="167"/>
      <c r="L812" s="163"/>
      <c r="M812" s="168"/>
      <c r="T812" s="169"/>
      <c r="AT812" s="164" t="s">
        <v>169</v>
      </c>
      <c r="AU812" s="164" t="s">
        <v>81</v>
      </c>
      <c r="AV812" s="14" t="s">
        <v>163</v>
      </c>
      <c r="AW812" s="14" t="s">
        <v>33</v>
      </c>
      <c r="AX812" s="14" t="s">
        <v>79</v>
      </c>
      <c r="AY812" s="164" t="s">
        <v>156</v>
      </c>
    </row>
    <row r="813" spans="2:65" s="1" customFormat="1" ht="24.2" customHeight="1">
      <c r="B813" s="32"/>
      <c r="C813" s="170" t="s">
        <v>1101</v>
      </c>
      <c r="D813" s="170" t="s">
        <v>237</v>
      </c>
      <c r="E813" s="171" t="s">
        <v>1102</v>
      </c>
      <c r="F813" s="172" t="s">
        <v>1103</v>
      </c>
      <c r="G813" s="173" t="s">
        <v>284</v>
      </c>
      <c r="H813" s="174">
        <v>3</v>
      </c>
      <c r="I813" s="175"/>
      <c r="J813" s="176">
        <f>ROUND(I813*H813,2)</f>
        <v>0</v>
      </c>
      <c r="K813" s="172" t="s">
        <v>162</v>
      </c>
      <c r="L813" s="177"/>
      <c r="M813" s="178" t="s">
        <v>19</v>
      </c>
      <c r="N813" s="179" t="s">
        <v>43</v>
      </c>
      <c r="P813" s="140">
        <f>O813*H813</f>
        <v>0</v>
      </c>
      <c r="Q813" s="140">
        <v>2.0500000000000001E-2</v>
      </c>
      <c r="R813" s="140">
        <f>Q813*H813</f>
        <v>6.1499999999999999E-2</v>
      </c>
      <c r="S813" s="140">
        <v>0</v>
      </c>
      <c r="T813" s="141">
        <f>S813*H813</f>
        <v>0</v>
      </c>
      <c r="AR813" s="142" t="s">
        <v>384</v>
      </c>
      <c r="AT813" s="142" t="s">
        <v>237</v>
      </c>
      <c r="AU813" s="142" t="s">
        <v>81</v>
      </c>
      <c r="AY813" s="17" t="s">
        <v>156</v>
      </c>
      <c r="BE813" s="143">
        <f>IF(N813="základní",J813,0)</f>
        <v>0</v>
      </c>
      <c r="BF813" s="143">
        <f>IF(N813="snížená",J813,0)</f>
        <v>0</v>
      </c>
      <c r="BG813" s="143">
        <f>IF(N813="zákl. přenesená",J813,0)</f>
        <v>0</v>
      </c>
      <c r="BH813" s="143">
        <f>IF(N813="sníž. přenesená",J813,0)</f>
        <v>0</v>
      </c>
      <c r="BI813" s="143">
        <f>IF(N813="nulová",J813,0)</f>
        <v>0</v>
      </c>
      <c r="BJ813" s="17" t="s">
        <v>79</v>
      </c>
      <c r="BK813" s="143">
        <f>ROUND(I813*H813,2)</f>
        <v>0</v>
      </c>
      <c r="BL813" s="17" t="s">
        <v>281</v>
      </c>
      <c r="BM813" s="142" t="s">
        <v>1104</v>
      </c>
    </row>
    <row r="814" spans="2:65" s="1" customFormat="1">
      <c r="B814" s="32"/>
      <c r="D814" s="144" t="s">
        <v>165</v>
      </c>
      <c r="F814" s="145" t="s">
        <v>1103</v>
      </c>
      <c r="I814" s="146"/>
      <c r="L814" s="32"/>
      <c r="M814" s="147"/>
      <c r="T814" s="53"/>
      <c r="AT814" s="17" t="s">
        <v>165</v>
      </c>
      <c r="AU814" s="17" t="s">
        <v>81</v>
      </c>
    </row>
    <row r="815" spans="2:65" s="13" customFormat="1">
      <c r="B815" s="156"/>
      <c r="D815" s="144" t="s">
        <v>169</v>
      </c>
      <c r="E815" s="157" t="s">
        <v>19</v>
      </c>
      <c r="F815" s="158" t="s">
        <v>582</v>
      </c>
      <c r="H815" s="159">
        <v>1</v>
      </c>
      <c r="I815" s="160"/>
      <c r="L815" s="156"/>
      <c r="M815" s="161"/>
      <c r="T815" s="162"/>
      <c r="AT815" s="157" t="s">
        <v>169</v>
      </c>
      <c r="AU815" s="157" t="s">
        <v>81</v>
      </c>
      <c r="AV815" s="13" t="s">
        <v>81</v>
      </c>
      <c r="AW815" s="13" t="s">
        <v>33</v>
      </c>
      <c r="AX815" s="13" t="s">
        <v>72</v>
      </c>
      <c r="AY815" s="157" t="s">
        <v>156</v>
      </c>
    </row>
    <row r="816" spans="2:65" s="13" customFormat="1">
      <c r="B816" s="156"/>
      <c r="D816" s="144" t="s">
        <v>169</v>
      </c>
      <c r="E816" s="157" t="s">
        <v>19</v>
      </c>
      <c r="F816" s="158" t="s">
        <v>590</v>
      </c>
      <c r="H816" s="159">
        <v>1</v>
      </c>
      <c r="I816" s="160"/>
      <c r="L816" s="156"/>
      <c r="M816" s="161"/>
      <c r="T816" s="162"/>
      <c r="AT816" s="157" t="s">
        <v>169</v>
      </c>
      <c r="AU816" s="157" t="s">
        <v>81</v>
      </c>
      <c r="AV816" s="13" t="s">
        <v>81</v>
      </c>
      <c r="AW816" s="13" t="s">
        <v>33</v>
      </c>
      <c r="AX816" s="13" t="s">
        <v>72</v>
      </c>
      <c r="AY816" s="157" t="s">
        <v>156</v>
      </c>
    </row>
    <row r="817" spans="2:65" s="13" customFormat="1">
      <c r="B817" s="156"/>
      <c r="D817" s="144" t="s">
        <v>169</v>
      </c>
      <c r="E817" s="157" t="s">
        <v>19</v>
      </c>
      <c r="F817" s="158" t="s">
        <v>593</v>
      </c>
      <c r="H817" s="159">
        <v>1</v>
      </c>
      <c r="I817" s="160"/>
      <c r="L817" s="156"/>
      <c r="M817" s="161"/>
      <c r="T817" s="162"/>
      <c r="AT817" s="157" t="s">
        <v>169</v>
      </c>
      <c r="AU817" s="157" t="s">
        <v>81</v>
      </c>
      <c r="AV817" s="13" t="s">
        <v>81</v>
      </c>
      <c r="AW817" s="13" t="s">
        <v>33</v>
      </c>
      <c r="AX817" s="13" t="s">
        <v>72</v>
      </c>
      <c r="AY817" s="157" t="s">
        <v>156</v>
      </c>
    </row>
    <row r="818" spans="2:65" s="14" customFormat="1">
      <c r="B818" s="163"/>
      <c r="D818" s="144" t="s">
        <v>169</v>
      </c>
      <c r="E818" s="164" t="s">
        <v>19</v>
      </c>
      <c r="F818" s="165" t="s">
        <v>176</v>
      </c>
      <c r="H818" s="166">
        <v>3</v>
      </c>
      <c r="I818" s="167"/>
      <c r="L818" s="163"/>
      <c r="M818" s="168"/>
      <c r="T818" s="169"/>
      <c r="AT818" s="164" t="s">
        <v>169</v>
      </c>
      <c r="AU818" s="164" t="s">
        <v>81</v>
      </c>
      <c r="AV818" s="14" t="s">
        <v>163</v>
      </c>
      <c r="AW818" s="14" t="s">
        <v>33</v>
      </c>
      <c r="AX818" s="14" t="s">
        <v>79</v>
      </c>
      <c r="AY818" s="164" t="s">
        <v>156</v>
      </c>
    </row>
    <row r="819" spans="2:65" s="1" customFormat="1" ht="21.75" customHeight="1">
      <c r="B819" s="32"/>
      <c r="C819" s="170" t="s">
        <v>1105</v>
      </c>
      <c r="D819" s="170" t="s">
        <v>237</v>
      </c>
      <c r="E819" s="171" t="s">
        <v>1106</v>
      </c>
      <c r="F819" s="172" t="s">
        <v>1107</v>
      </c>
      <c r="G819" s="173" t="s">
        <v>284</v>
      </c>
      <c r="H819" s="174">
        <v>2</v>
      </c>
      <c r="I819" s="175"/>
      <c r="J819" s="176">
        <f>ROUND(I819*H819,2)</f>
        <v>0</v>
      </c>
      <c r="K819" s="172" t="s">
        <v>162</v>
      </c>
      <c r="L819" s="177"/>
      <c r="M819" s="178" t="s">
        <v>19</v>
      </c>
      <c r="N819" s="179" t="s">
        <v>43</v>
      </c>
      <c r="P819" s="140">
        <f>O819*H819</f>
        <v>0</v>
      </c>
      <c r="Q819" s="140">
        <v>3.5459999999999998E-2</v>
      </c>
      <c r="R819" s="140">
        <f>Q819*H819</f>
        <v>7.0919999999999997E-2</v>
      </c>
      <c r="S819" s="140">
        <v>0</v>
      </c>
      <c r="T819" s="141">
        <f>S819*H819</f>
        <v>0</v>
      </c>
      <c r="AR819" s="142" t="s">
        <v>384</v>
      </c>
      <c r="AT819" s="142" t="s">
        <v>237</v>
      </c>
      <c r="AU819" s="142" t="s">
        <v>81</v>
      </c>
      <c r="AY819" s="17" t="s">
        <v>156</v>
      </c>
      <c r="BE819" s="143">
        <f>IF(N819="základní",J819,0)</f>
        <v>0</v>
      </c>
      <c r="BF819" s="143">
        <f>IF(N819="snížená",J819,0)</f>
        <v>0</v>
      </c>
      <c r="BG819" s="143">
        <f>IF(N819="zákl. přenesená",J819,0)</f>
        <v>0</v>
      </c>
      <c r="BH819" s="143">
        <f>IF(N819="sníž. přenesená",J819,0)</f>
        <v>0</v>
      </c>
      <c r="BI819" s="143">
        <f>IF(N819="nulová",J819,0)</f>
        <v>0</v>
      </c>
      <c r="BJ819" s="17" t="s">
        <v>79</v>
      </c>
      <c r="BK819" s="143">
        <f>ROUND(I819*H819,2)</f>
        <v>0</v>
      </c>
      <c r="BL819" s="17" t="s">
        <v>281</v>
      </c>
      <c r="BM819" s="142" t="s">
        <v>1108</v>
      </c>
    </row>
    <row r="820" spans="2:65" s="1" customFormat="1">
      <c r="B820" s="32"/>
      <c r="D820" s="144" t="s">
        <v>165</v>
      </c>
      <c r="F820" s="145" t="s">
        <v>1107</v>
      </c>
      <c r="I820" s="146"/>
      <c r="L820" s="32"/>
      <c r="M820" s="147"/>
      <c r="T820" s="53"/>
      <c r="AT820" s="17" t="s">
        <v>165</v>
      </c>
      <c r="AU820" s="17" t="s">
        <v>81</v>
      </c>
    </row>
    <row r="821" spans="2:65" s="13" customFormat="1">
      <c r="B821" s="156"/>
      <c r="D821" s="144" t="s">
        <v>169</v>
      </c>
      <c r="E821" s="157" t="s">
        <v>19</v>
      </c>
      <c r="F821" s="158" t="s">
        <v>587</v>
      </c>
      <c r="H821" s="159">
        <v>1</v>
      </c>
      <c r="I821" s="160"/>
      <c r="L821" s="156"/>
      <c r="M821" s="161"/>
      <c r="T821" s="162"/>
      <c r="AT821" s="157" t="s">
        <v>169</v>
      </c>
      <c r="AU821" s="157" t="s">
        <v>81</v>
      </c>
      <c r="AV821" s="13" t="s">
        <v>81</v>
      </c>
      <c r="AW821" s="13" t="s">
        <v>33</v>
      </c>
      <c r="AX821" s="13" t="s">
        <v>72</v>
      </c>
      <c r="AY821" s="157" t="s">
        <v>156</v>
      </c>
    </row>
    <row r="822" spans="2:65" s="13" customFormat="1">
      <c r="B822" s="156"/>
      <c r="D822" s="144" t="s">
        <v>169</v>
      </c>
      <c r="E822" s="157" t="s">
        <v>19</v>
      </c>
      <c r="F822" s="158" t="s">
        <v>589</v>
      </c>
      <c r="H822" s="159">
        <v>1</v>
      </c>
      <c r="I822" s="160"/>
      <c r="L822" s="156"/>
      <c r="M822" s="161"/>
      <c r="T822" s="162"/>
      <c r="AT822" s="157" t="s">
        <v>169</v>
      </c>
      <c r="AU822" s="157" t="s">
        <v>81</v>
      </c>
      <c r="AV822" s="13" t="s">
        <v>81</v>
      </c>
      <c r="AW822" s="13" t="s">
        <v>33</v>
      </c>
      <c r="AX822" s="13" t="s">
        <v>72</v>
      </c>
      <c r="AY822" s="157" t="s">
        <v>156</v>
      </c>
    </row>
    <row r="823" spans="2:65" s="14" customFormat="1">
      <c r="B823" s="163"/>
      <c r="D823" s="144" t="s">
        <v>169</v>
      </c>
      <c r="E823" s="164" t="s">
        <v>19</v>
      </c>
      <c r="F823" s="165" t="s">
        <v>176</v>
      </c>
      <c r="H823" s="166">
        <v>2</v>
      </c>
      <c r="I823" s="167"/>
      <c r="L823" s="163"/>
      <c r="M823" s="168"/>
      <c r="T823" s="169"/>
      <c r="AT823" s="164" t="s">
        <v>169</v>
      </c>
      <c r="AU823" s="164" t="s">
        <v>81</v>
      </c>
      <c r="AV823" s="14" t="s">
        <v>163</v>
      </c>
      <c r="AW823" s="14" t="s">
        <v>33</v>
      </c>
      <c r="AX823" s="14" t="s">
        <v>79</v>
      </c>
      <c r="AY823" s="164" t="s">
        <v>156</v>
      </c>
    </row>
    <row r="824" spans="2:65" s="1" customFormat="1" ht="24.2" customHeight="1">
      <c r="B824" s="32"/>
      <c r="C824" s="131" t="s">
        <v>1109</v>
      </c>
      <c r="D824" s="131" t="s">
        <v>158</v>
      </c>
      <c r="E824" s="132" t="s">
        <v>1110</v>
      </c>
      <c r="F824" s="133" t="s">
        <v>1111</v>
      </c>
      <c r="G824" s="134" t="s">
        <v>284</v>
      </c>
      <c r="H824" s="135">
        <v>1</v>
      </c>
      <c r="I824" s="136"/>
      <c r="J824" s="137">
        <f>ROUND(I824*H824,2)</f>
        <v>0</v>
      </c>
      <c r="K824" s="133" t="s">
        <v>162</v>
      </c>
      <c r="L824" s="32"/>
      <c r="M824" s="138" t="s">
        <v>19</v>
      </c>
      <c r="N824" s="139" t="s">
        <v>43</v>
      </c>
      <c r="P824" s="140">
        <f>O824*H824</f>
        <v>0</v>
      </c>
      <c r="Q824" s="140">
        <v>0</v>
      </c>
      <c r="R824" s="140">
        <f>Q824*H824</f>
        <v>0</v>
      </c>
      <c r="S824" s="140">
        <v>0</v>
      </c>
      <c r="T824" s="141">
        <f>S824*H824</f>
        <v>0</v>
      </c>
      <c r="AR824" s="142" t="s">
        <v>281</v>
      </c>
      <c r="AT824" s="142" t="s">
        <v>158</v>
      </c>
      <c r="AU824" s="142" t="s">
        <v>81</v>
      </c>
      <c r="AY824" s="17" t="s">
        <v>156</v>
      </c>
      <c r="BE824" s="143">
        <f>IF(N824="základní",J824,0)</f>
        <v>0</v>
      </c>
      <c r="BF824" s="143">
        <f>IF(N824="snížená",J824,0)</f>
        <v>0</v>
      </c>
      <c r="BG824" s="143">
        <f>IF(N824="zákl. přenesená",J824,0)</f>
        <v>0</v>
      </c>
      <c r="BH824" s="143">
        <f>IF(N824="sníž. přenesená",J824,0)</f>
        <v>0</v>
      </c>
      <c r="BI824" s="143">
        <f>IF(N824="nulová",J824,0)</f>
        <v>0</v>
      </c>
      <c r="BJ824" s="17" t="s">
        <v>79</v>
      </c>
      <c r="BK824" s="143">
        <f>ROUND(I824*H824,2)</f>
        <v>0</v>
      </c>
      <c r="BL824" s="17" t="s">
        <v>281</v>
      </c>
      <c r="BM824" s="142" t="s">
        <v>1112</v>
      </c>
    </row>
    <row r="825" spans="2:65" s="1" customFormat="1">
      <c r="B825" s="32"/>
      <c r="D825" s="144" t="s">
        <v>165</v>
      </c>
      <c r="F825" s="145" t="s">
        <v>1113</v>
      </c>
      <c r="I825" s="146"/>
      <c r="L825" s="32"/>
      <c r="M825" s="147"/>
      <c r="T825" s="53"/>
      <c r="AT825" s="17" t="s">
        <v>165</v>
      </c>
      <c r="AU825" s="17" t="s">
        <v>81</v>
      </c>
    </row>
    <row r="826" spans="2:65" s="1" customFormat="1">
      <c r="B826" s="32"/>
      <c r="D826" s="148" t="s">
        <v>167</v>
      </c>
      <c r="F826" s="149" t="s">
        <v>1114</v>
      </c>
      <c r="I826" s="146"/>
      <c r="L826" s="32"/>
      <c r="M826" s="147"/>
      <c r="T826" s="53"/>
      <c r="AT826" s="17" t="s">
        <v>167</v>
      </c>
      <c r="AU826" s="17" t="s">
        <v>81</v>
      </c>
    </row>
    <row r="827" spans="2:65" s="13" customFormat="1">
      <c r="B827" s="156"/>
      <c r="D827" s="144" t="s">
        <v>169</v>
      </c>
      <c r="E827" s="157" t="s">
        <v>19</v>
      </c>
      <c r="F827" s="158" t="s">
        <v>1115</v>
      </c>
      <c r="H827" s="159">
        <v>1</v>
      </c>
      <c r="I827" s="160"/>
      <c r="L827" s="156"/>
      <c r="M827" s="161"/>
      <c r="T827" s="162"/>
      <c r="AT827" s="157" t="s">
        <v>169</v>
      </c>
      <c r="AU827" s="157" t="s">
        <v>81</v>
      </c>
      <c r="AV827" s="13" t="s">
        <v>81</v>
      </c>
      <c r="AW827" s="13" t="s">
        <v>33</v>
      </c>
      <c r="AX827" s="13" t="s">
        <v>79</v>
      </c>
      <c r="AY827" s="157" t="s">
        <v>156</v>
      </c>
    </row>
    <row r="828" spans="2:65" s="1" customFormat="1" ht="33" customHeight="1">
      <c r="B828" s="32"/>
      <c r="C828" s="170" t="s">
        <v>1116</v>
      </c>
      <c r="D828" s="170" t="s">
        <v>237</v>
      </c>
      <c r="E828" s="171" t="s">
        <v>1117</v>
      </c>
      <c r="F828" s="172" t="s">
        <v>1118</v>
      </c>
      <c r="G828" s="173" t="s">
        <v>284</v>
      </c>
      <c r="H828" s="174">
        <v>1</v>
      </c>
      <c r="I828" s="175"/>
      <c r="J828" s="176">
        <f>ROUND(I828*H828,2)</f>
        <v>0</v>
      </c>
      <c r="K828" s="172" t="s">
        <v>162</v>
      </c>
      <c r="L828" s="177"/>
      <c r="M828" s="178" t="s">
        <v>19</v>
      </c>
      <c r="N828" s="179" t="s">
        <v>43</v>
      </c>
      <c r="P828" s="140">
        <f>O828*H828</f>
        <v>0</v>
      </c>
      <c r="Q828" s="140">
        <v>2.1600000000000001E-2</v>
      </c>
      <c r="R828" s="140">
        <f>Q828*H828</f>
        <v>2.1600000000000001E-2</v>
      </c>
      <c r="S828" s="140">
        <v>0</v>
      </c>
      <c r="T828" s="141">
        <f>S828*H828</f>
        <v>0</v>
      </c>
      <c r="AR828" s="142" t="s">
        <v>384</v>
      </c>
      <c r="AT828" s="142" t="s">
        <v>237</v>
      </c>
      <c r="AU828" s="142" t="s">
        <v>81</v>
      </c>
      <c r="AY828" s="17" t="s">
        <v>156</v>
      </c>
      <c r="BE828" s="143">
        <f>IF(N828="základní",J828,0)</f>
        <v>0</v>
      </c>
      <c r="BF828" s="143">
        <f>IF(N828="snížená",J828,0)</f>
        <v>0</v>
      </c>
      <c r="BG828" s="143">
        <f>IF(N828="zákl. přenesená",J828,0)</f>
        <v>0</v>
      </c>
      <c r="BH828" s="143">
        <f>IF(N828="sníž. přenesená",J828,0)</f>
        <v>0</v>
      </c>
      <c r="BI828" s="143">
        <f>IF(N828="nulová",J828,0)</f>
        <v>0</v>
      </c>
      <c r="BJ828" s="17" t="s">
        <v>79</v>
      </c>
      <c r="BK828" s="143">
        <f>ROUND(I828*H828,2)</f>
        <v>0</v>
      </c>
      <c r="BL828" s="17" t="s">
        <v>281</v>
      </c>
      <c r="BM828" s="142" t="s">
        <v>1119</v>
      </c>
    </row>
    <row r="829" spans="2:65" s="1" customFormat="1">
      <c r="B829" s="32"/>
      <c r="D829" s="144" t="s">
        <v>165</v>
      </c>
      <c r="F829" s="145" t="s">
        <v>1118</v>
      </c>
      <c r="I829" s="146"/>
      <c r="L829" s="32"/>
      <c r="M829" s="147"/>
      <c r="T829" s="53"/>
      <c r="AT829" s="17" t="s">
        <v>165</v>
      </c>
      <c r="AU829" s="17" t="s">
        <v>81</v>
      </c>
    </row>
    <row r="830" spans="2:65" s="13" customFormat="1">
      <c r="B830" s="156"/>
      <c r="D830" s="144" t="s">
        <v>169</v>
      </c>
      <c r="E830" s="157" t="s">
        <v>19</v>
      </c>
      <c r="F830" s="158" t="s">
        <v>1115</v>
      </c>
      <c r="H830" s="159">
        <v>1</v>
      </c>
      <c r="I830" s="160"/>
      <c r="L830" s="156"/>
      <c r="M830" s="161"/>
      <c r="T830" s="162"/>
      <c r="AT830" s="157" t="s">
        <v>169</v>
      </c>
      <c r="AU830" s="157" t="s">
        <v>81</v>
      </c>
      <c r="AV830" s="13" t="s">
        <v>81</v>
      </c>
      <c r="AW830" s="13" t="s">
        <v>33</v>
      </c>
      <c r="AX830" s="13" t="s">
        <v>79</v>
      </c>
      <c r="AY830" s="157" t="s">
        <v>156</v>
      </c>
    </row>
    <row r="831" spans="2:65" s="1" customFormat="1" ht="24.2" customHeight="1">
      <c r="B831" s="32"/>
      <c r="C831" s="131" t="s">
        <v>1120</v>
      </c>
      <c r="D831" s="131" t="s">
        <v>158</v>
      </c>
      <c r="E831" s="132" t="s">
        <v>1121</v>
      </c>
      <c r="F831" s="133" t="s">
        <v>1122</v>
      </c>
      <c r="G831" s="134" t="s">
        <v>284</v>
      </c>
      <c r="H831" s="135">
        <v>1</v>
      </c>
      <c r="I831" s="136"/>
      <c r="J831" s="137">
        <f>ROUND(I831*H831,2)</f>
        <v>0</v>
      </c>
      <c r="K831" s="133" t="s">
        <v>162</v>
      </c>
      <c r="L831" s="32"/>
      <c r="M831" s="138" t="s">
        <v>19</v>
      </c>
      <c r="N831" s="139" t="s">
        <v>43</v>
      </c>
      <c r="P831" s="140">
        <f>O831*H831</f>
        <v>0</v>
      </c>
      <c r="Q831" s="140">
        <v>8.7000000000000001E-4</v>
      </c>
      <c r="R831" s="140">
        <f>Q831*H831</f>
        <v>8.7000000000000001E-4</v>
      </c>
      <c r="S831" s="140">
        <v>0</v>
      </c>
      <c r="T831" s="141">
        <f>S831*H831</f>
        <v>0</v>
      </c>
      <c r="AR831" s="142" t="s">
        <v>281</v>
      </c>
      <c r="AT831" s="142" t="s">
        <v>158</v>
      </c>
      <c r="AU831" s="142" t="s">
        <v>81</v>
      </c>
      <c r="AY831" s="17" t="s">
        <v>156</v>
      </c>
      <c r="BE831" s="143">
        <f>IF(N831="základní",J831,0)</f>
        <v>0</v>
      </c>
      <c r="BF831" s="143">
        <f>IF(N831="snížená",J831,0)</f>
        <v>0</v>
      </c>
      <c r="BG831" s="143">
        <f>IF(N831="zákl. přenesená",J831,0)</f>
        <v>0</v>
      </c>
      <c r="BH831" s="143">
        <f>IF(N831="sníž. přenesená",J831,0)</f>
        <v>0</v>
      </c>
      <c r="BI831" s="143">
        <f>IF(N831="nulová",J831,0)</f>
        <v>0</v>
      </c>
      <c r="BJ831" s="17" t="s">
        <v>79</v>
      </c>
      <c r="BK831" s="143">
        <f>ROUND(I831*H831,2)</f>
        <v>0</v>
      </c>
      <c r="BL831" s="17" t="s">
        <v>281</v>
      </c>
      <c r="BM831" s="142" t="s">
        <v>1123</v>
      </c>
    </row>
    <row r="832" spans="2:65" s="1" customFormat="1">
      <c r="B832" s="32"/>
      <c r="D832" s="144" t="s">
        <v>165</v>
      </c>
      <c r="F832" s="145" t="s">
        <v>1124</v>
      </c>
      <c r="I832" s="146"/>
      <c r="L832" s="32"/>
      <c r="M832" s="147"/>
      <c r="T832" s="53"/>
      <c r="AT832" s="17" t="s">
        <v>165</v>
      </c>
      <c r="AU832" s="17" t="s">
        <v>81</v>
      </c>
    </row>
    <row r="833" spans="2:65" s="1" customFormat="1">
      <c r="B833" s="32"/>
      <c r="D833" s="148" t="s">
        <v>167</v>
      </c>
      <c r="F833" s="149" t="s">
        <v>1125</v>
      </c>
      <c r="I833" s="146"/>
      <c r="L833" s="32"/>
      <c r="M833" s="147"/>
      <c r="T833" s="53"/>
      <c r="AT833" s="17" t="s">
        <v>167</v>
      </c>
      <c r="AU833" s="17" t="s">
        <v>81</v>
      </c>
    </row>
    <row r="834" spans="2:65" s="13" customFormat="1">
      <c r="B834" s="156"/>
      <c r="D834" s="144" t="s">
        <v>169</v>
      </c>
      <c r="E834" s="157" t="s">
        <v>19</v>
      </c>
      <c r="F834" s="158" t="s">
        <v>1126</v>
      </c>
      <c r="H834" s="159">
        <v>1</v>
      </c>
      <c r="I834" s="160"/>
      <c r="L834" s="156"/>
      <c r="M834" s="161"/>
      <c r="T834" s="162"/>
      <c r="AT834" s="157" t="s">
        <v>169</v>
      </c>
      <c r="AU834" s="157" t="s">
        <v>81</v>
      </c>
      <c r="AV834" s="13" t="s">
        <v>81</v>
      </c>
      <c r="AW834" s="13" t="s">
        <v>33</v>
      </c>
      <c r="AX834" s="13" t="s">
        <v>79</v>
      </c>
      <c r="AY834" s="157" t="s">
        <v>156</v>
      </c>
    </row>
    <row r="835" spans="2:65" s="1" customFormat="1" ht="24.2" customHeight="1">
      <c r="B835" s="32"/>
      <c r="C835" s="170" t="s">
        <v>1127</v>
      </c>
      <c r="D835" s="170" t="s">
        <v>237</v>
      </c>
      <c r="E835" s="171" t="s">
        <v>1128</v>
      </c>
      <c r="F835" s="172" t="s">
        <v>1129</v>
      </c>
      <c r="G835" s="173" t="s">
        <v>252</v>
      </c>
      <c r="H835" s="174">
        <v>1.9350000000000001</v>
      </c>
      <c r="I835" s="175"/>
      <c r="J835" s="176">
        <f>ROUND(I835*H835,2)</f>
        <v>0</v>
      </c>
      <c r="K835" s="172" t="s">
        <v>162</v>
      </c>
      <c r="L835" s="177"/>
      <c r="M835" s="178" t="s">
        <v>19</v>
      </c>
      <c r="N835" s="179" t="s">
        <v>43</v>
      </c>
      <c r="P835" s="140">
        <f>O835*H835</f>
        <v>0</v>
      </c>
      <c r="Q835" s="140">
        <v>3.388E-2</v>
      </c>
      <c r="R835" s="140">
        <f>Q835*H835</f>
        <v>6.5557799999999999E-2</v>
      </c>
      <c r="S835" s="140">
        <v>0</v>
      </c>
      <c r="T835" s="141">
        <f>S835*H835</f>
        <v>0</v>
      </c>
      <c r="AR835" s="142" t="s">
        <v>384</v>
      </c>
      <c r="AT835" s="142" t="s">
        <v>237</v>
      </c>
      <c r="AU835" s="142" t="s">
        <v>81</v>
      </c>
      <c r="AY835" s="17" t="s">
        <v>156</v>
      </c>
      <c r="BE835" s="143">
        <f>IF(N835="základní",J835,0)</f>
        <v>0</v>
      </c>
      <c r="BF835" s="143">
        <f>IF(N835="snížená",J835,0)</f>
        <v>0</v>
      </c>
      <c r="BG835" s="143">
        <f>IF(N835="zákl. přenesená",J835,0)</f>
        <v>0</v>
      </c>
      <c r="BH835" s="143">
        <f>IF(N835="sníž. přenesená",J835,0)</f>
        <v>0</v>
      </c>
      <c r="BI835" s="143">
        <f>IF(N835="nulová",J835,0)</f>
        <v>0</v>
      </c>
      <c r="BJ835" s="17" t="s">
        <v>79</v>
      </c>
      <c r="BK835" s="143">
        <f>ROUND(I835*H835,2)</f>
        <v>0</v>
      </c>
      <c r="BL835" s="17" t="s">
        <v>281</v>
      </c>
      <c r="BM835" s="142" t="s">
        <v>1130</v>
      </c>
    </row>
    <row r="836" spans="2:65" s="1" customFormat="1">
      <c r="B836" s="32"/>
      <c r="D836" s="144" t="s">
        <v>165</v>
      </c>
      <c r="F836" s="145" t="s">
        <v>1129</v>
      </c>
      <c r="I836" s="146"/>
      <c r="L836" s="32"/>
      <c r="M836" s="147"/>
      <c r="T836" s="53"/>
      <c r="AT836" s="17" t="s">
        <v>165</v>
      </c>
      <c r="AU836" s="17" t="s">
        <v>81</v>
      </c>
    </row>
    <row r="837" spans="2:65" s="13" customFormat="1">
      <c r="B837" s="156"/>
      <c r="D837" s="144" t="s">
        <v>169</v>
      </c>
      <c r="E837" s="157" t="s">
        <v>19</v>
      </c>
      <c r="F837" s="158" t="s">
        <v>1131</v>
      </c>
      <c r="H837" s="159">
        <v>1.9350000000000001</v>
      </c>
      <c r="I837" s="160"/>
      <c r="L837" s="156"/>
      <c r="M837" s="161"/>
      <c r="T837" s="162"/>
      <c r="AT837" s="157" t="s">
        <v>169</v>
      </c>
      <c r="AU837" s="157" t="s">
        <v>81</v>
      </c>
      <c r="AV837" s="13" t="s">
        <v>81</v>
      </c>
      <c r="AW837" s="13" t="s">
        <v>33</v>
      </c>
      <c r="AX837" s="13" t="s">
        <v>79</v>
      </c>
      <c r="AY837" s="157" t="s">
        <v>156</v>
      </c>
    </row>
    <row r="838" spans="2:65" s="1" customFormat="1" ht="24.2" customHeight="1">
      <c r="B838" s="32"/>
      <c r="C838" s="131" t="s">
        <v>1132</v>
      </c>
      <c r="D838" s="131" t="s">
        <v>158</v>
      </c>
      <c r="E838" s="132" t="s">
        <v>1133</v>
      </c>
      <c r="F838" s="133" t="s">
        <v>1134</v>
      </c>
      <c r="G838" s="134" t="s">
        <v>284</v>
      </c>
      <c r="H838" s="135">
        <v>1</v>
      </c>
      <c r="I838" s="136"/>
      <c r="J838" s="137">
        <f>ROUND(I838*H838,2)</f>
        <v>0</v>
      </c>
      <c r="K838" s="133" t="s">
        <v>162</v>
      </c>
      <c r="L838" s="32"/>
      <c r="M838" s="138" t="s">
        <v>19</v>
      </c>
      <c r="N838" s="139" t="s">
        <v>43</v>
      </c>
      <c r="P838" s="140">
        <f>O838*H838</f>
        <v>0</v>
      </c>
      <c r="Q838" s="140">
        <v>8.4000000000000003E-4</v>
      </c>
      <c r="R838" s="140">
        <f>Q838*H838</f>
        <v>8.4000000000000003E-4</v>
      </c>
      <c r="S838" s="140">
        <v>0</v>
      </c>
      <c r="T838" s="141">
        <f>S838*H838</f>
        <v>0</v>
      </c>
      <c r="AR838" s="142" t="s">
        <v>281</v>
      </c>
      <c r="AT838" s="142" t="s">
        <v>158</v>
      </c>
      <c r="AU838" s="142" t="s">
        <v>81</v>
      </c>
      <c r="AY838" s="17" t="s">
        <v>156</v>
      </c>
      <c r="BE838" s="143">
        <f>IF(N838="základní",J838,0)</f>
        <v>0</v>
      </c>
      <c r="BF838" s="143">
        <f>IF(N838="snížená",J838,0)</f>
        <v>0</v>
      </c>
      <c r="BG838" s="143">
        <f>IF(N838="zákl. přenesená",J838,0)</f>
        <v>0</v>
      </c>
      <c r="BH838" s="143">
        <f>IF(N838="sníž. přenesená",J838,0)</f>
        <v>0</v>
      </c>
      <c r="BI838" s="143">
        <f>IF(N838="nulová",J838,0)</f>
        <v>0</v>
      </c>
      <c r="BJ838" s="17" t="s">
        <v>79</v>
      </c>
      <c r="BK838" s="143">
        <f>ROUND(I838*H838,2)</f>
        <v>0</v>
      </c>
      <c r="BL838" s="17" t="s">
        <v>281</v>
      </c>
      <c r="BM838" s="142" t="s">
        <v>1135</v>
      </c>
    </row>
    <row r="839" spans="2:65" s="1" customFormat="1">
      <c r="B839" s="32"/>
      <c r="D839" s="144" t="s">
        <v>165</v>
      </c>
      <c r="F839" s="145" t="s">
        <v>1136</v>
      </c>
      <c r="I839" s="146"/>
      <c r="L839" s="32"/>
      <c r="M839" s="147"/>
      <c r="T839" s="53"/>
      <c r="AT839" s="17" t="s">
        <v>165</v>
      </c>
      <c r="AU839" s="17" t="s">
        <v>81</v>
      </c>
    </row>
    <row r="840" spans="2:65" s="1" customFormat="1">
      <c r="B840" s="32"/>
      <c r="D840" s="148" t="s">
        <v>167</v>
      </c>
      <c r="F840" s="149" t="s">
        <v>1137</v>
      </c>
      <c r="I840" s="146"/>
      <c r="L840" s="32"/>
      <c r="M840" s="147"/>
      <c r="T840" s="53"/>
      <c r="AT840" s="17" t="s">
        <v>167</v>
      </c>
      <c r="AU840" s="17" t="s">
        <v>81</v>
      </c>
    </row>
    <row r="841" spans="2:65" s="13" customFormat="1">
      <c r="B841" s="156"/>
      <c r="D841" s="144" t="s">
        <v>169</v>
      </c>
      <c r="E841" s="157" t="s">
        <v>19</v>
      </c>
      <c r="F841" s="158" t="s">
        <v>1138</v>
      </c>
      <c r="H841" s="159">
        <v>1</v>
      </c>
      <c r="I841" s="160"/>
      <c r="L841" s="156"/>
      <c r="M841" s="161"/>
      <c r="T841" s="162"/>
      <c r="AT841" s="157" t="s">
        <v>169</v>
      </c>
      <c r="AU841" s="157" t="s">
        <v>81</v>
      </c>
      <c r="AV841" s="13" t="s">
        <v>81</v>
      </c>
      <c r="AW841" s="13" t="s">
        <v>33</v>
      </c>
      <c r="AX841" s="13" t="s">
        <v>79</v>
      </c>
      <c r="AY841" s="157" t="s">
        <v>156</v>
      </c>
    </row>
    <row r="842" spans="2:65" s="1" customFormat="1" ht="24.2" customHeight="1">
      <c r="B842" s="32"/>
      <c r="C842" s="170" t="s">
        <v>1139</v>
      </c>
      <c r="D842" s="170" t="s">
        <v>237</v>
      </c>
      <c r="E842" s="171" t="s">
        <v>1140</v>
      </c>
      <c r="F842" s="172" t="s">
        <v>1141</v>
      </c>
      <c r="G842" s="173" t="s">
        <v>252</v>
      </c>
      <c r="H842" s="174">
        <v>3.0750000000000002</v>
      </c>
      <c r="I842" s="175"/>
      <c r="J842" s="176">
        <f>ROUND(I842*H842,2)</f>
        <v>0</v>
      </c>
      <c r="K842" s="172" t="s">
        <v>162</v>
      </c>
      <c r="L842" s="177"/>
      <c r="M842" s="178" t="s">
        <v>19</v>
      </c>
      <c r="N842" s="179" t="s">
        <v>43</v>
      </c>
      <c r="P842" s="140">
        <f>O842*H842</f>
        <v>0</v>
      </c>
      <c r="Q842" s="140">
        <v>2.5440000000000001E-2</v>
      </c>
      <c r="R842" s="140">
        <f>Q842*H842</f>
        <v>7.8228000000000006E-2</v>
      </c>
      <c r="S842" s="140">
        <v>0</v>
      </c>
      <c r="T842" s="141">
        <f>S842*H842</f>
        <v>0</v>
      </c>
      <c r="AR842" s="142" t="s">
        <v>384</v>
      </c>
      <c r="AT842" s="142" t="s">
        <v>237</v>
      </c>
      <c r="AU842" s="142" t="s">
        <v>81</v>
      </c>
      <c r="AY842" s="17" t="s">
        <v>156</v>
      </c>
      <c r="BE842" s="143">
        <f>IF(N842="základní",J842,0)</f>
        <v>0</v>
      </c>
      <c r="BF842" s="143">
        <f>IF(N842="snížená",J842,0)</f>
        <v>0</v>
      </c>
      <c r="BG842" s="143">
        <f>IF(N842="zákl. přenesená",J842,0)</f>
        <v>0</v>
      </c>
      <c r="BH842" s="143">
        <f>IF(N842="sníž. přenesená",J842,0)</f>
        <v>0</v>
      </c>
      <c r="BI842" s="143">
        <f>IF(N842="nulová",J842,0)</f>
        <v>0</v>
      </c>
      <c r="BJ842" s="17" t="s">
        <v>79</v>
      </c>
      <c r="BK842" s="143">
        <f>ROUND(I842*H842,2)</f>
        <v>0</v>
      </c>
      <c r="BL842" s="17" t="s">
        <v>281</v>
      </c>
      <c r="BM842" s="142" t="s">
        <v>1142</v>
      </c>
    </row>
    <row r="843" spans="2:65" s="1" customFormat="1">
      <c r="B843" s="32"/>
      <c r="D843" s="144" t="s">
        <v>165</v>
      </c>
      <c r="F843" s="145" t="s">
        <v>1141</v>
      </c>
      <c r="I843" s="146"/>
      <c r="L843" s="32"/>
      <c r="M843" s="147"/>
      <c r="T843" s="53"/>
      <c r="AT843" s="17" t="s">
        <v>165</v>
      </c>
      <c r="AU843" s="17" t="s">
        <v>81</v>
      </c>
    </row>
    <row r="844" spans="2:65" s="13" customFormat="1">
      <c r="B844" s="156"/>
      <c r="D844" s="144" t="s">
        <v>169</v>
      </c>
      <c r="E844" s="157" t="s">
        <v>19</v>
      </c>
      <c r="F844" s="158" t="s">
        <v>1143</v>
      </c>
      <c r="H844" s="159">
        <v>3.0750000000000002</v>
      </c>
      <c r="I844" s="160"/>
      <c r="L844" s="156"/>
      <c r="M844" s="161"/>
      <c r="T844" s="162"/>
      <c r="AT844" s="157" t="s">
        <v>169</v>
      </c>
      <c r="AU844" s="157" t="s">
        <v>81</v>
      </c>
      <c r="AV844" s="13" t="s">
        <v>81</v>
      </c>
      <c r="AW844" s="13" t="s">
        <v>33</v>
      </c>
      <c r="AX844" s="13" t="s">
        <v>79</v>
      </c>
      <c r="AY844" s="157" t="s">
        <v>156</v>
      </c>
    </row>
    <row r="845" spans="2:65" s="1" customFormat="1" ht="24.2" customHeight="1">
      <c r="B845" s="32"/>
      <c r="C845" s="131" t="s">
        <v>1144</v>
      </c>
      <c r="D845" s="131" t="s">
        <v>158</v>
      </c>
      <c r="E845" s="132" t="s">
        <v>1145</v>
      </c>
      <c r="F845" s="133" t="s">
        <v>1146</v>
      </c>
      <c r="G845" s="134" t="s">
        <v>284</v>
      </c>
      <c r="H845" s="135">
        <v>1</v>
      </c>
      <c r="I845" s="136"/>
      <c r="J845" s="137">
        <f>ROUND(I845*H845,2)</f>
        <v>0</v>
      </c>
      <c r="K845" s="133" t="s">
        <v>162</v>
      </c>
      <c r="L845" s="32"/>
      <c r="M845" s="138" t="s">
        <v>19</v>
      </c>
      <c r="N845" s="139" t="s">
        <v>43</v>
      </c>
      <c r="P845" s="140">
        <f>O845*H845</f>
        <v>0</v>
      </c>
      <c r="Q845" s="140">
        <v>0</v>
      </c>
      <c r="R845" s="140">
        <f>Q845*H845</f>
        <v>0</v>
      </c>
      <c r="S845" s="140">
        <v>0</v>
      </c>
      <c r="T845" s="141">
        <f>S845*H845</f>
        <v>0</v>
      </c>
      <c r="AR845" s="142" t="s">
        <v>281</v>
      </c>
      <c r="AT845" s="142" t="s">
        <v>158</v>
      </c>
      <c r="AU845" s="142" t="s">
        <v>81</v>
      </c>
      <c r="AY845" s="17" t="s">
        <v>156</v>
      </c>
      <c r="BE845" s="143">
        <f>IF(N845="základní",J845,0)</f>
        <v>0</v>
      </c>
      <c r="BF845" s="143">
        <f>IF(N845="snížená",J845,0)</f>
        <v>0</v>
      </c>
      <c r="BG845" s="143">
        <f>IF(N845="zákl. přenesená",J845,0)</f>
        <v>0</v>
      </c>
      <c r="BH845" s="143">
        <f>IF(N845="sníž. přenesená",J845,0)</f>
        <v>0</v>
      </c>
      <c r="BI845" s="143">
        <f>IF(N845="nulová",J845,0)</f>
        <v>0</v>
      </c>
      <c r="BJ845" s="17" t="s">
        <v>79</v>
      </c>
      <c r="BK845" s="143">
        <f>ROUND(I845*H845,2)</f>
        <v>0</v>
      </c>
      <c r="BL845" s="17" t="s">
        <v>281</v>
      </c>
      <c r="BM845" s="142" t="s">
        <v>1147</v>
      </c>
    </row>
    <row r="846" spans="2:65" s="1" customFormat="1">
      <c r="B846" s="32"/>
      <c r="D846" s="144" t="s">
        <v>165</v>
      </c>
      <c r="F846" s="145" t="s">
        <v>1148</v>
      </c>
      <c r="I846" s="146"/>
      <c r="L846" s="32"/>
      <c r="M846" s="147"/>
      <c r="T846" s="53"/>
      <c r="AT846" s="17" t="s">
        <v>165</v>
      </c>
      <c r="AU846" s="17" t="s">
        <v>81</v>
      </c>
    </row>
    <row r="847" spans="2:65" s="1" customFormat="1">
      <c r="B847" s="32"/>
      <c r="D847" s="148" t="s">
        <v>167</v>
      </c>
      <c r="F847" s="149" t="s">
        <v>1149</v>
      </c>
      <c r="I847" s="146"/>
      <c r="L847" s="32"/>
      <c r="M847" s="147"/>
      <c r="T847" s="53"/>
      <c r="AT847" s="17" t="s">
        <v>167</v>
      </c>
      <c r="AU847" s="17" t="s">
        <v>81</v>
      </c>
    </row>
    <row r="848" spans="2:65" s="13" customFormat="1">
      <c r="B848" s="156"/>
      <c r="D848" s="144" t="s">
        <v>169</v>
      </c>
      <c r="E848" s="157" t="s">
        <v>19</v>
      </c>
      <c r="F848" s="158" t="s">
        <v>1115</v>
      </c>
      <c r="H848" s="159">
        <v>1</v>
      </c>
      <c r="I848" s="160"/>
      <c r="L848" s="156"/>
      <c r="M848" s="161"/>
      <c r="T848" s="162"/>
      <c r="AT848" s="157" t="s">
        <v>169</v>
      </c>
      <c r="AU848" s="157" t="s">
        <v>81</v>
      </c>
      <c r="AV848" s="13" t="s">
        <v>81</v>
      </c>
      <c r="AW848" s="13" t="s">
        <v>33</v>
      </c>
      <c r="AX848" s="13" t="s">
        <v>79</v>
      </c>
      <c r="AY848" s="157" t="s">
        <v>156</v>
      </c>
    </row>
    <row r="849" spans="2:65" s="1" customFormat="1" ht="16.5" customHeight="1">
      <c r="B849" s="32"/>
      <c r="C849" s="170" t="s">
        <v>1150</v>
      </c>
      <c r="D849" s="170" t="s">
        <v>237</v>
      </c>
      <c r="E849" s="171" t="s">
        <v>1151</v>
      </c>
      <c r="F849" s="172" t="s">
        <v>1152</v>
      </c>
      <c r="G849" s="173" t="s">
        <v>284</v>
      </c>
      <c r="H849" s="174">
        <v>1</v>
      </c>
      <c r="I849" s="175"/>
      <c r="J849" s="176">
        <f>ROUND(I849*H849,2)</f>
        <v>0</v>
      </c>
      <c r="K849" s="172" t="s">
        <v>162</v>
      </c>
      <c r="L849" s="177"/>
      <c r="M849" s="178" t="s">
        <v>19</v>
      </c>
      <c r="N849" s="179" t="s">
        <v>43</v>
      </c>
      <c r="P849" s="140">
        <f>O849*H849</f>
        <v>0</v>
      </c>
      <c r="Q849" s="140">
        <v>2.3999999999999998E-3</v>
      </c>
      <c r="R849" s="140">
        <f>Q849*H849</f>
        <v>2.3999999999999998E-3</v>
      </c>
      <c r="S849" s="140">
        <v>0</v>
      </c>
      <c r="T849" s="141">
        <f>S849*H849</f>
        <v>0</v>
      </c>
      <c r="AR849" s="142" t="s">
        <v>384</v>
      </c>
      <c r="AT849" s="142" t="s">
        <v>237</v>
      </c>
      <c r="AU849" s="142" t="s">
        <v>81</v>
      </c>
      <c r="AY849" s="17" t="s">
        <v>156</v>
      </c>
      <c r="BE849" s="143">
        <f>IF(N849="základní",J849,0)</f>
        <v>0</v>
      </c>
      <c r="BF849" s="143">
        <f>IF(N849="snížená",J849,0)</f>
        <v>0</v>
      </c>
      <c r="BG849" s="143">
        <f>IF(N849="zákl. přenesená",J849,0)</f>
        <v>0</v>
      </c>
      <c r="BH849" s="143">
        <f>IF(N849="sníž. přenesená",J849,0)</f>
        <v>0</v>
      </c>
      <c r="BI849" s="143">
        <f>IF(N849="nulová",J849,0)</f>
        <v>0</v>
      </c>
      <c r="BJ849" s="17" t="s">
        <v>79</v>
      </c>
      <c r="BK849" s="143">
        <f>ROUND(I849*H849,2)</f>
        <v>0</v>
      </c>
      <c r="BL849" s="17" t="s">
        <v>281</v>
      </c>
      <c r="BM849" s="142" t="s">
        <v>1153</v>
      </c>
    </row>
    <row r="850" spans="2:65" s="1" customFormat="1">
      <c r="B850" s="32"/>
      <c r="D850" s="144" t="s">
        <v>165</v>
      </c>
      <c r="F850" s="145" t="s">
        <v>1152</v>
      </c>
      <c r="I850" s="146"/>
      <c r="L850" s="32"/>
      <c r="M850" s="147"/>
      <c r="T850" s="53"/>
      <c r="AT850" s="17" t="s">
        <v>165</v>
      </c>
      <c r="AU850" s="17" t="s">
        <v>81</v>
      </c>
    </row>
    <row r="851" spans="2:65" s="13" customFormat="1">
      <c r="B851" s="156"/>
      <c r="D851" s="144" t="s">
        <v>169</v>
      </c>
      <c r="E851" s="157" t="s">
        <v>19</v>
      </c>
      <c r="F851" s="158" t="s">
        <v>1115</v>
      </c>
      <c r="H851" s="159">
        <v>1</v>
      </c>
      <c r="I851" s="160"/>
      <c r="L851" s="156"/>
      <c r="M851" s="161"/>
      <c r="T851" s="162"/>
      <c r="AT851" s="157" t="s">
        <v>169</v>
      </c>
      <c r="AU851" s="157" t="s">
        <v>81</v>
      </c>
      <c r="AV851" s="13" t="s">
        <v>81</v>
      </c>
      <c r="AW851" s="13" t="s">
        <v>33</v>
      </c>
      <c r="AX851" s="13" t="s">
        <v>79</v>
      </c>
      <c r="AY851" s="157" t="s">
        <v>156</v>
      </c>
    </row>
    <row r="852" spans="2:65" s="1" customFormat="1" ht="24.2" customHeight="1">
      <c r="B852" s="32"/>
      <c r="C852" s="131" t="s">
        <v>1154</v>
      </c>
      <c r="D852" s="131" t="s">
        <v>158</v>
      </c>
      <c r="E852" s="132" t="s">
        <v>1155</v>
      </c>
      <c r="F852" s="133" t="s">
        <v>1156</v>
      </c>
      <c r="G852" s="134" t="s">
        <v>284</v>
      </c>
      <c r="H852" s="135">
        <v>4</v>
      </c>
      <c r="I852" s="136"/>
      <c r="J852" s="137">
        <f>ROUND(I852*H852,2)</f>
        <v>0</v>
      </c>
      <c r="K852" s="133" t="s">
        <v>162</v>
      </c>
      <c r="L852" s="32"/>
      <c r="M852" s="138" t="s">
        <v>19</v>
      </c>
      <c r="N852" s="139" t="s">
        <v>43</v>
      </c>
      <c r="P852" s="140">
        <f>O852*H852</f>
        <v>0</v>
      </c>
      <c r="Q852" s="140">
        <v>0</v>
      </c>
      <c r="R852" s="140">
        <f>Q852*H852</f>
        <v>0</v>
      </c>
      <c r="S852" s="140">
        <v>0</v>
      </c>
      <c r="T852" s="141">
        <f>S852*H852</f>
        <v>0</v>
      </c>
      <c r="AR852" s="142" t="s">
        <v>281</v>
      </c>
      <c r="AT852" s="142" t="s">
        <v>158</v>
      </c>
      <c r="AU852" s="142" t="s">
        <v>81</v>
      </c>
      <c r="AY852" s="17" t="s">
        <v>156</v>
      </c>
      <c r="BE852" s="143">
        <f>IF(N852="základní",J852,0)</f>
        <v>0</v>
      </c>
      <c r="BF852" s="143">
        <f>IF(N852="snížená",J852,0)</f>
        <v>0</v>
      </c>
      <c r="BG852" s="143">
        <f>IF(N852="zákl. přenesená",J852,0)</f>
        <v>0</v>
      </c>
      <c r="BH852" s="143">
        <f>IF(N852="sníž. přenesená",J852,0)</f>
        <v>0</v>
      </c>
      <c r="BI852" s="143">
        <f>IF(N852="nulová",J852,0)</f>
        <v>0</v>
      </c>
      <c r="BJ852" s="17" t="s">
        <v>79</v>
      </c>
      <c r="BK852" s="143">
        <f>ROUND(I852*H852,2)</f>
        <v>0</v>
      </c>
      <c r="BL852" s="17" t="s">
        <v>281</v>
      </c>
      <c r="BM852" s="142" t="s">
        <v>1157</v>
      </c>
    </row>
    <row r="853" spans="2:65" s="1" customFormat="1">
      <c r="B853" s="32"/>
      <c r="D853" s="144" t="s">
        <v>165</v>
      </c>
      <c r="F853" s="145" t="s">
        <v>1158</v>
      </c>
      <c r="I853" s="146"/>
      <c r="L853" s="32"/>
      <c r="M853" s="147"/>
      <c r="T853" s="53"/>
      <c r="AT853" s="17" t="s">
        <v>165</v>
      </c>
      <c r="AU853" s="17" t="s">
        <v>81</v>
      </c>
    </row>
    <row r="854" spans="2:65" s="1" customFormat="1">
      <c r="B854" s="32"/>
      <c r="D854" s="148" t="s">
        <v>167</v>
      </c>
      <c r="F854" s="149" t="s">
        <v>1159</v>
      </c>
      <c r="I854" s="146"/>
      <c r="L854" s="32"/>
      <c r="M854" s="147"/>
      <c r="T854" s="53"/>
      <c r="AT854" s="17" t="s">
        <v>167</v>
      </c>
      <c r="AU854" s="17" t="s">
        <v>81</v>
      </c>
    </row>
    <row r="855" spans="2:65" s="13" customFormat="1">
      <c r="B855" s="156"/>
      <c r="D855" s="144" t="s">
        <v>169</v>
      </c>
      <c r="E855" s="157" t="s">
        <v>19</v>
      </c>
      <c r="F855" s="158" t="s">
        <v>583</v>
      </c>
      <c r="H855" s="159">
        <v>1</v>
      </c>
      <c r="I855" s="160"/>
      <c r="L855" s="156"/>
      <c r="M855" s="161"/>
      <c r="T855" s="162"/>
      <c r="AT855" s="157" t="s">
        <v>169</v>
      </c>
      <c r="AU855" s="157" t="s">
        <v>81</v>
      </c>
      <c r="AV855" s="13" t="s">
        <v>81</v>
      </c>
      <c r="AW855" s="13" t="s">
        <v>33</v>
      </c>
      <c r="AX855" s="13" t="s">
        <v>72</v>
      </c>
      <c r="AY855" s="157" t="s">
        <v>156</v>
      </c>
    </row>
    <row r="856" spans="2:65" s="13" customFormat="1">
      <c r="B856" s="156"/>
      <c r="D856" s="144" t="s">
        <v>169</v>
      </c>
      <c r="E856" s="157" t="s">
        <v>19</v>
      </c>
      <c r="F856" s="158" t="s">
        <v>584</v>
      </c>
      <c r="H856" s="159">
        <v>1</v>
      </c>
      <c r="I856" s="160"/>
      <c r="L856" s="156"/>
      <c r="M856" s="161"/>
      <c r="T856" s="162"/>
      <c r="AT856" s="157" t="s">
        <v>169</v>
      </c>
      <c r="AU856" s="157" t="s">
        <v>81</v>
      </c>
      <c r="AV856" s="13" t="s">
        <v>81</v>
      </c>
      <c r="AW856" s="13" t="s">
        <v>33</v>
      </c>
      <c r="AX856" s="13" t="s">
        <v>72</v>
      </c>
      <c r="AY856" s="157" t="s">
        <v>156</v>
      </c>
    </row>
    <row r="857" spans="2:65" s="13" customFormat="1">
      <c r="B857" s="156"/>
      <c r="D857" s="144" t="s">
        <v>169</v>
      </c>
      <c r="E857" s="157" t="s">
        <v>19</v>
      </c>
      <c r="F857" s="158" t="s">
        <v>585</v>
      </c>
      <c r="H857" s="159">
        <v>1</v>
      </c>
      <c r="I857" s="160"/>
      <c r="L857" s="156"/>
      <c r="M857" s="161"/>
      <c r="T857" s="162"/>
      <c r="AT857" s="157" t="s">
        <v>169</v>
      </c>
      <c r="AU857" s="157" t="s">
        <v>81</v>
      </c>
      <c r="AV857" s="13" t="s">
        <v>81</v>
      </c>
      <c r="AW857" s="13" t="s">
        <v>33</v>
      </c>
      <c r="AX857" s="13" t="s">
        <v>72</v>
      </c>
      <c r="AY857" s="157" t="s">
        <v>156</v>
      </c>
    </row>
    <row r="858" spans="2:65" s="13" customFormat="1">
      <c r="B858" s="156"/>
      <c r="D858" s="144" t="s">
        <v>169</v>
      </c>
      <c r="E858" s="157" t="s">
        <v>19</v>
      </c>
      <c r="F858" s="158" t="s">
        <v>586</v>
      </c>
      <c r="H858" s="159">
        <v>1</v>
      </c>
      <c r="I858" s="160"/>
      <c r="L858" s="156"/>
      <c r="M858" s="161"/>
      <c r="T858" s="162"/>
      <c r="AT858" s="157" t="s">
        <v>169</v>
      </c>
      <c r="AU858" s="157" t="s">
        <v>81</v>
      </c>
      <c r="AV858" s="13" t="s">
        <v>81</v>
      </c>
      <c r="AW858" s="13" t="s">
        <v>33</v>
      </c>
      <c r="AX858" s="13" t="s">
        <v>72</v>
      </c>
      <c r="AY858" s="157" t="s">
        <v>156</v>
      </c>
    </row>
    <row r="859" spans="2:65" s="14" customFormat="1">
      <c r="B859" s="163"/>
      <c r="D859" s="144" t="s">
        <v>169</v>
      </c>
      <c r="E859" s="164" t="s">
        <v>19</v>
      </c>
      <c r="F859" s="165" t="s">
        <v>176</v>
      </c>
      <c r="H859" s="166">
        <v>4</v>
      </c>
      <c r="I859" s="167"/>
      <c r="L859" s="163"/>
      <c r="M859" s="168"/>
      <c r="T859" s="169"/>
      <c r="AT859" s="164" t="s">
        <v>169</v>
      </c>
      <c r="AU859" s="164" t="s">
        <v>81</v>
      </c>
      <c r="AV859" s="14" t="s">
        <v>163</v>
      </c>
      <c r="AW859" s="14" t="s">
        <v>33</v>
      </c>
      <c r="AX859" s="14" t="s">
        <v>79</v>
      </c>
      <c r="AY859" s="164" t="s">
        <v>156</v>
      </c>
    </row>
    <row r="860" spans="2:65" s="1" customFormat="1" ht="16.5" customHeight="1">
      <c r="B860" s="32"/>
      <c r="C860" s="170" t="s">
        <v>1160</v>
      </c>
      <c r="D860" s="170" t="s">
        <v>237</v>
      </c>
      <c r="E860" s="171" t="s">
        <v>1151</v>
      </c>
      <c r="F860" s="172" t="s">
        <v>1152</v>
      </c>
      <c r="G860" s="173" t="s">
        <v>284</v>
      </c>
      <c r="H860" s="174">
        <v>4</v>
      </c>
      <c r="I860" s="175"/>
      <c r="J860" s="176">
        <f>ROUND(I860*H860,2)</f>
        <v>0</v>
      </c>
      <c r="K860" s="172" t="s">
        <v>162</v>
      </c>
      <c r="L860" s="177"/>
      <c r="M860" s="178" t="s">
        <v>19</v>
      </c>
      <c r="N860" s="179" t="s">
        <v>43</v>
      </c>
      <c r="P860" s="140">
        <f>O860*H860</f>
        <v>0</v>
      </c>
      <c r="Q860" s="140">
        <v>2.3999999999999998E-3</v>
      </c>
      <c r="R860" s="140">
        <f>Q860*H860</f>
        <v>9.5999999999999992E-3</v>
      </c>
      <c r="S860" s="140">
        <v>0</v>
      </c>
      <c r="T860" s="141">
        <f>S860*H860</f>
        <v>0</v>
      </c>
      <c r="AR860" s="142" t="s">
        <v>384</v>
      </c>
      <c r="AT860" s="142" t="s">
        <v>237</v>
      </c>
      <c r="AU860" s="142" t="s">
        <v>81</v>
      </c>
      <c r="AY860" s="17" t="s">
        <v>156</v>
      </c>
      <c r="BE860" s="143">
        <f>IF(N860="základní",J860,0)</f>
        <v>0</v>
      </c>
      <c r="BF860" s="143">
        <f>IF(N860="snížená",J860,0)</f>
        <v>0</v>
      </c>
      <c r="BG860" s="143">
        <f>IF(N860="zákl. přenesená",J860,0)</f>
        <v>0</v>
      </c>
      <c r="BH860" s="143">
        <f>IF(N860="sníž. přenesená",J860,0)</f>
        <v>0</v>
      </c>
      <c r="BI860" s="143">
        <f>IF(N860="nulová",J860,0)</f>
        <v>0</v>
      </c>
      <c r="BJ860" s="17" t="s">
        <v>79</v>
      </c>
      <c r="BK860" s="143">
        <f>ROUND(I860*H860,2)</f>
        <v>0</v>
      </c>
      <c r="BL860" s="17" t="s">
        <v>281</v>
      </c>
      <c r="BM860" s="142" t="s">
        <v>1161</v>
      </c>
    </row>
    <row r="861" spans="2:65" s="1" customFormat="1">
      <c r="B861" s="32"/>
      <c r="D861" s="144" t="s">
        <v>165</v>
      </c>
      <c r="F861" s="145" t="s">
        <v>1152</v>
      </c>
      <c r="I861" s="146"/>
      <c r="L861" s="32"/>
      <c r="M861" s="147"/>
      <c r="T861" s="53"/>
      <c r="AT861" s="17" t="s">
        <v>165</v>
      </c>
      <c r="AU861" s="17" t="s">
        <v>81</v>
      </c>
    </row>
    <row r="862" spans="2:65" s="13" customFormat="1">
      <c r="B862" s="156"/>
      <c r="D862" s="144" t="s">
        <v>169</v>
      </c>
      <c r="E862" s="157" t="s">
        <v>19</v>
      </c>
      <c r="F862" s="158" t="s">
        <v>583</v>
      </c>
      <c r="H862" s="159">
        <v>1</v>
      </c>
      <c r="I862" s="160"/>
      <c r="L862" s="156"/>
      <c r="M862" s="161"/>
      <c r="T862" s="162"/>
      <c r="AT862" s="157" t="s">
        <v>169</v>
      </c>
      <c r="AU862" s="157" t="s">
        <v>81</v>
      </c>
      <c r="AV862" s="13" t="s">
        <v>81</v>
      </c>
      <c r="AW862" s="13" t="s">
        <v>33</v>
      </c>
      <c r="AX862" s="13" t="s">
        <v>72</v>
      </c>
      <c r="AY862" s="157" t="s">
        <v>156</v>
      </c>
    </row>
    <row r="863" spans="2:65" s="13" customFormat="1">
      <c r="B863" s="156"/>
      <c r="D863" s="144" t="s">
        <v>169</v>
      </c>
      <c r="E863" s="157" t="s">
        <v>19</v>
      </c>
      <c r="F863" s="158" t="s">
        <v>584</v>
      </c>
      <c r="H863" s="159">
        <v>1</v>
      </c>
      <c r="I863" s="160"/>
      <c r="L863" s="156"/>
      <c r="M863" s="161"/>
      <c r="T863" s="162"/>
      <c r="AT863" s="157" t="s">
        <v>169</v>
      </c>
      <c r="AU863" s="157" t="s">
        <v>81</v>
      </c>
      <c r="AV863" s="13" t="s">
        <v>81</v>
      </c>
      <c r="AW863" s="13" t="s">
        <v>33</v>
      </c>
      <c r="AX863" s="13" t="s">
        <v>72</v>
      </c>
      <c r="AY863" s="157" t="s">
        <v>156</v>
      </c>
    </row>
    <row r="864" spans="2:65" s="13" customFormat="1">
      <c r="B864" s="156"/>
      <c r="D864" s="144" t="s">
        <v>169</v>
      </c>
      <c r="E864" s="157" t="s">
        <v>19</v>
      </c>
      <c r="F864" s="158" t="s">
        <v>585</v>
      </c>
      <c r="H864" s="159">
        <v>1</v>
      </c>
      <c r="I864" s="160"/>
      <c r="L864" s="156"/>
      <c r="M864" s="161"/>
      <c r="T864" s="162"/>
      <c r="AT864" s="157" t="s">
        <v>169</v>
      </c>
      <c r="AU864" s="157" t="s">
        <v>81</v>
      </c>
      <c r="AV864" s="13" t="s">
        <v>81</v>
      </c>
      <c r="AW864" s="13" t="s">
        <v>33</v>
      </c>
      <c r="AX864" s="13" t="s">
        <v>72</v>
      </c>
      <c r="AY864" s="157" t="s">
        <v>156</v>
      </c>
    </row>
    <row r="865" spans="2:65" s="13" customFormat="1">
      <c r="B865" s="156"/>
      <c r="D865" s="144" t="s">
        <v>169</v>
      </c>
      <c r="E865" s="157" t="s">
        <v>19</v>
      </c>
      <c r="F865" s="158" t="s">
        <v>586</v>
      </c>
      <c r="H865" s="159">
        <v>1</v>
      </c>
      <c r="I865" s="160"/>
      <c r="L865" s="156"/>
      <c r="M865" s="161"/>
      <c r="T865" s="162"/>
      <c r="AT865" s="157" t="s">
        <v>169</v>
      </c>
      <c r="AU865" s="157" t="s">
        <v>81</v>
      </c>
      <c r="AV865" s="13" t="s">
        <v>81</v>
      </c>
      <c r="AW865" s="13" t="s">
        <v>33</v>
      </c>
      <c r="AX865" s="13" t="s">
        <v>72</v>
      </c>
      <c r="AY865" s="157" t="s">
        <v>156</v>
      </c>
    </row>
    <row r="866" spans="2:65" s="14" customFormat="1">
      <c r="B866" s="163"/>
      <c r="D866" s="144" t="s">
        <v>169</v>
      </c>
      <c r="E866" s="164" t="s">
        <v>19</v>
      </c>
      <c r="F866" s="165" t="s">
        <v>176</v>
      </c>
      <c r="H866" s="166">
        <v>4</v>
      </c>
      <c r="I866" s="167"/>
      <c r="L866" s="163"/>
      <c r="M866" s="168"/>
      <c r="T866" s="169"/>
      <c r="AT866" s="164" t="s">
        <v>169</v>
      </c>
      <c r="AU866" s="164" t="s">
        <v>81</v>
      </c>
      <c r="AV866" s="14" t="s">
        <v>163</v>
      </c>
      <c r="AW866" s="14" t="s">
        <v>33</v>
      </c>
      <c r="AX866" s="14" t="s">
        <v>79</v>
      </c>
      <c r="AY866" s="164" t="s">
        <v>156</v>
      </c>
    </row>
    <row r="867" spans="2:65" s="1" customFormat="1" ht="21.75" customHeight="1">
      <c r="B867" s="32"/>
      <c r="C867" s="131" t="s">
        <v>1162</v>
      </c>
      <c r="D867" s="131" t="s">
        <v>158</v>
      </c>
      <c r="E867" s="132" t="s">
        <v>1163</v>
      </c>
      <c r="F867" s="133" t="s">
        <v>1164</v>
      </c>
      <c r="G867" s="134" t="s">
        <v>284</v>
      </c>
      <c r="H867" s="135">
        <v>11</v>
      </c>
      <c r="I867" s="136"/>
      <c r="J867" s="137">
        <f>ROUND(I867*H867,2)</f>
        <v>0</v>
      </c>
      <c r="K867" s="133" t="s">
        <v>162</v>
      </c>
      <c r="L867" s="32"/>
      <c r="M867" s="138" t="s">
        <v>19</v>
      </c>
      <c r="N867" s="139" t="s">
        <v>43</v>
      </c>
      <c r="P867" s="140">
        <f>O867*H867</f>
        <v>0</v>
      </c>
      <c r="Q867" s="140">
        <v>0</v>
      </c>
      <c r="R867" s="140">
        <f>Q867*H867</f>
        <v>0</v>
      </c>
      <c r="S867" s="140">
        <v>0</v>
      </c>
      <c r="T867" s="141">
        <f>S867*H867</f>
        <v>0</v>
      </c>
      <c r="AR867" s="142" t="s">
        <v>281</v>
      </c>
      <c r="AT867" s="142" t="s">
        <v>158</v>
      </c>
      <c r="AU867" s="142" t="s">
        <v>81</v>
      </c>
      <c r="AY867" s="17" t="s">
        <v>156</v>
      </c>
      <c r="BE867" s="143">
        <f>IF(N867="základní",J867,0)</f>
        <v>0</v>
      </c>
      <c r="BF867" s="143">
        <f>IF(N867="snížená",J867,0)</f>
        <v>0</v>
      </c>
      <c r="BG867" s="143">
        <f>IF(N867="zákl. přenesená",J867,0)</f>
        <v>0</v>
      </c>
      <c r="BH867" s="143">
        <f>IF(N867="sníž. přenesená",J867,0)</f>
        <v>0</v>
      </c>
      <c r="BI867" s="143">
        <f>IF(N867="nulová",J867,0)</f>
        <v>0</v>
      </c>
      <c r="BJ867" s="17" t="s">
        <v>79</v>
      </c>
      <c r="BK867" s="143">
        <f>ROUND(I867*H867,2)</f>
        <v>0</v>
      </c>
      <c r="BL867" s="17" t="s">
        <v>281</v>
      </c>
      <c r="BM867" s="142" t="s">
        <v>1165</v>
      </c>
    </row>
    <row r="868" spans="2:65" s="1" customFormat="1">
      <c r="B868" s="32"/>
      <c r="D868" s="144" t="s">
        <v>165</v>
      </c>
      <c r="F868" s="145" t="s">
        <v>1166</v>
      </c>
      <c r="I868" s="146"/>
      <c r="L868" s="32"/>
      <c r="M868" s="147"/>
      <c r="T868" s="53"/>
      <c r="AT868" s="17" t="s">
        <v>165</v>
      </c>
      <c r="AU868" s="17" t="s">
        <v>81</v>
      </c>
    </row>
    <row r="869" spans="2:65" s="1" customFormat="1">
      <c r="B869" s="32"/>
      <c r="D869" s="148" t="s">
        <v>167</v>
      </c>
      <c r="F869" s="149" t="s">
        <v>1167</v>
      </c>
      <c r="I869" s="146"/>
      <c r="L869" s="32"/>
      <c r="M869" s="147"/>
      <c r="T869" s="53"/>
      <c r="AT869" s="17" t="s">
        <v>167</v>
      </c>
      <c r="AU869" s="17" t="s">
        <v>81</v>
      </c>
    </row>
    <row r="870" spans="2:65" s="13" customFormat="1">
      <c r="B870" s="156"/>
      <c r="D870" s="144" t="s">
        <v>169</v>
      </c>
      <c r="E870" s="157" t="s">
        <v>19</v>
      </c>
      <c r="F870" s="158" t="s">
        <v>582</v>
      </c>
      <c r="H870" s="159">
        <v>1</v>
      </c>
      <c r="I870" s="160"/>
      <c r="L870" s="156"/>
      <c r="M870" s="161"/>
      <c r="T870" s="162"/>
      <c r="AT870" s="157" t="s">
        <v>169</v>
      </c>
      <c r="AU870" s="157" t="s">
        <v>81</v>
      </c>
      <c r="AV870" s="13" t="s">
        <v>81</v>
      </c>
      <c r="AW870" s="13" t="s">
        <v>33</v>
      </c>
      <c r="AX870" s="13" t="s">
        <v>72</v>
      </c>
      <c r="AY870" s="157" t="s">
        <v>156</v>
      </c>
    </row>
    <row r="871" spans="2:65" s="13" customFormat="1">
      <c r="B871" s="156"/>
      <c r="D871" s="144" t="s">
        <v>169</v>
      </c>
      <c r="E871" s="157" t="s">
        <v>19</v>
      </c>
      <c r="F871" s="158" t="s">
        <v>587</v>
      </c>
      <c r="H871" s="159">
        <v>1</v>
      </c>
      <c r="I871" s="160"/>
      <c r="L871" s="156"/>
      <c r="M871" s="161"/>
      <c r="T871" s="162"/>
      <c r="AT871" s="157" t="s">
        <v>169</v>
      </c>
      <c r="AU871" s="157" t="s">
        <v>81</v>
      </c>
      <c r="AV871" s="13" t="s">
        <v>81</v>
      </c>
      <c r="AW871" s="13" t="s">
        <v>33</v>
      </c>
      <c r="AX871" s="13" t="s">
        <v>72</v>
      </c>
      <c r="AY871" s="157" t="s">
        <v>156</v>
      </c>
    </row>
    <row r="872" spans="2:65" s="13" customFormat="1">
      <c r="B872" s="156"/>
      <c r="D872" s="144" t="s">
        <v>169</v>
      </c>
      <c r="E872" s="157" t="s">
        <v>19</v>
      </c>
      <c r="F872" s="158" t="s">
        <v>588</v>
      </c>
      <c r="H872" s="159">
        <v>1</v>
      </c>
      <c r="I872" s="160"/>
      <c r="L872" s="156"/>
      <c r="M872" s="161"/>
      <c r="T872" s="162"/>
      <c r="AT872" s="157" t="s">
        <v>169</v>
      </c>
      <c r="AU872" s="157" t="s">
        <v>81</v>
      </c>
      <c r="AV872" s="13" t="s">
        <v>81</v>
      </c>
      <c r="AW872" s="13" t="s">
        <v>33</v>
      </c>
      <c r="AX872" s="13" t="s">
        <v>72</v>
      </c>
      <c r="AY872" s="157" t="s">
        <v>156</v>
      </c>
    </row>
    <row r="873" spans="2:65" s="13" customFormat="1">
      <c r="B873" s="156"/>
      <c r="D873" s="144" t="s">
        <v>169</v>
      </c>
      <c r="E873" s="157" t="s">
        <v>19</v>
      </c>
      <c r="F873" s="158" t="s">
        <v>589</v>
      </c>
      <c r="H873" s="159">
        <v>1</v>
      </c>
      <c r="I873" s="160"/>
      <c r="L873" s="156"/>
      <c r="M873" s="161"/>
      <c r="T873" s="162"/>
      <c r="AT873" s="157" t="s">
        <v>169</v>
      </c>
      <c r="AU873" s="157" t="s">
        <v>81</v>
      </c>
      <c r="AV873" s="13" t="s">
        <v>81</v>
      </c>
      <c r="AW873" s="13" t="s">
        <v>33</v>
      </c>
      <c r="AX873" s="13" t="s">
        <v>72</v>
      </c>
      <c r="AY873" s="157" t="s">
        <v>156</v>
      </c>
    </row>
    <row r="874" spans="2:65" s="13" customFormat="1">
      <c r="B874" s="156"/>
      <c r="D874" s="144" t="s">
        <v>169</v>
      </c>
      <c r="E874" s="157" t="s">
        <v>19</v>
      </c>
      <c r="F874" s="158" t="s">
        <v>590</v>
      </c>
      <c r="H874" s="159">
        <v>1</v>
      </c>
      <c r="I874" s="160"/>
      <c r="L874" s="156"/>
      <c r="M874" s="161"/>
      <c r="T874" s="162"/>
      <c r="AT874" s="157" t="s">
        <v>169</v>
      </c>
      <c r="AU874" s="157" t="s">
        <v>81</v>
      </c>
      <c r="AV874" s="13" t="s">
        <v>81</v>
      </c>
      <c r="AW874" s="13" t="s">
        <v>33</v>
      </c>
      <c r="AX874" s="13" t="s">
        <v>72</v>
      </c>
      <c r="AY874" s="157" t="s">
        <v>156</v>
      </c>
    </row>
    <row r="875" spans="2:65" s="13" customFormat="1">
      <c r="B875" s="156"/>
      <c r="D875" s="144" t="s">
        <v>169</v>
      </c>
      <c r="E875" s="157" t="s">
        <v>19</v>
      </c>
      <c r="F875" s="158" t="s">
        <v>591</v>
      </c>
      <c r="H875" s="159">
        <v>1</v>
      </c>
      <c r="I875" s="160"/>
      <c r="L875" s="156"/>
      <c r="M875" s="161"/>
      <c r="T875" s="162"/>
      <c r="AT875" s="157" t="s">
        <v>169</v>
      </c>
      <c r="AU875" s="157" t="s">
        <v>81</v>
      </c>
      <c r="AV875" s="13" t="s">
        <v>81</v>
      </c>
      <c r="AW875" s="13" t="s">
        <v>33</v>
      </c>
      <c r="AX875" s="13" t="s">
        <v>72</v>
      </c>
      <c r="AY875" s="157" t="s">
        <v>156</v>
      </c>
    </row>
    <row r="876" spans="2:65" s="13" customFormat="1">
      <c r="B876" s="156"/>
      <c r="D876" s="144" t="s">
        <v>169</v>
      </c>
      <c r="E876" s="157" t="s">
        <v>19</v>
      </c>
      <c r="F876" s="158" t="s">
        <v>592</v>
      </c>
      <c r="H876" s="159">
        <v>1</v>
      </c>
      <c r="I876" s="160"/>
      <c r="L876" s="156"/>
      <c r="M876" s="161"/>
      <c r="T876" s="162"/>
      <c r="AT876" s="157" t="s">
        <v>169</v>
      </c>
      <c r="AU876" s="157" t="s">
        <v>81</v>
      </c>
      <c r="AV876" s="13" t="s">
        <v>81</v>
      </c>
      <c r="AW876" s="13" t="s">
        <v>33</v>
      </c>
      <c r="AX876" s="13" t="s">
        <v>72</v>
      </c>
      <c r="AY876" s="157" t="s">
        <v>156</v>
      </c>
    </row>
    <row r="877" spans="2:65" s="13" customFormat="1">
      <c r="B877" s="156"/>
      <c r="D877" s="144" t="s">
        <v>169</v>
      </c>
      <c r="E877" s="157" t="s">
        <v>19</v>
      </c>
      <c r="F877" s="158" t="s">
        <v>593</v>
      </c>
      <c r="H877" s="159">
        <v>1</v>
      </c>
      <c r="I877" s="160"/>
      <c r="L877" s="156"/>
      <c r="M877" s="161"/>
      <c r="T877" s="162"/>
      <c r="AT877" s="157" t="s">
        <v>169</v>
      </c>
      <c r="AU877" s="157" t="s">
        <v>81</v>
      </c>
      <c r="AV877" s="13" t="s">
        <v>81</v>
      </c>
      <c r="AW877" s="13" t="s">
        <v>33</v>
      </c>
      <c r="AX877" s="13" t="s">
        <v>72</v>
      </c>
      <c r="AY877" s="157" t="s">
        <v>156</v>
      </c>
    </row>
    <row r="878" spans="2:65" s="13" customFormat="1">
      <c r="B878" s="156"/>
      <c r="D878" s="144" t="s">
        <v>169</v>
      </c>
      <c r="E878" s="157" t="s">
        <v>19</v>
      </c>
      <c r="F878" s="158" t="s">
        <v>594</v>
      </c>
      <c r="H878" s="159">
        <v>1</v>
      </c>
      <c r="I878" s="160"/>
      <c r="L878" s="156"/>
      <c r="M878" s="161"/>
      <c r="T878" s="162"/>
      <c r="AT878" s="157" t="s">
        <v>169</v>
      </c>
      <c r="AU878" s="157" t="s">
        <v>81</v>
      </c>
      <c r="AV878" s="13" t="s">
        <v>81</v>
      </c>
      <c r="AW878" s="13" t="s">
        <v>33</v>
      </c>
      <c r="AX878" s="13" t="s">
        <v>72</v>
      </c>
      <c r="AY878" s="157" t="s">
        <v>156</v>
      </c>
    </row>
    <row r="879" spans="2:65" s="13" customFormat="1">
      <c r="B879" s="156"/>
      <c r="D879" s="144" t="s">
        <v>169</v>
      </c>
      <c r="E879" s="157" t="s">
        <v>19</v>
      </c>
      <c r="F879" s="158" t="s">
        <v>1115</v>
      </c>
      <c r="H879" s="159">
        <v>1</v>
      </c>
      <c r="I879" s="160"/>
      <c r="L879" s="156"/>
      <c r="M879" s="161"/>
      <c r="T879" s="162"/>
      <c r="AT879" s="157" t="s">
        <v>169</v>
      </c>
      <c r="AU879" s="157" t="s">
        <v>81</v>
      </c>
      <c r="AV879" s="13" t="s">
        <v>81</v>
      </c>
      <c r="AW879" s="13" t="s">
        <v>33</v>
      </c>
      <c r="AX879" s="13" t="s">
        <v>72</v>
      </c>
      <c r="AY879" s="157" t="s">
        <v>156</v>
      </c>
    </row>
    <row r="880" spans="2:65" s="13" customFormat="1">
      <c r="B880" s="156"/>
      <c r="D880" s="144" t="s">
        <v>169</v>
      </c>
      <c r="E880" s="157" t="s">
        <v>19</v>
      </c>
      <c r="F880" s="158" t="s">
        <v>1086</v>
      </c>
      <c r="H880" s="159">
        <v>1</v>
      </c>
      <c r="I880" s="160"/>
      <c r="L880" s="156"/>
      <c r="M880" s="161"/>
      <c r="T880" s="162"/>
      <c r="AT880" s="157" t="s">
        <v>169</v>
      </c>
      <c r="AU880" s="157" t="s">
        <v>81</v>
      </c>
      <c r="AV880" s="13" t="s">
        <v>81</v>
      </c>
      <c r="AW880" s="13" t="s">
        <v>33</v>
      </c>
      <c r="AX880" s="13" t="s">
        <v>72</v>
      </c>
      <c r="AY880" s="157" t="s">
        <v>156</v>
      </c>
    </row>
    <row r="881" spans="2:65" s="14" customFormat="1">
      <c r="B881" s="163"/>
      <c r="D881" s="144" t="s">
        <v>169</v>
      </c>
      <c r="E881" s="164" t="s">
        <v>19</v>
      </c>
      <c r="F881" s="165" t="s">
        <v>176</v>
      </c>
      <c r="H881" s="166">
        <v>11</v>
      </c>
      <c r="I881" s="167"/>
      <c r="L881" s="163"/>
      <c r="M881" s="168"/>
      <c r="T881" s="169"/>
      <c r="AT881" s="164" t="s">
        <v>169</v>
      </c>
      <c r="AU881" s="164" t="s">
        <v>81</v>
      </c>
      <c r="AV881" s="14" t="s">
        <v>163</v>
      </c>
      <c r="AW881" s="14" t="s">
        <v>33</v>
      </c>
      <c r="AX881" s="14" t="s">
        <v>79</v>
      </c>
      <c r="AY881" s="164" t="s">
        <v>156</v>
      </c>
    </row>
    <row r="882" spans="2:65" s="1" customFormat="1" ht="16.5" customHeight="1">
      <c r="B882" s="32"/>
      <c r="C882" s="170" t="s">
        <v>1168</v>
      </c>
      <c r="D882" s="170" t="s">
        <v>237</v>
      </c>
      <c r="E882" s="171" t="s">
        <v>1169</v>
      </c>
      <c r="F882" s="172" t="s">
        <v>1170</v>
      </c>
      <c r="G882" s="173" t="s">
        <v>284</v>
      </c>
      <c r="H882" s="174">
        <v>11</v>
      </c>
      <c r="I882" s="175"/>
      <c r="J882" s="176">
        <f>ROUND(I882*H882,2)</f>
        <v>0</v>
      </c>
      <c r="K882" s="172" t="s">
        <v>162</v>
      </c>
      <c r="L882" s="177"/>
      <c r="M882" s="178" t="s">
        <v>19</v>
      </c>
      <c r="N882" s="179" t="s">
        <v>43</v>
      </c>
      <c r="P882" s="140">
        <f>O882*H882</f>
        <v>0</v>
      </c>
      <c r="Q882" s="140">
        <v>2.2000000000000001E-3</v>
      </c>
      <c r="R882" s="140">
        <f>Q882*H882</f>
        <v>2.4200000000000003E-2</v>
      </c>
      <c r="S882" s="140">
        <v>0</v>
      </c>
      <c r="T882" s="141">
        <f>S882*H882</f>
        <v>0</v>
      </c>
      <c r="AR882" s="142" t="s">
        <v>384</v>
      </c>
      <c r="AT882" s="142" t="s">
        <v>237</v>
      </c>
      <c r="AU882" s="142" t="s">
        <v>81</v>
      </c>
      <c r="AY882" s="17" t="s">
        <v>156</v>
      </c>
      <c r="BE882" s="143">
        <f>IF(N882="základní",J882,0)</f>
        <v>0</v>
      </c>
      <c r="BF882" s="143">
        <f>IF(N882="snížená",J882,0)</f>
        <v>0</v>
      </c>
      <c r="BG882" s="143">
        <f>IF(N882="zákl. přenesená",J882,0)</f>
        <v>0</v>
      </c>
      <c r="BH882" s="143">
        <f>IF(N882="sníž. přenesená",J882,0)</f>
        <v>0</v>
      </c>
      <c r="BI882" s="143">
        <f>IF(N882="nulová",J882,0)</f>
        <v>0</v>
      </c>
      <c r="BJ882" s="17" t="s">
        <v>79</v>
      </c>
      <c r="BK882" s="143">
        <f>ROUND(I882*H882,2)</f>
        <v>0</v>
      </c>
      <c r="BL882" s="17" t="s">
        <v>281</v>
      </c>
      <c r="BM882" s="142" t="s">
        <v>1171</v>
      </c>
    </row>
    <row r="883" spans="2:65" s="1" customFormat="1">
      <c r="B883" s="32"/>
      <c r="D883" s="144" t="s">
        <v>165</v>
      </c>
      <c r="F883" s="145" t="s">
        <v>1170</v>
      </c>
      <c r="I883" s="146"/>
      <c r="L883" s="32"/>
      <c r="M883" s="147"/>
      <c r="T883" s="53"/>
      <c r="AT883" s="17" t="s">
        <v>165</v>
      </c>
      <c r="AU883" s="17" t="s">
        <v>81</v>
      </c>
    </row>
    <row r="884" spans="2:65" s="13" customFormat="1">
      <c r="B884" s="156"/>
      <c r="D884" s="144" t="s">
        <v>169</v>
      </c>
      <c r="E884" s="157" t="s">
        <v>19</v>
      </c>
      <c r="F884" s="158" t="s">
        <v>582</v>
      </c>
      <c r="H884" s="159">
        <v>1</v>
      </c>
      <c r="I884" s="160"/>
      <c r="L884" s="156"/>
      <c r="M884" s="161"/>
      <c r="T884" s="162"/>
      <c r="AT884" s="157" t="s">
        <v>169</v>
      </c>
      <c r="AU884" s="157" t="s">
        <v>81</v>
      </c>
      <c r="AV884" s="13" t="s">
        <v>81</v>
      </c>
      <c r="AW884" s="13" t="s">
        <v>33</v>
      </c>
      <c r="AX884" s="13" t="s">
        <v>72</v>
      </c>
      <c r="AY884" s="157" t="s">
        <v>156</v>
      </c>
    </row>
    <row r="885" spans="2:65" s="13" customFormat="1">
      <c r="B885" s="156"/>
      <c r="D885" s="144" t="s">
        <v>169</v>
      </c>
      <c r="E885" s="157" t="s">
        <v>19</v>
      </c>
      <c r="F885" s="158" t="s">
        <v>587</v>
      </c>
      <c r="H885" s="159">
        <v>1</v>
      </c>
      <c r="I885" s="160"/>
      <c r="L885" s="156"/>
      <c r="M885" s="161"/>
      <c r="T885" s="162"/>
      <c r="AT885" s="157" t="s">
        <v>169</v>
      </c>
      <c r="AU885" s="157" t="s">
        <v>81</v>
      </c>
      <c r="AV885" s="13" t="s">
        <v>81</v>
      </c>
      <c r="AW885" s="13" t="s">
        <v>33</v>
      </c>
      <c r="AX885" s="13" t="s">
        <v>72</v>
      </c>
      <c r="AY885" s="157" t="s">
        <v>156</v>
      </c>
    </row>
    <row r="886" spans="2:65" s="13" customFormat="1">
      <c r="B886" s="156"/>
      <c r="D886" s="144" t="s">
        <v>169</v>
      </c>
      <c r="E886" s="157" t="s">
        <v>19</v>
      </c>
      <c r="F886" s="158" t="s">
        <v>588</v>
      </c>
      <c r="H886" s="159">
        <v>1</v>
      </c>
      <c r="I886" s="160"/>
      <c r="L886" s="156"/>
      <c r="M886" s="161"/>
      <c r="T886" s="162"/>
      <c r="AT886" s="157" t="s">
        <v>169</v>
      </c>
      <c r="AU886" s="157" t="s">
        <v>81</v>
      </c>
      <c r="AV886" s="13" t="s">
        <v>81</v>
      </c>
      <c r="AW886" s="13" t="s">
        <v>33</v>
      </c>
      <c r="AX886" s="13" t="s">
        <v>72</v>
      </c>
      <c r="AY886" s="157" t="s">
        <v>156</v>
      </c>
    </row>
    <row r="887" spans="2:65" s="13" customFormat="1">
      <c r="B887" s="156"/>
      <c r="D887" s="144" t="s">
        <v>169</v>
      </c>
      <c r="E887" s="157" t="s">
        <v>19</v>
      </c>
      <c r="F887" s="158" t="s">
        <v>589</v>
      </c>
      <c r="H887" s="159">
        <v>1</v>
      </c>
      <c r="I887" s="160"/>
      <c r="L887" s="156"/>
      <c r="M887" s="161"/>
      <c r="T887" s="162"/>
      <c r="AT887" s="157" t="s">
        <v>169</v>
      </c>
      <c r="AU887" s="157" t="s">
        <v>81</v>
      </c>
      <c r="AV887" s="13" t="s">
        <v>81</v>
      </c>
      <c r="AW887" s="13" t="s">
        <v>33</v>
      </c>
      <c r="AX887" s="13" t="s">
        <v>72</v>
      </c>
      <c r="AY887" s="157" t="s">
        <v>156</v>
      </c>
    </row>
    <row r="888" spans="2:65" s="13" customFormat="1">
      <c r="B888" s="156"/>
      <c r="D888" s="144" t="s">
        <v>169</v>
      </c>
      <c r="E888" s="157" t="s">
        <v>19</v>
      </c>
      <c r="F888" s="158" t="s">
        <v>590</v>
      </c>
      <c r="H888" s="159">
        <v>1</v>
      </c>
      <c r="I888" s="160"/>
      <c r="L888" s="156"/>
      <c r="M888" s="161"/>
      <c r="T888" s="162"/>
      <c r="AT888" s="157" t="s">
        <v>169</v>
      </c>
      <c r="AU888" s="157" t="s">
        <v>81</v>
      </c>
      <c r="AV888" s="13" t="s">
        <v>81</v>
      </c>
      <c r="AW888" s="13" t="s">
        <v>33</v>
      </c>
      <c r="AX888" s="13" t="s">
        <v>72</v>
      </c>
      <c r="AY888" s="157" t="s">
        <v>156</v>
      </c>
    </row>
    <row r="889" spans="2:65" s="13" customFormat="1">
      <c r="B889" s="156"/>
      <c r="D889" s="144" t="s">
        <v>169</v>
      </c>
      <c r="E889" s="157" t="s">
        <v>19</v>
      </c>
      <c r="F889" s="158" t="s">
        <v>591</v>
      </c>
      <c r="H889" s="159">
        <v>1</v>
      </c>
      <c r="I889" s="160"/>
      <c r="L889" s="156"/>
      <c r="M889" s="161"/>
      <c r="T889" s="162"/>
      <c r="AT889" s="157" t="s">
        <v>169</v>
      </c>
      <c r="AU889" s="157" t="s">
        <v>81</v>
      </c>
      <c r="AV889" s="13" t="s">
        <v>81</v>
      </c>
      <c r="AW889" s="13" t="s">
        <v>33</v>
      </c>
      <c r="AX889" s="13" t="s">
        <v>72</v>
      </c>
      <c r="AY889" s="157" t="s">
        <v>156</v>
      </c>
    </row>
    <row r="890" spans="2:65" s="13" customFormat="1">
      <c r="B890" s="156"/>
      <c r="D890" s="144" t="s">
        <v>169</v>
      </c>
      <c r="E890" s="157" t="s">
        <v>19</v>
      </c>
      <c r="F890" s="158" t="s">
        <v>592</v>
      </c>
      <c r="H890" s="159">
        <v>1</v>
      </c>
      <c r="I890" s="160"/>
      <c r="L890" s="156"/>
      <c r="M890" s="161"/>
      <c r="T890" s="162"/>
      <c r="AT890" s="157" t="s">
        <v>169</v>
      </c>
      <c r="AU890" s="157" t="s">
        <v>81</v>
      </c>
      <c r="AV890" s="13" t="s">
        <v>81</v>
      </c>
      <c r="AW890" s="13" t="s">
        <v>33</v>
      </c>
      <c r="AX890" s="13" t="s">
        <v>72</v>
      </c>
      <c r="AY890" s="157" t="s">
        <v>156</v>
      </c>
    </row>
    <row r="891" spans="2:65" s="13" customFormat="1">
      <c r="B891" s="156"/>
      <c r="D891" s="144" t="s">
        <v>169</v>
      </c>
      <c r="E891" s="157" t="s">
        <v>19</v>
      </c>
      <c r="F891" s="158" t="s">
        <v>593</v>
      </c>
      <c r="H891" s="159">
        <v>1</v>
      </c>
      <c r="I891" s="160"/>
      <c r="L891" s="156"/>
      <c r="M891" s="161"/>
      <c r="T891" s="162"/>
      <c r="AT891" s="157" t="s">
        <v>169</v>
      </c>
      <c r="AU891" s="157" t="s">
        <v>81</v>
      </c>
      <c r="AV891" s="13" t="s">
        <v>81</v>
      </c>
      <c r="AW891" s="13" t="s">
        <v>33</v>
      </c>
      <c r="AX891" s="13" t="s">
        <v>72</v>
      </c>
      <c r="AY891" s="157" t="s">
        <v>156</v>
      </c>
    </row>
    <row r="892" spans="2:65" s="13" customFormat="1">
      <c r="B892" s="156"/>
      <c r="D892" s="144" t="s">
        <v>169</v>
      </c>
      <c r="E892" s="157" t="s">
        <v>19</v>
      </c>
      <c r="F892" s="158" t="s">
        <v>594</v>
      </c>
      <c r="H892" s="159">
        <v>1</v>
      </c>
      <c r="I892" s="160"/>
      <c r="L892" s="156"/>
      <c r="M892" s="161"/>
      <c r="T892" s="162"/>
      <c r="AT892" s="157" t="s">
        <v>169</v>
      </c>
      <c r="AU892" s="157" t="s">
        <v>81</v>
      </c>
      <c r="AV892" s="13" t="s">
        <v>81</v>
      </c>
      <c r="AW892" s="13" t="s">
        <v>33</v>
      </c>
      <c r="AX892" s="13" t="s">
        <v>72</v>
      </c>
      <c r="AY892" s="157" t="s">
        <v>156</v>
      </c>
    </row>
    <row r="893" spans="2:65" s="13" customFormat="1">
      <c r="B893" s="156"/>
      <c r="D893" s="144" t="s">
        <v>169</v>
      </c>
      <c r="E893" s="157" t="s">
        <v>19</v>
      </c>
      <c r="F893" s="158" t="s">
        <v>1115</v>
      </c>
      <c r="H893" s="159">
        <v>1</v>
      </c>
      <c r="I893" s="160"/>
      <c r="L893" s="156"/>
      <c r="M893" s="161"/>
      <c r="T893" s="162"/>
      <c r="AT893" s="157" t="s">
        <v>169</v>
      </c>
      <c r="AU893" s="157" t="s">
        <v>81</v>
      </c>
      <c r="AV893" s="13" t="s">
        <v>81</v>
      </c>
      <c r="AW893" s="13" t="s">
        <v>33</v>
      </c>
      <c r="AX893" s="13" t="s">
        <v>72</v>
      </c>
      <c r="AY893" s="157" t="s">
        <v>156</v>
      </c>
    </row>
    <row r="894" spans="2:65" s="13" customFormat="1">
      <c r="B894" s="156"/>
      <c r="D894" s="144" t="s">
        <v>169</v>
      </c>
      <c r="E894" s="157" t="s">
        <v>19</v>
      </c>
      <c r="F894" s="158" t="s">
        <v>1086</v>
      </c>
      <c r="H894" s="159">
        <v>1</v>
      </c>
      <c r="I894" s="160"/>
      <c r="L894" s="156"/>
      <c r="M894" s="161"/>
      <c r="T894" s="162"/>
      <c r="AT894" s="157" t="s">
        <v>169</v>
      </c>
      <c r="AU894" s="157" t="s">
        <v>81</v>
      </c>
      <c r="AV894" s="13" t="s">
        <v>81</v>
      </c>
      <c r="AW894" s="13" t="s">
        <v>33</v>
      </c>
      <c r="AX894" s="13" t="s">
        <v>72</v>
      </c>
      <c r="AY894" s="157" t="s">
        <v>156</v>
      </c>
    </row>
    <row r="895" spans="2:65" s="14" customFormat="1">
      <c r="B895" s="163"/>
      <c r="D895" s="144" t="s">
        <v>169</v>
      </c>
      <c r="E895" s="164" t="s">
        <v>19</v>
      </c>
      <c r="F895" s="165" t="s">
        <v>176</v>
      </c>
      <c r="H895" s="166">
        <v>11</v>
      </c>
      <c r="I895" s="167"/>
      <c r="L895" s="163"/>
      <c r="M895" s="168"/>
      <c r="T895" s="169"/>
      <c r="AT895" s="164" t="s">
        <v>169</v>
      </c>
      <c r="AU895" s="164" t="s">
        <v>81</v>
      </c>
      <c r="AV895" s="14" t="s">
        <v>163</v>
      </c>
      <c r="AW895" s="14" t="s">
        <v>33</v>
      </c>
      <c r="AX895" s="14" t="s">
        <v>79</v>
      </c>
      <c r="AY895" s="164" t="s">
        <v>156</v>
      </c>
    </row>
    <row r="896" spans="2:65" s="1" customFormat="1" ht="24.2" customHeight="1">
      <c r="B896" s="32"/>
      <c r="C896" s="170" t="s">
        <v>1172</v>
      </c>
      <c r="D896" s="170" t="s">
        <v>237</v>
      </c>
      <c r="E896" s="171" t="s">
        <v>1173</v>
      </c>
      <c r="F896" s="172" t="s">
        <v>1174</v>
      </c>
      <c r="G896" s="173" t="s">
        <v>284</v>
      </c>
      <c r="H896" s="174">
        <v>9</v>
      </c>
      <c r="I896" s="175"/>
      <c r="J896" s="176">
        <f>ROUND(I896*H896,2)</f>
        <v>0</v>
      </c>
      <c r="K896" s="172" t="s">
        <v>162</v>
      </c>
      <c r="L896" s="177"/>
      <c r="M896" s="178" t="s">
        <v>19</v>
      </c>
      <c r="N896" s="179" t="s">
        <v>43</v>
      </c>
      <c r="P896" s="140">
        <f>O896*H896</f>
        <v>0</v>
      </c>
      <c r="Q896" s="140">
        <v>2.2000000000000001E-3</v>
      </c>
      <c r="R896" s="140">
        <f>Q896*H896</f>
        <v>1.9800000000000002E-2</v>
      </c>
      <c r="S896" s="140">
        <v>0</v>
      </c>
      <c r="T896" s="141">
        <f>S896*H896</f>
        <v>0</v>
      </c>
      <c r="AR896" s="142" t="s">
        <v>384</v>
      </c>
      <c r="AT896" s="142" t="s">
        <v>237</v>
      </c>
      <c r="AU896" s="142" t="s">
        <v>81</v>
      </c>
      <c r="AY896" s="17" t="s">
        <v>156</v>
      </c>
      <c r="BE896" s="143">
        <f>IF(N896="základní",J896,0)</f>
        <v>0</v>
      </c>
      <c r="BF896" s="143">
        <f>IF(N896="snížená",J896,0)</f>
        <v>0</v>
      </c>
      <c r="BG896" s="143">
        <f>IF(N896="zákl. přenesená",J896,0)</f>
        <v>0</v>
      </c>
      <c r="BH896" s="143">
        <f>IF(N896="sníž. přenesená",J896,0)</f>
        <v>0</v>
      </c>
      <c r="BI896" s="143">
        <f>IF(N896="nulová",J896,0)</f>
        <v>0</v>
      </c>
      <c r="BJ896" s="17" t="s">
        <v>79</v>
      </c>
      <c r="BK896" s="143">
        <f>ROUND(I896*H896,2)</f>
        <v>0</v>
      </c>
      <c r="BL896" s="17" t="s">
        <v>281</v>
      </c>
      <c r="BM896" s="142" t="s">
        <v>1175</v>
      </c>
    </row>
    <row r="897" spans="2:65" s="1" customFormat="1">
      <c r="B897" s="32"/>
      <c r="D897" s="144" t="s">
        <v>165</v>
      </c>
      <c r="F897" s="145" t="s">
        <v>1174</v>
      </c>
      <c r="I897" s="146"/>
      <c r="L897" s="32"/>
      <c r="M897" s="147"/>
      <c r="T897" s="53"/>
      <c r="AT897" s="17" t="s">
        <v>165</v>
      </c>
      <c r="AU897" s="17" t="s">
        <v>81</v>
      </c>
    </row>
    <row r="898" spans="2:65" s="13" customFormat="1">
      <c r="B898" s="156"/>
      <c r="D898" s="144" t="s">
        <v>169</v>
      </c>
      <c r="E898" s="157" t="s">
        <v>19</v>
      </c>
      <c r="F898" s="158" t="s">
        <v>582</v>
      </c>
      <c r="H898" s="159">
        <v>1</v>
      </c>
      <c r="I898" s="160"/>
      <c r="L898" s="156"/>
      <c r="M898" s="161"/>
      <c r="T898" s="162"/>
      <c r="AT898" s="157" t="s">
        <v>169</v>
      </c>
      <c r="AU898" s="157" t="s">
        <v>81</v>
      </c>
      <c r="AV898" s="13" t="s">
        <v>81</v>
      </c>
      <c r="AW898" s="13" t="s">
        <v>33</v>
      </c>
      <c r="AX898" s="13" t="s">
        <v>72</v>
      </c>
      <c r="AY898" s="157" t="s">
        <v>156</v>
      </c>
    </row>
    <row r="899" spans="2:65" s="13" customFormat="1">
      <c r="B899" s="156"/>
      <c r="D899" s="144" t="s">
        <v>169</v>
      </c>
      <c r="E899" s="157" t="s">
        <v>19</v>
      </c>
      <c r="F899" s="158" t="s">
        <v>588</v>
      </c>
      <c r="H899" s="159">
        <v>1</v>
      </c>
      <c r="I899" s="160"/>
      <c r="L899" s="156"/>
      <c r="M899" s="161"/>
      <c r="T899" s="162"/>
      <c r="AT899" s="157" t="s">
        <v>169</v>
      </c>
      <c r="AU899" s="157" t="s">
        <v>81</v>
      </c>
      <c r="AV899" s="13" t="s">
        <v>81</v>
      </c>
      <c r="AW899" s="13" t="s">
        <v>33</v>
      </c>
      <c r="AX899" s="13" t="s">
        <v>72</v>
      </c>
      <c r="AY899" s="157" t="s">
        <v>156</v>
      </c>
    </row>
    <row r="900" spans="2:65" s="13" customFormat="1">
      <c r="B900" s="156"/>
      <c r="D900" s="144" t="s">
        <v>169</v>
      </c>
      <c r="E900" s="157" t="s">
        <v>19</v>
      </c>
      <c r="F900" s="158" t="s">
        <v>590</v>
      </c>
      <c r="H900" s="159">
        <v>1</v>
      </c>
      <c r="I900" s="160"/>
      <c r="L900" s="156"/>
      <c r="M900" s="161"/>
      <c r="T900" s="162"/>
      <c r="AT900" s="157" t="s">
        <v>169</v>
      </c>
      <c r="AU900" s="157" t="s">
        <v>81</v>
      </c>
      <c r="AV900" s="13" t="s">
        <v>81</v>
      </c>
      <c r="AW900" s="13" t="s">
        <v>33</v>
      </c>
      <c r="AX900" s="13" t="s">
        <v>72</v>
      </c>
      <c r="AY900" s="157" t="s">
        <v>156</v>
      </c>
    </row>
    <row r="901" spans="2:65" s="13" customFormat="1">
      <c r="B901" s="156"/>
      <c r="D901" s="144" t="s">
        <v>169</v>
      </c>
      <c r="E901" s="157" t="s">
        <v>19</v>
      </c>
      <c r="F901" s="158" t="s">
        <v>591</v>
      </c>
      <c r="H901" s="159">
        <v>1</v>
      </c>
      <c r="I901" s="160"/>
      <c r="L901" s="156"/>
      <c r="M901" s="161"/>
      <c r="T901" s="162"/>
      <c r="AT901" s="157" t="s">
        <v>169</v>
      </c>
      <c r="AU901" s="157" t="s">
        <v>81</v>
      </c>
      <c r="AV901" s="13" t="s">
        <v>81</v>
      </c>
      <c r="AW901" s="13" t="s">
        <v>33</v>
      </c>
      <c r="AX901" s="13" t="s">
        <v>72</v>
      </c>
      <c r="AY901" s="157" t="s">
        <v>156</v>
      </c>
    </row>
    <row r="902" spans="2:65" s="13" customFormat="1">
      <c r="B902" s="156"/>
      <c r="D902" s="144" t="s">
        <v>169</v>
      </c>
      <c r="E902" s="157" t="s">
        <v>19</v>
      </c>
      <c r="F902" s="158" t="s">
        <v>592</v>
      </c>
      <c r="H902" s="159">
        <v>1</v>
      </c>
      <c r="I902" s="160"/>
      <c r="L902" s="156"/>
      <c r="M902" s="161"/>
      <c r="T902" s="162"/>
      <c r="AT902" s="157" t="s">
        <v>169</v>
      </c>
      <c r="AU902" s="157" t="s">
        <v>81</v>
      </c>
      <c r="AV902" s="13" t="s">
        <v>81</v>
      </c>
      <c r="AW902" s="13" t="s">
        <v>33</v>
      </c>
      <c r="AX902" s="13" t="s">
        <v>72</v>
      </c>
      <c r="AY902" s="157" t="s">
        <v>156</v>
      </c>
    </row>
    <row r="903" spans="2:65" s="13" customFormat="1">
      <c r="B903" s="156"/>
      <c r="D903" s="144" t="s">
        <v>169</v>
      </c>
      <c r="E903" s="157" t="s">
        <v>19</v>
      </c>
      <c r="F903" s="158" t="s">
        <v>593</v>
      </c>
      <c r="H903" s="159">
        <v>1</v>
      </c>
      <c r="I903" s="160"/>
      <c r="L903" s="156"/>
      <c r="M903" s="161"/>
      <c r="T903" s="162"/>
      <c r="AT903" s="157" t="s">
        <v>169</v>
      </c>
      <c r="AU903" s="157" t="s">
        <v>81</v>
      </c>
      <c r="AV903" s="13" t="s">
        <v>81</v>
      </c>
      <c r="AW903" s="13" t="s">
        <v>33</v>
      </c>
      <c r="AX903" s="13" t="s">
        <v>72</v>
      </c>
      <c r="AY903" s="157" t="s">
        <v>156</v>
      </c>
    </row>
    <row r="904" spans="2:65" s="13" customFormat="1">
      <c r="B904" s="156"/>
      <c r="D904" s="144" t="s">
        <v>169</v>
      </c>
      <c r="E904" s="157" t="s">
        <v>19</v>
      </c>
      <c r="F904" s="158" t="s">
        <v>594</v>
      </c>
      <c r="H904" s="159">
        <v>1</v>
      </c>
      <c r="I904" s="160"/>
      <c r="L904" s="156"/>
      <c r="M904" s="161"/>
      <c r="T904" s="162"/>
      <c r="AT904" s="157" t="s">
        <v>169</v>
      </c>
      <c r="AU904" s="157" t="s">
        <v>81</v>
      </c>
      <c r="AV904" s="13" t="s">
        <v>81</v>
      </c>
      <c r="AW904" s="13" t="s">
        <v>33</v>
      </c>
      <c r="AX904" s="13" t="s">
        <v>72</v>
      </c>
      <c r="AY904" s="157" t="s">
        <v>156</v>
      </c>
    </row>
    <row r="905" spans="2:65" s="13" customFormat="1">
      <c r="B905" s="156"/>
      <c r="D905" s="144" t="s">
        <v>169</v>
      </c>
      <c r="E905" s="157" t="s">
        <v>19</v>
      </c>
      <c r="F905" s="158" t="s">
        <v>1115</v>
      </c>
      <c r="H905" s="159">
        <v>1</v>
      </c>
      <c r="I905" s="160"/>
      <c r="L905" s="156"/>
      <c r="M905" s="161"/>
      <c r="T905" s="162"/>
      <c r="AT905" s="157" t="s">
        <v>169</v>
      </c>
      <c r="AU905" s="157" t="s">
        <v>81</v>
      </c>
      <c r="AV905" s="13" t="s">
        <v>81</v>
      </c>
      <c r="AW905" s="13" t="s">
        <v>33</v>
      </c>
      <c r="AX905" s="13" t="s">
        <v>72</v>
      </c>
      <c r="AY905" s="157" t="s">
        <v>156</v>
      </c>
    </row>
    <row r="906" spans="2:65" s="13" customFormat="1">
      <c r="B906" s="156"/>
      <c r="D906" s="144" t="s">
        <v>169</v>
      </c>
      <c r="E906" s="157" t="s">
        <v>19</v>
      </c>
      <c r="F906" s="158" t="s">
        <v>1086</v>
      </c>
      <c r="H906" s="159">
        <v>1</v>
      </c>
      <c r="I906" s="160"/>
      <c r="L906" s="156"/>
      <c r="M906" s="161"/>
      <c r="T906" s="162"/>
      <c r="AT906" s="157" t="s">
        <v>169</v>
      </c>
      <c r="AU906" s="157" t="s">
        <v>81</v>
      </c>
      <c r="AV906" s="13" t="s">
        <v>81</v>
      </c>
      <c r="AW906" s="13" t="s">
        <v>33</v>
      </c>
      <c r="AX906" s="13" t="s">
        <v>72</v>
      </c>
      <c r="AY906" s="157" t="s">
        <v>156</v>
      </c>
    </row>
    <row r="907" spans="2:65" s="14" customFormat="1">
      <c r="B907" s="163"/>
      <c r="D907" s="144" t="s">
        <v>169</v>
      </c>
      <c r="E907" s="164" t="s">
        <v>19</v>
      </c>
      <c r="F907" s="165" t="s">
        <v>176</v>
      </c>
      <c r="H907" s="166">
        <v>9</v>
      </c>
      <c r="I907" s="167"/>
      <c r="L907" s="163"/>
      <c r="M907" s="168"/>
      <c r="T907" s="169"/>
      <c r="AT907" s="164" t="s">
        <v>169</v>
      </c>
      <c r="AU907" s="164" t="s">
        <v>81</v>
      </c>
      <c r="AV907" s="14" t="s">
        <v>163</v>
      </c>
      <c r="AW907" s="14" t="s">
        <v>33</v>
      </c>
      <c r="AX907" s="14" t="s">
        <v>79</v>
      </c>
      <c r="AY907" s="164" t="s">
        <v>156</v>
      </c>
    </row>
    <row r="908" spans="2:65" s="1" customFormat="1" ht="24.2" customHeight="1">
      <c r="B908" s="32"/>
      <c r="C908" s="131" t="s">
        <v>1176</v>
      </c>
      <c r="D908" s="131" t="s">
        <v>158</v>
      </c>
      <c r="E908" s="132" t="s">
        <v>1177</v>
      </c>
      <c r="F908" s="133" t="s">
        <v>1178</v>
      </c>
      <c r="G908" s="134" t="s">
        <v>284</v>
      </c>
      <c r="H908" s="135">
        <v>2</v>
      </c>
      <c r="I908" s="136"/>
      <c r="J908" s="137">
        <f>ROUND(I908*H908,2)</f>
        <v>0</v>
      </c>
      <c r="K908" s="133" t="s">
        <v>162</v>
      </c>
      <c r="L908" s="32"/>
      <c r="M908" s="138" t="s">
        <v>19</v>
      </c>
      <c r="N908" s="139" t="s">
        <v>43</v>
      </c>
      <c r="P908" s="140">
        <f>O908*H908</f>
        <v>0</v>
      </c>
      <c r="Q908" s="140">
        <v>0</v>
      </c>
      <c r="R908" s="140">
        <f>Q908*H908</f>
        <v>0</v>
      </c>
      <c r="S908" s="140">
        <v>0</v>
      </c>
      <c r="T908" s="141">
        <f>S908*H908</f>
        <v>0</v>
      </c>
      <c r="AR908" s="142" t="s">
        <v>281</v>
      </c>
      <c r="AT908" s="142" t="s">
        <v>158</v>
      </c>
      <c r="AU908" s="142" t="s">
        <v>81</v>
      </c>
      <c r="AY908" s="17" t="s">
        <v>156</v>
      </c>
      <c r="BE908" s="143">
        <f>IF(N908="základní",J908,0)</f>
        <v>0</v>
      </c>
      <c r="BF908" s="143">
        <f>IF(N908="snížená",J908,0)</f>
        <v>0</v>
      </c>
      <c r="BG908" s="143">
        <f>IF(N908="zákl. přenesená",J908,0)</f>
        <v>0</v>
      </c>
      <c r="BH908" s="143">
        <f>IF(N908="sníž. přenesená",J908,0)</f>
        <v>0</v>
      </c>
      <c r="BI908" s="143">
        <f>IF(N908="nulová",J908,0)</f>
        <v>0</v>
      </c>
      <c r="BJ908" s="17" t="s">
        <v>79</v>
      </c>
      <c r="BK908" s="143">
        <f>ROUND(I908*H908,2)</f>
        <v>0</v>
      </c>
      <c r="BL908" s="17" t="s">
        <v>281</v>
      </c>
      <c r="BM908" s="142" t="s">
        <v>1179</v>
      </c>
    </row>
    <row r="909" spans="2:65" s="1" customFormat="1">
      <c r="B909" s="32"/>
      <c r="D909" s="144" t="s">
        <v>165</v>
      </c>
      <c r="F909" s="145" t="s">
        <v>1180</v>
      </c>
      <c r="I909" s="146"/>
      <c r="L909" s="32"/>
      <c r="M909" s="147"/>
      <c r="T909" s="53"/>
      <c r="AT909" s="17" t="s">
        <v>165</v>
      </c>
      <c r="AU909" s="17" t="s">
        <v>81</v>
      </c>
    </row>
    <row r="910" spans="2:65" s="1" customFormat="1">
      <c r="B910" s="32"/>
      <c r="D910" s="148" t="s">
        <v>167</v>
      </c>
      <c r="F910" s="149" t="s">
        <v>1181</v>
      </c>
      <c r="I910" s="146"/>
      <c r="L910" s="32"/>
      <c r="M910" s="147"/>
      <c r="T910" s="53"/>
      <c r="AT910" s="17" t="s">
        <v>167</v>
      </c>
      <c r="AU910" s="17" t="s">
        <v>81</v>
      </c>
    </row>
    <row r="911" spans="2:65" s="13" customFormat="1">
      <c r="B911" s="156"/>
      <c r="D911" s="144" t="s">
        <v>169</v>
      </c>
      <c r="E911" s="157" t="s">
        <v>19</v>
      </c>
      <c r="F911" s="158" t="s">
        <v>580</v>
      </c>
      <c r="H911" s="159">
        <v>1</v>
      </c>
      <c r="I911" s="160"/>
      <c r="L911" s="156"/>
      <c r="M911" s="161"/>
      <c r="T911" s="162"/>
      <c r="AT911" s="157" t="s">
        <v>169</v>
      </c>
      <c r="AU911" s="157" t="s">
        <v>81</v>
      </c>
      <c r="AV911" s="13" t="s">
        <v>81</v>
      </c>
      <c r="AW911" s="13" t="s">
        <v>33</v>
      </c>
      <c r="AX911" s="13" t="s">
        <v>72</v>
      </c>
      <c r="AY911" s="157" t="s">
        <v>156</v>
      </c>
    </row>
    <row r="912" spans="2:65" s="13" customFormat="1">
      <c r="B912" s="156"/>
      <c r="D912" s="144" t="s">
        <v>169</v>
      </c>
      <c r="E912" s="157" t="s">
        <v>19</v>
      </c>
      <c r="F912" s="158" t="s">
        <v>581</v>
      </c>
      <c r="H912" s="159">
        <v>1</v>
      </c>
      <c r="I912" s="160"/>
      <c r="L912" s="156"/>
      <c r="M912" s="161"/>
      <c r="T912" s="162"/>
      <c r="AT912" s="157" t="s">
        <v>169</v>
      </c>
      <c r="AU912" s="157" t="s">
        <v>81</v>
      </c>
      <c r="AV912" s="13" t="s">
        <v>81</v>
      </c>
      <c r="AW912" s="13" t="s">
        <v>33</v>
      </c>
      <c r="AX912" s="13" t="s">
        <v>72</v>
      </c>
      <c r="AY912" s="157" t="s">
        <v>156</v>
      </c>
    </row>
    <row r="913" spans="2:65" s="14" customFormat="1">
      <c r="B913" s="163"/>
      <c r="D913" s="144" t="s">
        <v>169</v>
      </c>
      <c r="E913" s="164" t="s">
        <v>19</v>
      </c>
      <c r="F913" s="165" t="s">
        <v>176</v>
      </c>
      <c r="H913" s="166">
        <v>2</v>
      </c>
      <c r="I913" s="167"/>
      <c r="L913" s="163"/>
      <c r="M913" s="168"/>
      <c r="T913" s="169"/>
      <c r="AT913" s="164" t="s">
        <v>169</v>
      </c>
      <c r="AU913" s="164" t="s">
        <v>81</v>
      </c>
      <c r="AV913" s="14" t="s">
        <v>163</v>
      </c>
      <c r="AW913" s="14" t="s">
        <v>33</v>
      </c>
      <c r="AX913" s="14" t="s">
        <v>79</v>
      </c>
      <c r="AY913" s="164" t="s">
        <v>156</v>
      </c>
    </row>
    <row r="914" spans="2:65" s="1" customFormat="1" ht="16.5" customHeight="1">
      <c r="B914" s="32"/>
      <c r="C914" s="170" t="s">
        <v>1182</v>
      </c>
      <c r="D914" s="170" t="s">
        <v>237</v>
      </c>
      <c r="E914" s="171" t="s">
        <v>1169</v>
      </c>
      <c r="F914" s="172" t="s">
        <v>1170</v>
      </c>
      <c r="G914" s="173" t="s">
        <v>284</v>
      </c>
      <c r="H914" s="174">
        <v>2</v>
      </c>
      <c r="I914" s="175"/>
      <c r="J914" s="176">
        <f>ROUND(I914*H914,2)</f>
        <v>0</v>
      </c>
      <c r="K914" s="172" t="s">
        <v>162</v>
      </c>
      <c r="L914" s="177"/>
      <c r="M914" s="178" t="s">
        <v>19</v>
      </c>
      <c r="N914" s="179" t="s">
        <v>43</v>
      </c>
      <c r="P914" s="140">
        <f>O914*H914</f>
        <v>0</v>
      </c>
      <c r="Q914" s="140">
        <v>2.2000000000000001E-3</v>
      </c>
      <c r="R914" s="140">
        <f>Q914*H914</f>
        <v>4.4000000000000003E-3</v>
      </c>
      <c r="S914" s="140">
        <v>0</v>
      </c>
      <c r="T914" s="141">
        <f>S914*H914</f>
        <v>0</v>
      </c>
      <c r="AR914" s="142" t="s">
        <v>384</v>
      </c>
      <c r="AT914" s="142" t="s">
        <v>237</v>
      </c>
      <c r="AU914" s="142" t="s">
        <v>81</v>
      </c>
      <c r="AY914" s="17" t="s">
        <v>156</v>
      </c>
      <c r="BE914" s="143">
        <f>IF(N914="základní",J914,0)</f>
        <v>0</v>
      </c>
      <c r="BF914" s="143">
        <f>IF(N914="snížená",J914,0)</f>
        <v>0</v>
      </c>
      <c r="BG914" s="143">
        <f>IF(N914="zákl. přenesená",J914,0)</f>
        <v>0</v>
      </c>
      <c r="BH914" s="143">
        <f>IF(N914="sníž. přenesená",J914,0)</f>
        <v>0</v>
      </c>
      <c r="BI914" s="143">
        <f>IF(N914="nulová",J914,0)</f>
        <v>0</v>
      </c>
      <c r="BJ914" s="17" t="s">
        <v>79</v>
      </c>
      <c r="BK914" s="143">
        <f>ROUND(I914*H914,2)</f>
        <v>0</v>
      </c>
      <c r="BL914" s="17" t="s">
        <v>281</v>
      </c>
      <c r="BM914" s="142" t="s">
        <v>1183</v>
      </c>
    </row>
    <row r="915" spans="2:65" s="1" customFormat="1">
      <c r="B915" s="32"/>
      <c r="D915" s="144" t="s">
        <v>165</v>
      </c>
      <c r="F915" s="145" t="s">
        <v>1170</v>
      </c>
      <c r="I915" s="146"/>
      <c r="L915" s="32"/>
      <c r="M915" s="147"/>
      <c r="T915" s="53"/>
      <c r="AT915" s="17" t="s">
        <v>165</v>
      </c>
      <c r="AU915" s="17" t="s">
        <v>81</v>
      </c>
    </row>
    <row r="916" spans="2:65" s="13" customFormat="1">
      <c r="B916" s="156"/>
      <c r="D916" s="144" t="s">
        <v>169</v>
      </c>
      <c r="E916" s="157" t="s">
        <v>19</v>
      </c>
      <c r="F916" s="158" t="s">
        <v>580</v>
      </c>
      <c r="H916" s="159">
        <v>1</v>
      </c>
      <c r="I916" s="160"/>
      <c r="L916" s="156"/>
      <c r="M916" s="161"/>
      <c r="T916" s="162"/>
      <c r="AT916" s="157" t="s">
        <v>169</v>
      </c>
      <c r="AU916" s="157" t="s">
        <v>81</v>
      </c>
      <c r="AV916" s="13" t="s">
        <v>81</v>
      </c>
      <c r="AW916" s="13" t="s">
        <v>33</v>
      </c>
      <c r="AX916" s="13" t="s">
        <v>72</v>
      </c>
      <c r="AY916" s="157" t="s">
        <v>156</v>
      </c>
    </row>
    <row r="917" spans="2:65" s="13" customFormat="1">
      <c r="B917" s="156"/>
      <c r="D917" s="144" t="s">
        <v>169</v>
      </c>
      <c r="E917" s="157" t="s">
        <v>19</v>
      </c>
      <c r="F917" s="158" t="s">
        <v>581</v>
      </c>
      <c r="H917" s="159">
        <v>1</v>
      </c>
      <c r="I917" s="160"/>
      <c r="L917" s="156"/>
      <c r="M917" s="161"/>
      <c r="T917" s="162"/>
      <c r="AT917" s="157" t="s">
        <v>169</v>
      </c>
      <c r="AU917" s="157" t="s">
        <v>81</v>
      </c>
      <c r="AV917" s="13" t="s">
        <v>81</v>
      </c>
      <c r="AW917" s="13" t="s">
        <v>33</v>
      </c>
      <c r="AX917" s="13" t="s">
        <v>72</v>
      </c>
      <c r="AY917" s="157" t="s">
        <v>156</v>
      </c>
    </row>
    <row r="918" spans="2:65" s="14" customFormat="1">
      <c r="B918" s="163"/>
      <c r="D918" s="144" t="s">
        <v>169</v>
      </c>
      <c r="E918" s="164" t="s">
        <v>19</v>
      </c>
      <c r="F918" s="165" t="s">
        <v>176</v>
      </c>
      <c r="H918" s="166">
        <v>2</v>
      </c>
      <c r="I918" s="167"/>
      <c r="L918" s="163"/>
      <c r="M918" s="168"/>
      <c r="T918" s="169"/>
      <c r="AT918" s="164" t="s">
        <v>169</v>
      </c>
      <c r="AU918" s="164" t="s">
        <v>81</v>
      </c>
      <c r="AV918" s="14" t="s">
        <v>163</v>
      </c>
      <c r="AW918" s="14" t="s">
        <v>33</v>
      </c>
      <c r="AX918" s="14" t="s">
        <v>79</v>
      </c>
      <c r="AY918" s="164" t="s">
        <v>156</v>
      </c>
    </row>
    <row r="919" spans="2:65" s="1" customFormat="1" ht="16.5" customHeight="1">
      <c r="B919" s="32"/>
      <c r="C919" s="170" t="s">
        <v>1184</v>
      </c>
      <c r="D919" s="170" t="s">
        <v>237</v>
      </c>
      <c r="E919" s="171" t="s">
        <v>1185</v>
      </c>
      <c r="F919" s="172" t="s">
        <v>1186</v>
      </c>
      <c r="G919" s="173" t="s">
        <v>284</v>
      </c>
      <c r="H919" s="174">
        <v>2</v>
      </c>
      <c r="I919" s="175"/>
      <c r="J919" s="176">
        <f>ROUND(I919*H919,2)</f>
        <v>0</v>
      </c>
      <c r="K919" s="172" t="s">
        <v>162</v>
      </c>
      <c r="L919" s="177"/>
      <c r="M919" s="178" t="s">
        <v>19</v>
      </c>
      <c r="N919" s="179" t="s">
        <v>43</v>
      </c>
      <c r="P919" s="140">
        <f>O919*H919</f>
        <v>0</v>
      </c>
      <c r="Q919" s="140">
        <v>2.2000000000000001E-3</v>
      </c>
      <c r="R919" s="140">
        <f>Q919*H919</f>
        <v>4.4000000000000003E-3</v>
      </c>
      <c r="S919" s="140">
        <v>0</v>
      </c>
      <c r="T919" s="141">
        <f>S919*H919</f>
        <v>0</v>
      </c>
      <c r="AR919" s="142" t="s">
        <v>384</v>
      </c>
      <c r="AT919" s="142" t="s">
        <v>237</v>
      </c>
      <c r="AU919" s="142" t="s">
        <v>81</v>
      </c>
      <c r="AY919" s="17" t="s">
        <v>156</v>
      </c>
      <c r="BE919" s="143">
        <f>IF(N919="základní",J919,0)</f>
        <v>0</v>
      </c>
      <c r="BF919" s="143">
        <f>IF(N919="snížená",J919,0)</f>
        <v>0</v>
      </c>
      <c r="BG919" s="143">
        <f>IF(N919="zákl. přenesená",J919,0)</f>
        <v>0</v>
      </c>
      <c r="BH919" s="143">
        <f>IF(N919="sníž. přenesená",J919,0)</f>
        <v>0</v>
      </c>
      <c r="BI919" s="143">
        <f>IF(N919="nulová",J919,0)</f>
        <v>0</v>
      </c>
      <c r="BJ919" s="17" t="s">
        <v>79</v>
      </c>
      <c r="BK919" s="143">
        <f>ROUND(I919*H919,2)</f>
        <v>0</v>
      </c>
      <c r="BL919" s="17" t="s">
        <v>281</v>
      </c>
      <c r="BM919" s="142" t="s">
        <v>1187</v>
      </c>
    </row>
    <row r="920" spans="2:65" s="1" customFormat="1">
      <c r="B920" s="32"/>
      <c r="D920" s="144" t="s">
        <v>165</v>
      </c>
      <c r="F920" s="145" t="s">
        <v>1186</v>
      </c>
      <c r="I920" s="146"/>
      <c r="L920" s="32"/>
      <c r="M920" s="147"/>
      <c r="T920" s="53"/>
      <c r="AT920" s="17" t="s">
        <v>165</v>
      </c>
      <c r="AU920" s="17" t="s">
        <v>81</v>
      </c>
    </row>
    <row r="921" spans="2:65" s="13" customFormat="1">
      <c r="B921" s="156"/>
      <c r="D921" s="144" t="s">
        <v>169</v>
      </c>
      <c r="E921" s="157" t="s">
        <v>19</v>
      </c>
      <c r="F921" s="158" t="s">
        <v>580</v>
      </c>
      <c r="H921" s="159">
        <v>1</v>
      </c>
      <c r="I921" s="160"/>
      <c r="L921" s="156"/>
      <c r="M921" s="161"/>
      <c r="T921" s="162"/>
      <c r="AT921" s="157" t="s">
        <v>169</v>
      </c>
      <c r="AU921" s="157" t="s">
        <v>81</v>
      </c>
      <c r="AV921" s="13" t="s">
        <v>81</v>
      </c>
      <c r="AW921" s="13" t="s">
        <v>33</v>
      </c>
      <c r="AX921" s="13" t="s">
        <v>72</v>
      </c>
      <c r="AY921" s="157" t="s">
        <v>156</v>
      </c>
    </row>
    <row r="922" spans="2:65" s="13" customFormat="1">
      <c r="B922" s="156"/>
      <c r="D922" s="144" t="s">
        <v>169</v>
      </c>
      <c r="E922" s="157" t="s">
        <v>19</v>
      </c>
      <c r="F922" s="158" t="s">
        <v>581</v>
      </c>
      <c r="H922" s="159">
        <v>1</v>
      </c>
      <c r="I922" s="160"/>
      <c r="L922" s="156"/>
      <c r="M922" s="161"/>
      <c r="T922" s="162"/>
      <c r="AT922" s="157" t="s">
        <v>169</v>
      </c>
      <c r="AU922" s="157" t="s">
        <v>81</v>
      </c>
      <c r="AV922" s="13" t="s">
        <v>81</v>
      </c>
      <c r="AW922" s="13" t="s">
        <v>33</v>
      </c>
      <c r="AX922" s="13" t="s">
        <v>72</v>
      </c>
      <c r="AY922" s="157" t="s">
        <v>156</v>
      </c>
    </row>
    <row r="923" spans="2:65" s="14" customFormat="1">
      <c r="B923" s="163"/>
      <c r="D923" s="144" t="s">
        <v>169</v>
      </c>
      <c r="E923" s="164" t="s">
        <v>19</v>
      </c>
      <c r="F923" s="165" t="s">
        <v>176</v>
      </c>
      <c r="H923" s="166">
        <v>2</v>
      </c>
      <c r="I923" s="167"/>
      <c r="L923" s="163"/>
      <c r="M923" s="168"/>
      <c r="T923" s="169"/>
      <c r="AT923" s="164" t="s">
        <v>169</v>
      </c>
      <c r="AU923" s="164" t="s">
        <v>81</v>
      </c>
      <c r="AV923" s="14" t="s">
        <v>163</v>
      </c>
      <c r="AW923" s="14" t="s">
        <v>33</v>
      </c>
      <c r="AX923" s="14" t="s">
        <v>79</v>
      </c>
      <c r="AY923" s="164" t="s">
        <v>156</v>
      </c>
    </row>
    <row r="924" spans="2:65" s="1" customFormat="1" ht="16.5" customHeight="1">
      <c r="B924" s="32"/>
      <c r="C924" s="131" t="s">
        <v>1188</v>
      </c>
      <c r="D924" s="131" t="s">
        <v>158</v>
      </c>
      <c r="E924" s="132" t="s">
        <v>1189</v>
      </c>
      <c r="F924" s="133" t="s">
        <v>1190</v>
      </c>
      <c r="G924" s="134" t="s">
        <v>284</v>
      </c>
      <c r="H924" s="135">
        <v>15</v>
      </c>
      <c r="I924" s="136"/>
      <c r="J924" s="137">
        <f>ROUND(I924*H924,2)</f>
        <v>0</v>
      </c>
      <c r="K924" s="133" t="s">
        <v>162</v>
      </c>
      <c r="L924" s="32"/>
      <c r="M924" s="138" t="s">
        <v>19</v>
      </c>
      <c r="N924" s="139" t="s">
        <v>43</v>
      </c>
      <c r="P924" s="140">
        <f>O924*H924</f>
        <v>0</v>
      </c>
      <c r="Q924" s="140">
        <v>0</v>
      </c>
      <c r="R924" s="140">
        <f>Q924*H924</f>
        <v>0</v>
      </c>
      <c r="S924" s="140">
        <v>0</v>
      </c>
      <c r="T924" s="141">
        <f>S924*H924</f>
        <v>0</v>
      </c>
      <c r="AR924" s="142" t="s">
        <v>281</v>
      </c>
      <c r="AT924" s="142" t="s">
        <v>158</v>
      </c>
      <c r="AU924" s="142" t="s">
        <v>81</v>
      </c>
      <c r="AY924" s="17" t="s">
        <v>156</v>
      </c>
      <c r="BE924" s="143">
        <f>IF(N924="základní",J924,0)</f>
        <v>0</v>
      </c>
      <c r="BF924" s="143">
        <f>IF(N924="snížená",J924,0)</f>
        <v>0</v>
      </c>
      <c r="BG924" s="143">
        <f>IF(N924="zákl. přenesená",J924,0)</f>
        <v>0</v>
      </c>
      <c r="BH924" s="143">
        <f>IF(N924="sníž. přenesená",J924,0)</f>
        <v>0</v>
      </c>
      <c r="BI924" s="143">
        <f>IF(N924="nulová",J924,0)</f>
        <v>0</v>
      </c>
      <c r="BJ924" s="17" t="s">
        <v>79</v>
      </c>
      <c r="BK924" s="143">
        <f>ROUND(I924*H924,2)</f>
        <v>0</v>
      </c>
      <c r="BL924" s="17" t="s">
        <v>281</v>
      </c>
      <c r="BM924" s="142" t="s">
        <v>1191</v>
      </c>
    </row>
    <row r="925" spans="2:65" s="1" customFormat="1">
      <c r="B925" s="32"/>
      <c r="D925" s="144" t="s">
        <v>165</v>
      </c>
      <c r="F925" s="145" t="s">
        <v>1192</v>
      </c>
      <c r="I925" s="146"/>
      <c r="L925" s="32"/>
      <c r="M925" s="147"/>
      <c r="T925" s="53"/>
      <c r="AT925" s="17" t="s">
        <v>165</v>
      </c>
      <c r="AU925" s="17" t="s">
        <v>81</v>
      </c>
    </row>
    <row r="926" spans="2:65" s="1" customFormat="1">
      <c r="B926" s="32"/>
      <c r="D926" s="148" t="s">
        <v>167</v>
      </c>
      <c r="F926" s="149" t="s">
        <v>1193</v>
      </c>
      <c r="I926" s="146"/>
      <c r="L926" s="32"/>
      <c r="M926" s="147"/>
      <c r="T926" s="53"/>
      <c r="AT926" s="17" t="s">
        <v>167</v>
      </c>
      <c r="AU926" s="17" t="s">
        <v>81</v>
      </c>
    </row>
    <row r="927" spans="2:65" s="13" customFormat="1">
      <c r="B927" s="156"/>
      <c r="D927" s="144" t="s">
        <v>169</v>
      </c>
      <c r="E927" s="157" t="s">
        <v>19</v>
      </c>
      <c r="F927" s="158" t="s">
        <v>580</v>
      </c>
      <c r="H927" s="159">
        <v>1</v>
      </c>
      <c r="I927" s="160"/>
      <c r="L927" s="156"/>
      <c r="M927" s="161"/>
      <c r="T927" s="162"/>
      <c r="AT927" s="157" t="s">
        <v>169</v>
      </c>
      <c r="AU927" s="157" t="s">
        <v>81</v>
      </c>
      <c r="AV927" s="13" t="s">
        <v>81</v>
      </c>
      <c r="AW927" s="13" t="s">
        <v>33</v>
      </c>
      <c r="AX927" s="13" t="s">
        <v>72</v>
      </c>
      <c r="AY927" s="157" t="s">
        <v>156</v>
      </c>
    </row>
    <row r="928" spans="2:65" s="13" customFormat="1">
      <c r="B928" s="156"/>
      <c r="D928" s="144" t="s">
        <v>169</v>
      </c>
      <c r="E928" s="157" t="s">
        <v>19</v>
      </c>
      <c r="F928" s="158" t="s">
        <v>581</v>
      </c>
      <c r="H928" s="159">
        <v>1</v>
      </c>
      <c r="I928" s="160"/>
      <c r="L928" s="156"/>
      <c r="M928" s="161"/>
      <c r="T928" s="162"/>
      <c r="AT928" s="157" t="s">
        <v>169</v>
      </c>
      <c r="AU928" s="157" t="s">
        <v>81</v>
      </c>
      <c r="AV928" s="13" t="s">
        <v>81</v>
      </c>
      <c r="AW928" s="13" t="s">
        <v>33</v>
      </c>
      <c r="AX928" s="13" t="s">
        <v>72</v>
      </c>
      <c r="AY928" s="157" t="s">
        <v>156</v>
      </c>
    </row>
    <row r="929" spans="2:65" s="13" customFormat="1">
      <c r="B929" s="156"/>
      <c r="D929" s="144" t="s">
        <v>169</v>
      </c>
      <c r="E929" s="157" t="s">
        <v>19</v>
      </c>
      <c r="F929" s="158" t="s">
        <v>582</v>
      </c>
      <c r="H929" s="159">
        <v>1</v>
      </c>
      <c r="I929" s="160"/>
      <c r="L929" s="156"/>
      <c r="M929" s="161"/>
      <c r="T929" s="162"/>
      <c r="AT929" s="157" t="s">
        <v>169</v>
      </c>
      <c r="AU929" s="157" t="s">
        <v>81</v>
      </c>
      <c r="AV929" s="13" t="s">
        <v>81</v>
      </c>
      <c r="AW929" s="13" t="s">
        <v>33</v>
      </c>
      <c r="AX929" s="13" t="s">
        <v>72</v>
      </c>
      <c r="AY929" s="157" t="s">
        <v>156</v>
      </c>
    </row>
    <row r="930" spans="2:65" s="13" customFormat="1">
      <c r="B930" s="156"/>
      <c r="D930" s="144" t="s">
        <v>169</v>
      </c>
      <c r="E930" s="157" t="s">
        <v>19</v>
      </c>
      <c r="F930" s="158" t="s">
        <v>583</v>
      </c>
      <c r="H930" s="159">
        <v>1</v>
      </c>
      <c r="I930" s="160"/>
      <c r="L930" s="156"/>
      <c r="M930" s="161"/>
      <c r="T930" s="162"/>
      <c r="AT930" s="157" t="s">
        <v>169</v>
      </c>
      <c r="AU930" s="157" t="s">
        <v>81</v>
      </c>
      <c r="AV930" s="13" t="s">
        <v>81</v>
      </c>
      <c r="AW930" s="13" t="s">
        <v>33</v>
      </c>
      <c r="AX930" s="13" t="s">
        <v>72</v>
      </c>
      <c r="AY930" s="157" t="s">
        <v>156</v>
      </c>
    </row>
    <row r="931" spans="2:65" s="13" customFormat="1">
      <c r="B931" s="156"/>
      <c r="D931" s="144" t="s">
        <v>169</v>
      </c>
      <c r="E931" s="157" t="s">
        <v>19</v>
      </c>
      <c r="F931" s="158" t="s">
        <v>584</v>
      </c>
      <c r="H931" s="159">
        <v>1</v>
      </c>
      <c r="I931" s="160"/>
      <c r="L931" s="156"/>
      <c r="M931" s="161"/>
      <c r="T931" s="162"/>
      <c r="AT931" s="157" t="s">
        <v>169</v>
      </c>
      <c r="AU931" s="157" t="s">
        <v>81</v>
      </c>
      <c r="AV931" s="13" t="s">
        <v>81</v>
      </c>
      <c r="AW931" s="13" t="s">
        <v>33</v>
      </c>
      <c r="AX931" s="13" t="s">
        <v>72</v>
      </c>
      <c r="AY931" s="157" t="s">
        <v>156</v>
      </c>
    </row>
    <row r="932" spans="2:65" s="13" customFormat="1">
      <c r="B932" s="156"/>
      <c r="D932" s="144" t="s">
        <v>169</v>
      </c>
      <c r="E932" s="157" t="s">
        <v>19</v>
      </c>
      <c r="F932" s="158" t="s">
        <v>585</v>
      </c>
      <c r="H932" s="159">
        <v>1</v>
      </c>
      <c r="I932" s="160"/>
      <c r="L932" s="156"/>
      <c r="M932" s="161"/>
      <c r="T932" s="162"/>
      <c r="AT932" s="157" t="s">
        <v>169</v>
      </c>
      <c r="AU932" s="157" t="s">
        <v>81</v>
      </c>
      <c r="AV932" s="13" t="s">
        <v>81</v>
      </c>
      <c r="AW932" s="13" t="s">
        <v>33</v>
      </c>
      <c r="AX932" s="13" t="s">
        <v>72</v>
      </c>
      <c r="AY932" s="157" t="s">
        <v>156</v>
      </c>
    </row>
    <row r="933" spans="2:65" s="13" customFormat="1">
      <c r="B933" s="156"/>
      <c r="D933" s="144" t="s">
        <v>169</v>
      </c>
      <c r="E933" s="157" t="s">
        <v>19</v>
      </c>
      <c r="F933" s="158" t="s">
        <v>586</v>
      </c>
      <c r="H933" s="159">
        <v>1</v>
      </c>
      <c r="I933" s="160"/>
      <c r="L933" s="156"/>
      <c r="M933" s="161"/>
      <c r="T933" s="162"/>
      <c r="AT933" s="157" t="s">
        <v>169</v>
      </c>
      <c r="AU933" s="157" t="s">
        <v>81</v>
      </c>
      <c r="AV933" s="13" t="s">
        <v>81</v>
      </c>
      <c r="AW933" s="13" t="s">
        <v>33</v>
      </c>
      <c r="AX933" s="13" t="s">
        <v>72</v>
      </c>
      <c r="AY933" s="157" t="s">
        <v>156</v>
      </c>
    </row>
    <row r="934" spans="2:65" s="13" customFormat="1">
      <c r="B934" s="156"/>
      <c r="D934" s="144" t="s">
        <v>169</v>
      </c>
      <c r="E934" s="157" t="s">
        <v>19</v>
      </c>
      <c r="F934" s="158" t="s">
        <v>588</v>
      </c>
      <c r="H934" s="159">
        <v>1</v>
      </c>
      <c r="I934" s="160"/>
      <c r="L934" s="156"/>
      <c r="M934" s="161"/>
      <c r="T934" s="162"/>
      <c r="AT934" s="157" t="s">
        <v>169</v>
      </c>
      <c r="AU934" s="157" t="s">
        <v>81</v>
      </c>
      <c r="AV934" s="13" t="s">
        <v>81</v>
      </c>
      <c r="AW934" s="13" t="s">
        <v>33</v>
      </c>
      <c r="AX934" s="13" t="s">
        <v>72</v>
      </c>
      <c r="AY934" s="157" t="s">
        <v>156</v>
      </c>
    </row>
    <row r="935" spans="2:65" s="13" customFormat="1">
      <c r="B935" s="156"/>
      <c r="D935" s="144" t="s">
        <v>169</v>
      </c>
      <c r="E935" s="157" t="s">
        <v>19</v>
      </c>
      <c r="F935" s="158" t="s">
        <v>590</v>
      </c>
      <c r="H935" s="159">
        <v>1</v>
      </c>
      <c r="I935" s="160"/>
      <c r="L935" s="156"/>
      <c r="M935" s="161"/>
      <c r="T935" s="162"/>
      <c r="AT935" s="157" t="s">
        <v>169</v>
      </c>
      <c r="AU935" s="157" t="s">
        <v>81</v>
      </c>
      <c r="AV935" s="13" t="s">
        <v>81</v>
      </c>
      <c r="AW935" s="13" t="s">
        <v>33</v>
      </c>
      <c r="AX935" s="13" t="s">
        <v>72</v>
      </c>
      <c r="AY935" s="157" t="s">
        <v>156</v>
      </c>
    </row>
    <row r="936" spans="2:65" s="13" customFormat="1">
      <c r="B936" s="156"/>
      <c r="D936" s="144" t="s">
        <v>169</v>
      </c>
      <c r="E936" s="157" t="s">
        <v>19</v>
      </c>
      <c r="F936" s="158" t="s">
        <v>591</v>
      </c>
      <c r="H936" s="159">
        <v>1</v>
      </c>
      <c r="I936" s="160"/>
      <c r="L936" s="156"/>
      <c r="M936" s="161"/>
      <c r="T936" s="162"/>
      <c r="AT936" s="157" t="s">
        <v>169</v>
      </c>
      <c r="AU936" s="157" t="s">
        <v>81</v>
      </c>
      <c r="AV936" s="13" t="s">
        <v>81</v>
      </c>
      <c r="AW936" s="13" t="s">
        <v>33</v>
      </c>
      <c r="AX936" s="13" t="s">
        <v>72</v>
      </c>
      <c r="AY936" s="157" t="s">
        <v>156</v>
      </c>
    </row>
    <row r="937" spans="2:65" s="13" customFormat="1">
      <c r="B937" s="156"/>
      <c r="D937" s="144" t="s">
        <v>169</v>
      </c>
      <c r="E937" s="157" t="s">
        <v>19</v>
      </c>
      <c r="F937" s="158" t="s">
        <v>592</v>
      </c>
      <c r="H937" s="159">
        <v>1</v>
      </c>
      <c r="I937" s="160"/>
      <c r="L937" s="156"/>
      <c r="M937" s="161"/>
      <c r="T937" s="162"/>
      <c r="AT937" s="157" t="s">
        <v>169</v>
      </c>
      <c r="AU937" s="157" t="s">
        <v>81</v>
      </c>
      <c r="AV937" s="13" t="s">
        <v>81</v>
      </c>
      <c r="AW937" s="13" t="s">
        <v>33</v>
      </c>
      <c r="AX937" s="13" t="s">
        <v>72</v>
      </c>
      <c r="AY937" s="157" t="s">
        <v>156</v>
      </c>
    </row>
    <row r="938" spans="2:65" s="13" customFormat="1">
      <c r="B938" s="156"/>
      <c r="D938" s="144" t="s">
        <v>169</v>
      </c>
      <c r="E938" s="157" t="s">
        <v>19</v>
      </c>
      <c r="F938" s="158" t="s">
        <v>593</v>
      </c>
      <c r="H938" s="159">
        <v>1</v>
      </c>
      <c r="I938" s="160"/>
      <c r="L938" s="156"/>
      <c r="M938" s="161"/>
      <c r="T938" s="162"/>
      <c r="AT938" s="157" t="s">
        <v>169</v>
      </c>
      <c r="AU938" s="157" t="s">
        <v>81</v>
      </c>
      <c r="AV938" s="13" t="s">
        <v>81</v>
      </c>
      <c r="AW938" s="13" t="s">
        <v>33</v>
      </c>
      <c r="AX938" s="13" t="s">
        <v>72</v>
      </c>
      <c r="AY938" s="157" t="s">
        <v>156</v>
      </c>
    </row>
    <row r="939" spans="2:65" s="13" customFormat="1">
      <c r="B939" s="156"/>
      <c r="D939" s="144" t="s">
        <v>169</v>
      </c>
      <c r="E939" s="157" t="s">
        <v>19</v>
      </c>
      <c r="F939" s="158" t="s">
        <v>594</v>
      </c>
      <c r="H939" s="159">
        <v>1</v>
      </c>
      <c r="I939" s="160"/>
      <c r="L939" s="156"/>
      <c r="M939" s="161"/>
      <c r="T939" s="162"/>
      <c r="AT939" s="157" t="s">
        <v>169</v>
      </c>
      <c r="AU939" s="157" t="s">
        <v>81</v>
      </c>
      <c r="AV939" s="13" t="s">
        <v>81</v>
      </c>
      <c r="AW939" s="13" t="s">
        <v>33</v>
      </c>
      <c r="AX939" s="13" t="s">
        <v>72</v>
      </c>
      <c r="AY939" s="157" t="s">
        <v>156</v>
      </c>
    </row>
    <row r="940" spans="2:65" s="13" customFormat="1">
      <c r="B940" s="156"/>
      <c r="D940" s="144" t="s">
        <v>169</v>
      </c>
      <c r="E940" s="157" t="s">
        <v>19</v>
      </c>
      <c r="F940" s="158" t="s">
        <v>1115</v>
      </c>
      <c r="H940" s="159">
        <v>1</v>
      </c>
      <c r="I940" s="160"/>
      <c r="L940" s="156"/>
      <c r="M940" s="161"/>
      <c r="T940" s="162"/>
      <c r="AT940" s="157" t="s">
        <v>169</v>
      </c>
      <c r="AU940" s="157" t="s">
        <v>81</v>
      </c>
      <c r="AV940" s="13" t="s">
        <v>81</v>
      </c>
      <c r="AW940" s="13" t="s">
        <v>33</v>
      </c>
      <c r="AX940" s="13" t="s">
        <v>72</v>
      </c>
      <c r="AY940" s="157" t="s">
        <v>156</v>
      </c>
    </row>
    <row r="941" spans="2:65" s="13" customFormat="1">
      <c r="B941" s="156"/>
      <c r="D941" s="144" t="s">
        <v>169</v>
      </c>
      <c r="E941" s="157" t="s">
        <v>19</v>
      </c>
      <c r="F941" s="158" t="s">
        <v>1086</v>
      </c>
      <c r="H941" s="159">
        <v>1</v>
      </c>
      <c r="I941" s="160"/>
      <c r="L941" s="156"/>
      <c r="M941" s="161"/>
      <c r="T941" s="162"/>
      <c r="AT941" s="157" t="s">
        <v>169</v>
      </c>
      <c r="AU941" s="157" t="s">
        <v>81</v>
      </c>
      <c r="AV941" s="13" t="s">
        <v>81</v>
      </c>
      <c r="AW941" s="13" t="s">
        <v>33</v>
      </c>
      <c r="AX941" s="13" t="s">
        <v>72</v>
      </c>
      <c r="AY941" s="157" t="s">
        <v>156</v>
      </c>
    </row>
    <row r="942" spans="2:65" s="14" customFormat="1">
      <c r="B942" s="163"/>
      <c r="D942" s="144" t="s">
        <v>169</v>
      </c>
      <c r="E942" s="164" t="s">
        <v>19</v>
      </c>
      <c r="F942" s="165" t="s">
        <v>176</v>
      </c>
      <c r="H942" s="166">
        <v>15</v>
      </c>
      <c r="I942" s="167"/>
      <c r="L942" s="163"/>
      <c r="M942" s="168"/>
      <c r="T942" s="169"/>
      <c r="AT942" s="164" t="s">
        <v>169</v>
      </c>
      <c r="AU942" s="164" t="s">
        <v>81</v>
      </c>
      <c r="AV942" s="14" t="s">
        <v>163</v>
      </c>
      <c r="AW942" s="14" t="s">
        <v>33</v>
      </c>
      <c r="AX942" s="14" t="s">
        <v>79</v>
      </c>
      <c r="AY942" s="164" t="s">
        <v>156</v>
      </c>
    </row>
    <row r="943" spans="2:65" s="1" customFormat="1" ht="24.2" customHeight="1">
      <c r="B943" s="32"/>
      <c r="C943" s="170" t="s">
        <v>1194</v>
      </c>
      <c r="D943" s="170" t="s">
        <v>237</v>
      </c>
      <c r="E943" s="171" t="s">
        <v>1195</v>
      </c>
      <c r="F943" s="172" t="s">
        <v>1196</v>
      </c>
      <c r="G943" s="173" t="s">
        <v>284</v>
      </c>
      <c r="H943" s="174">
        <v>1</v>
      </c>
      <c r="I943" s="175"/>
      <c r="J943" s="176">
        <f>ROUND(I943*H943,2)</f>
        <v>0</v>
      </c>
      <c r="K943" s="172" t="s">
        <v>162</v>
      </c>
      <c r="L943" s="177"/>
      <c r="M943" s="178" t="s">
        <v>19</v>
      </c>
      <c r="N943" s="179" t="s">
        <v>43</v>
      </c>
      <c r="P943" s="140">
        <f>O943*H943</f>
        <v>0</v>
      </c>
      <c r="Q943" s="140">
        <v>1.4999999999999999E-4</v>
      </c>
      <c r="R943" s="140">
        <f>Q943*H943</f>
        <v>1.4999999999999999E-4</v>
      </c>
      <c r="S943" s="140">
        <v>0</v>
      </c>
      <c r="T943" s="141">
        <f>S943*H943</f>
        <v>0</v>
      </c>
      <c r="AR943" s="142" t="s">
        <v>384</v>
      </c>
      <c r="AT943" s="142" t="s">
        <v>237</v>
      </c>
      <c r="AU943" s="142" t="s">
        <v>81</v>
      </c>
      <c r="AY943" s="17" t="s">
        <v>156</v>
      </c>
      <c r="BE943" s="143">
        <f>IF(N943="základní",J943,0)</f>
        <v>0</v>
      </c>
      <c r="BF943" s="143">
        <f>IF(N943="snížená",J943,0)</f>
        <v>0</v>
      </c>
      <c r="BG943" s="143">
        <f>IF(N943="zákl. přenesená",J943,0)</f>
        <v>0</v>
      </c>
      <c r="BH943" s="143">
        <f>IF(N943="sníž. přenesená",J943,0)</f>
        <v>0</v>
      </c>
      <c r="BI943" s="143">
        <f>IF(N943="nulová",J943,0)</f>
        <v>0</v>
      </c>
      <c r="BJ943" s="17" t="s">
        <v>79</v>
      </c>
      <c r="BK943" s="143">
        <f>ROUND(I943*H943,2)</f>
        <v>0</v>
      </c>
      <c r="BL943" s="17" t="s">
        <v>281</v>
      </c>
      <c r="BM943" s="142" t="s">
        <v>1197</v>
      </c>
    </row>
    <row r="944" spans="2:65" s="1" customFormat="1">
      <c r="B944" s="32"/>
      <c r="D944" s="144" t="s">
        <v>165</v>
      </c>
      <c r="F944" s="145" t="s">
        <v>1196</v>
      </c>
      <c r="I944" s="146"/>
      <c r="L944" s="32"/>
      <c r="M944" s="147"/>
      <c r="T944" s="53"/>
      <c r="AT944" s="17" t="s">
        <v>165</v>
      </c>
      <c r="AU944" s="17" t="s">
        <v>81</v>
      </c>
    </row>
    <row r="945" spans="2:65" s="13" customFormat="1">
      <c r="B945" s="156"/>
      <c r="D945" s="144" t="s">
        <v>169</v>
      </c>
      <c r="E945" s="157" t="s">
        <v>19</v>
      </c>
      <c r="F945" s="158" t="s">
        <v>581</v>
      </c>
      <c r="H945" s="159">
        <v>1</v>
      </c>
      <c r="I945" s="160"/>
      <c r="L945" s="156"/>
      <c r="M945" s="161"/>
      <c r="T945" s="162"/>
      <c r="AT945" s="157" t="s">
        <v>169</v>
      </c>
      <c r="AU945" s="157" t="s">
        <v>81</v>
      </c>
      <c r="AV945" s="13" t="s">
        <v>81</v>
      </c>
      <c r="AW945" s="13" t="s">
        <v>33</v>
      </c>
      <c r="AX945" s="13" t="s">
        <v>79</v>
      </c>
      <c r="AY945" s="157" t="s">
        <v>156</v>
      </c>
    </row>
    <row r="946" spans="2:65" s="1" customFormat="1" ht="24.2" customHeight="1">
      <c r="B946" s="32"/>
      <c r="C946" s="170" t="s">
        <v>1198</v>
      </c>
      <c r="D946" s="170" t="s">
        <v>237</v>
      </c>
      <c r="E946" s="171" t="s">
        <v>1199</v>
      </c>
      <c r="F946" s="172" t="s">
        <v>1200</v>
      </c>
      <c r="G946" s="173" t="s">
        <v>284</v>
      </c>
      <c r="H946" s="174">
        <v>2</v>
      </c>
      <c r="I946" s="175"/>
      <c r="J946" s="176">
        <f>ROUND(I946*H946,2)</f>
        <v>0</v>
      </c>
      <c r="K946" s="172" t="s">
        <v>162</v>
      </c>
      <c r="L946" s="177"/>
      <c r="M946" s="178" t="s">
        <v>19</v>
      </c>
      <c r="N946" s="179" t="s">
        <v>43</v>
      </c>
      <c r="P946" s="140">
        <f>O946*H946</f>
        <v>0</v>
      </c>
      <c r="Q946" s="140">
        <v>1.4999999999999999E-4</v>
      </c>
      <c r="R946" s="140">
        <f>Q946*H946</f>
        <v>2.9999999999999997E-4</v>
      </c>
      <c r="S946" s="140">
        <v>0</v>
      </c>
      <c r="T946" s="141">
        <f>S946*H946</f>
        <v>0</v>
      </c>
      <c r="AR946" s="142" t="s">
        <v>384</v>
      </c>
      <c r="AT946" s="142" t="s">
        <v>237</v>
      </c>
      <c r="AU946" s="142" t="s">
        <v>81</v>
      </c>
      <c r="AY946" s="17" t="s">
        <v>156</v>
      </c>
      <c r="BE946" s="143">
        <f>IF(N946="základní",J946,0)</f>
        <v>0</v>
      </c>
      <c r="BF946" s="143">
        <f>IF(N946="snížená",J946,0)</f>
        <v>0</v>
      </c>
      <c r="BG946" s="143">
        <f>IF(N946="zákl. přenesená",J946,0)</f>
        <v>0</v>
      </c>
      <c r="BH946" s="143">
        <f>IF(N946="sníž. přenesená",J946,0)</f>
        <v>0</v>
      </c>
      <c r="BI946" s="143">
        <f>IF(N946="nulová",J946,0)</f>
        <v>0</v>
      </c>
      <c r="BJ946" s="17" t="s">
        <v>79</v>
      </c>
      <c r="BK946" s="143">
        <f>ROUND(I946*H946,2)</f>
        <v>0</v>
      </c>
      <c r="BL946" s="17" t="s">
        <v>281</v>
      </c>
      <c r="BM946" s="142" t="s">
        <v>1201</v>
      </c>
    </row>
    <row r="947" spans="2:65" s="1" customFormat="1">
      <c r="B947" s="32"/>
      <c r="D947" s="144" t="s">
        <v>165</v>
      </c>
      <c r="F947" s="145" t="s">
        <v>1200</v>
      </c>
      <c r="I947" s="146"/>
      <c r="L947" s="32"/>
      <c r="M947" s="147"/>
      <c r="T947" s="53"/>
      <c r="AT947" s="17" t="s">
        <v>165</v>
      </c>
      <c r="AU947" s="17" t="s">
        <v>81</v>
      </c>
    </row>
    <row r="948" spans="2:65" s="13" customFormat="1">
      <c r="B948" s="156"/>
      <c r="D948" s="144" t="s">
        <v>169</v>
      </c>
      <c r="E948" s="157" t="s">
        <v>19</v>
      </c>
      <c r="F948" s="158" t="s">
        <v>582</v>
      </c>
      <c r="H948" s="159">
        <v>1</v>
      </c>
      <c r="I948" s="160"/>
      <c r="L948" s="156"/>
      <c r="M948" s="161"/>
      <c r="T948" s="162"/>
      <c r="AT948" s="157" t="s">
        <v>169</v>
      </c>
      <c r="AU948" s="157" t="s">
        <v>81</v>
      </c>
      <c r="AV948" s="13" t="s">
        <v>81</v>
      </c>
      <c r="AW948" s="13" t="s">
        <v>33</v>
      </c>
      <c r="AX948" s="13" t="s">
        <v>72</v>
      </c>
      <c r="AY948" s="157" t="s">
        <v>156</v>
      </c>
    </row>
    <row r="949" spans="2:65" s="13" customFormat="1">
      <c r="B949" s="156"/>
      <c r="D949" s="144" t="s">
        <v>169</v>
      </c>
      <c r="E949" s="157" t="s">
        <v>19</v>
      </c>
      <c r="F949" s="158" t="s">
        <v>592</v>
      </c>
      <c r="H949" s="159">
        <v>1</v>
      </c>
      <c r="I949" s="160"/>
      <c r="L949" s="156"/>
      <c r="M949" s="161"/>
      <c r="T949" s="162"/>
      <c r="AT949" s="157" t="s">
        <v>169</v>
      </c>
      <c r="AU949" s="157" t="s">
        <v>81</v>
      </c>
      <c r="AV949" s="13" t="s">
        <v>81</v>
      </c>
      <c r="AW949" s="13" t="s">
        <v>33</v>
      </c>
      <c r="AX949" s="13" t="s">
        <v>72</v>
      </c>
      <c r="AY949" s="157" t="s">
        <v>156</v>
      </c>
    </row>
    <row r="950" spans="2:65" s="14" customFormat="1">
      <c r="B950" s="163"/>
      <c r="D950" s="144" t="s">
        <v>169</v>
      </c>
      <c r="E950" s="164" t="s">
        <v>19</v>
      </c>
      <c r="F950" s="165" t="s">
        <v>176</v>
      </c>
      <c r="H950" s="166">
        <v>2</v>
      </c>
      <c r="I950" s="167"/>
      <c r="L950" s="163"/>
      <c r="M950" s="168"/>
      <c r="T950" s="169"/>
      <c r="AT950" s="164" t="s">
        <v>169</v>
      </c>
      <c r="AU950" s="164" t="s">
        <v>81</v>
      </c>
      <c r="AV950" s="14" t="s">
        <v>163</v>
      </c>
      <c r="AW950" s="14" t="s">
        <v>33</v>
      </c>
      <c r="AX950" s="14" t="s">
        <v>79</v>
      </c>
      <c r="AY950" s="164" t="s">
        <v>156</v>
      </c>
    </row>
    <row r="951" spans="2:65" s="1" customFormat="1" ht="24.2" customHeight="1">
      <c r="B951" s="32"/>
      <c r="C951" s="170" t="s">
        <v>1202</v>
      </c>
      <c r="D951" s="170" t="s">
        <v>237</v>
      </c>
      <c r="E951" s="171" t="s">
        <v>1203</v>
      </c>
      <c r="F951" s="172" t="s">
        <v>1204</v>
      </c>
      <c r="G951" s="173" t="s">
        <v>284</v>
      </c>
      <c r="H951" s="174">
        <v>1</v>
      </c>
      <c r="I951" s="175"/>
      <c r="J951" s="176">
        <f>ROUND(I951*H951,2)</f>
        <v>0</v>
      </c>
      <c r="K951" s="172" t="s">
        <v>162</v>
      </c>
      <c r="L951" s="177"/>
      <c r="M951" s="178" t="s">
        <v>19</v>
      </c>
      <c r="N951" s="179" t="s">
        <v>43</v>
      </c>
      <c r="P951" s="140">
        <f>O951*H951</f>
        <v>0</v>
      </c>
      <c r="Q951" s="140">
        <v>1.4999999999999999E-4</v>
      </c>
      <c r="R951" s="140">
        <f>Q951*H951</f>
        <v>1.4999999999999999E-4</v>
      </c>
      <c r="S951" s="140">
        <v>0</v>
      </c>
      <c r="T951" s="141">
        <f>S951*H951</f>
        <v>0</v>
      </c>
      <c r="AR951" s="142" t="s">
        <v>384</v>
      </c>
      <c r="AT951" s="142" t="s">
        <v>237</v>
      </c>
      <c r="AU951" s="142" t="s">
        <v>81</v>
      </c>
      <c r="AY951" s="17" t="s">
        <v>156</v>
      </c>
      <c r="BE951" s="143">
        <f>IF(N951="základní",J951,0)</f>
        <v>0</v>
      </c>
      <c r="BF951" s="143">
        <f>IF(N951="snížená",J951,0)</f>
        <v>0</v>
      </c>
      <c r="BG951" s="143">
        <f>IF(N951="zákl. přenesená",J951,0)</f>
        <v>0</v>
      </c>
      <c r="BH951" s="143">
        <f>IF(N951="sníž. přenesená",J951,0)</f>
        <v>0</v>
      </c>
      <c r="BI951" s="143">
        <f>IF(N951="nulová",J951,0)</f>
        <v>0</v>
      </c>
      <c r="BJ951" s="17" t="s">
        <v>79</v>
      </c>
      <c r="BK951" s="143">
        <f>ROUND(I951*H951,2)</f>
        <v>0</v>
      </c>
      <c r="BL951" s="17" t="s">
        <v>281</v>
      </c>
      <c r="BM951" s="142" t="s">
        <v>1205</v>
      </c>
    </row>
    <row r="952" spans="2:65" s="1" customFormat="1">
      <c r="B952" s="32"/>
      <c r="D952" s="144" t="s">
        <v>165</v>
      </c>
      <c r="F952" s="145" t="s">
        <v>1204</v>
      </c>
      <c r="I952" s="146"/>
      <c r="L952" s="32"/>
      <c r="M952" s="147"/>
      <c r="T952" s="53"/>
      <c r="AT952" s="17" t="s">
        <v>165</v>
      </c>
      <c r="AU952" s="17" t="s">
        <v>81</v>
      </c>
    </row>
    <row r="953" spans="2:65" s="13" customFormat="1">
      <c r="B953" s="156"/>
      <c r="D953" s="144" t="s">
        <v>169</v>
      </c>
      <c r="E953" s="157" t="s">
        <v>19</v>
      </c>
      <c r="F953" s="158" t="s">
        <v>580</v>
      </c>
      <c r="H953" s="159">
        <v>1</v>
      </c>
      <c r="I953" s="160"/>
      <c r="L953" s="156"/>
      <c r="M953" s="161"/>
      <c r="T953" s="162"/>
      <c r="AT953" s="157" t="s">
        <v>169</v>
      </c>
      <c r="AU953" s="157" t="s">
        <v>81</v>
      </c>
      <c r="AV953" s="13" t="s">
        <v>81</v>
      </c>
      <c r="AW953" s="13" t="s">
        <v>33</v>
      </c>
      <c r="AX953" s="13" t="s">
        <v>79</v>
      </c>
      <c r="AY953" s="157" t="s">
        <v>156</v>
      </c>
    </row>
    <row r="954" spans="2:65" s="1" customFormat="1" ht="24.2" customHeight="1">
      <c r="B954" s="32"/>
      <c r="C954" s="170" t="s">
        <v>1206</v>
      </c>
      <c r="D954" s="170" t="s">
        <v>237</v>
      </c>
      <c r="E954" s="171" t="s">
        <v>1207</v>
      </c>
      <c r="F954" s="172" t="s">
        <v>1208</v>
      </c>
      <c r="G954" s="173" t="s">
        <v>284</v>
      </c>
      <c r="H954" s="174">
        <v>7</v>
      </c>
      <c r="I954" s="175"/>
      <c r="J954" s="176">
        <f>ROUND(I954*H954,2)</f>
        <v>0</v>
      </c>
      <c r="K954" s="172" t="s">
        <v>162</v>
      </c>
      <c r="L954" s="177"/>
      <c r="M954" s="178" t="s">
        <v>19</v>
      </c>
      <c r="N954" s="179" t="s">
        <v>43</v>
      </c>
      <c r="P954" s="140">
        <f>O954*H954</f>
        <v>0</v>
      </c>
      <c r="Q954" s="140">
        <v>1.4999999999999999E-4</v>
      </c>
      <c r="R954" s="140">
        <f>Q954*H954</f>
        <v>1.0499999999999999E-3</v>
      </c>
      <c r="S954" s="140">
        <v>0</v>
      </c>
      <c r="T954" s="141">
        <f>S954*H954</f>
        <v>0</v>
      </c>
      <c r="AR954" s="142" t="s">
        <v>384</v>
      </c>
      <c r="AT954" s="142" t="s">
        <v>237</v>
      </c>
      <c r="AU954" s="142" t="s">
        <v>81</v>
      </c>
      <c r="AY954" s="17" t="s">
        <v>156</v>
      </c>
      <c r="BE954" s="143">
        <f>IF(N954="základní",J954,0)</f>
        <v>0</v>
      </c>
      <c r="BF954" s="143">
        <f>IF(N954="snížená",J954,0)</f>
        <v>0</v>
      </c>
      <c r="BG954" s="143">
        <f>IF(N954="zákl. přenesená",J954,0)</f>
        <v>0</v>
      </c>
      <c r="BH954" s="143">
        <f>IF(N954="sníž. přenesená",J954,0)</f>
        <v>0</v>
      </c>
      <c r="BI954" s="143">
        <f>IF(N954="nulová",J954,0)</f>
        <v>0</v>
      </c>
      <c r="BJ954" s="17" t="s">
        <v>79</v>
      </c>
      <c r="BK954" s="143">
        <f>ROUND(I954*H954,2)</f>
        <v>0</v>
      </c>
      <c r="BL954" s="17" t="s">
        <v>281</v>
      </c>
      <c r="BM954" s="142" t="s">
        <v>1209</v>
      </c>
    </row>
    <row r="955" spans="2:65" s="1" customFormat="1">
      <c r="B955" s="32"/>
      <c r="D955" s="144" t="s">
        <v>165</v>
      </c>
      <c r="F955" s="145" t="s">
        <v>1208</v>
      </c>
      <c r="I955" s="146"/>
      <c r="L955" s="32"/>
      <c r="M955" s="147"/>
      <c r="T955" s="53"/>
      <c r="AT955" s="17" t="s">
        <v>165</v>
      </c>
      <c r="AU955" s="17" t="s">
        <v>81</v>
      </c>
    </row>
    <row r="956" spans="2:65" s="13" customFormat="1">
      <c r="B956" s="156"/>
      <c r="D956" s="144" t="s">
        <v>169</v>
      </c>
      <c r="E956" s="157" t="s">
        <v>19</v>
      </c>
      <c r="F956" s="158" t="s">
        <v>588</v>
      </c>
      <c r="H956" s="159">
        <v>1</v>
      </c>
      <c r="I956" s="160"/>
      <c r="L956" s="156"/>
      <c r="M956" s="161"/>
      <c r="T956" s="162"/>
      <c r="AT956" s="157" t="s">
        <v>169</v>
      </c>
      <c r="AU956" s="157" t="s">
        <v>81</v>
      </c>
      <c r="AV956" s="13" t="s">
        <v>81</v>
      </c>
      <c r="AW956" s="13" t="s">
        <v>33</v>
      </c>
      <c r="AX956" s="13" t="s">
        <v>72</v>
      </c>
      <c r="AY956" s="157" t="s">
        <v>156</v>
      </c>
    </row>
    <row r="957" spans="2:65" s="13" customFormat="1">
      <c r="B957" s="156"/>
      <c r="D957" s="144" t="s">
        <v>169</v>
      </c>
      <c r="E957" s="157" t="s">
        <v>19</v>
      </c>
      <c r="F957" s="158" t="s">
        <v>590</v>
      </c>
      <c r="H957" s="159">
        <v>1</v>
      </c>
      <c r="I957" s="160"/>
      <c r="L957" s="156"/>
      <c r="M957" s="161"/>
      <c r="T957" s="162"/>
      <c r="AT957" s="157" t="s">
        <v>169</v>
      </c>
      <c r="AU957" s="157" t="s">
        <v>81</v>
      </c>
      <c r="AV957" s="13" t="s">
        <v>81</v>
      </c>
      <c r="AW957" s="13" t="s">
        <v>33</v>
      </c>
      <c r="AX957" s="13" t="s">
        <v>72</v>
      </c>
      <c r="AY957" s="157" t="s">
        <v>156</v>
      </c>
    </row>
    <row r="958" spans="2:65" s="13" customFormat="1">
      <c r="B958" s="156"/>
      <c r="D958" s="144" t="s">
        <v>169</v>
      </c>
      <c r="E958" s="157" t="s">
        <v>19</v>
      </c>
      <c r="F958" s="158" t="s">
        <v>591</v>
      </c>
      <c r="H958" s="159">
        <v>1</v>
      </c>
      <c r="I958" s="160"/>
      <c r="L958" s="156"/>
      <c r="M958" s="161"/>
      <c r="T958" s="162"/>
      <c r="AT958" s="157" t="s">
        <v>169</v>
      </c>
      <c r="AU958" s="157" t="s">
        <v>81</v>
      </c>
      <c r="AV958" s="13" t="s">
        <v>81</v>
      </c>
      <c r="AW958" s="13" t="s">
        <v>33</v>
      </c>
      <c r="AX958" s="13" t="s">
        <v>72</v>
      </c>
      <c r="AY958" s="157" t="s">
        <v>156</v>
      </c>
    </row>
    <row r="959" spans="2:65" s="13" customFormat="1">
      <c r="B959" s="156"/>
      <c r="D959" s="144" t="s">
        <v>169</v>
      </c>
      <c r="E959" s="157" t="s">
        <v>19</v>
      </c>
      <c r="F959" s="158" t="s">
        <v>593</v>
      </c>
      <c r="H959" s="159">
        <v>1</v>
      </c>
      <c r="I959" s="160"/>
      <c r="L959" s="156"/>
      <c r="M959" s="161"/>
      <c r="T959" s="162"/>
      <c r="AT959" s="157" t="s">
        <v>169</v>
      </c>
      <c r="AU959" s="157" t="s">
        <v>81</v>
      </c>
      <c r="AV959" s="13" t="s">
        <v>81</v>
      </c>
      <c r="AW959" s="13" t="s">
        <v>33</v>
      </c>
      <c r="AX959" s="13" t="s">
        <v>72</v>
      </c>
      <c r="AY959" s="157" t="s">
        <v>156</v>
      </c>
    </row>
    <row r="960" spans="2:65" s="13" customFormat="1">
      <c r="B960" s="156"/>
      <c r="D960" s="144" t="s">
        <v>169</v>
      </c>
      <c r="E960" s="157" t="s">
        <v>19</v>
      </c>
      <c r="F960" s="158" t="s">
        <v>594</v>
      </c>
      <c r="H960" s="159">
        <v>1</v>
      </c>
      <c r="I960" s="160"/>
      <c r="L960" s="156"/>
      <c r="M960" s="161"/>
      <c r="T960" s="162"/>
      <c r="AT960" s="157" t="s">
        <v>169</v>
      </c>
      <c r="AU960" s="157" t="s">
        <v>81</v>
      </c>
      <c r="AV960" s="13" t="s">
        <v>81</v>
      </c>
      <c r="AW960" s="13" t="s">
        <v>33</v>
      </c>
      <c r="AX960" s="13" t="s">
        <v>72</v>
      </c>
      <c r="AY960" s="157" t="s">
        <v>156</v>
      </c>
    </row>
    <row r="961" spans="2:65" s="13" customFormat="1">
      <c r="B961" s="156"/>
      <c r="D961" s="144" t="s">
        <v>169</v>
      </c>
      <c r="E961" s="157" t="s">
        <v>19</v>
      </c>
      <c r="F961" s="158" t="s">
        <v>1115</v>
      </c>
      <c r="H961" s="159">
        <v>1</v>
      </c>
      <c r="I961" s="160"/>
      <c r="L961" s="156"/>
      <c r="M961" s="161"/>
      <c r="T961" s="162"/>
      <c r="AT961" s="157" t="s">
        <v>169</v>
      </c>
      <c r="AU961" s="157" t="s">
        <v>81</v>
      </c>
      <c r="AV961" s="13" t="s">
        <v>81</v>
      </c>
      <c r="AW961" s="13" t="s">
        <v>33</v>
      </c>
      <c r="AX961" s="13" t="s">
        <v>72</v>
      </c>
      <c r="AY961" s="157" t="s">
        <v>156</v>
      </c>
    </row>
    <row r="962" spans="2:65" s="13" customFormat="1">
      <c r="B962" s="156"/>
      <c r="D962" s="144" t="s">
        <v>169</v>
      </c>
      <c r="E962" s="157" t="s">
        <v>19</v>
      </c>
      <c r="F962" s="158" t="s">
        <v>1086</v>
      </c>
      <c r="H962" s="159">
        <v>1</v>
      </c>
      <c r="I962" s="160"/>
      <c r="L962" s="156"/>
      <c r="M962" s="161"/>
      <c r="T962" s="162"/>
      <c r="AT962" s="157" t="s">
        <v>169</v>
      </c>
      <c r="AU962" s="157" t="s">
        <v>81</v>
      </c>
      <c r="AV962" s="13" t="s">
        <v>81</v>
      </c>
      <c r="AW962" s="13" t="s">
        <v>33</v>
      </c>
      <c r="AX962" s="13" t="s">
        <v>72</v>
      </c>
      <c r="AY962" s="157" t="s">
        <v>156</v>
      </c>
    </row>
    <row r="963" spans="2:65" s="14" customFormat="1">
      <c r="B963" s="163"/>
      <c r="D963" s="144" t="s">
        <v>169</v>
      </c>
      <c r="E963" s="164" t="s">
        <v>19</v>
      </c>
      <c r="F963" s="165" t="s">
        <v>176</v>
      </c>
      <c r="H963" s="166">
        <v>7</v>
      </c>
      <c r="I963" s="167"/>
      <c r="L963" s="163"/>
      <c r="M963" s="168"/>
      <c r="T963" s="169"/>
      <c r="AT963" s="164" t="s">
        <v>169</v>
      </c>
      <c r="AU963" s="164" t="s">
        <v>81</v>
      </c>
      <c r="AV963" s="14" t="s">
        <v>163</v>
      </c>
      <c r="AW963" s="14" t="s">
        <v>33</v>
      </c>
      <c r="AX963" s="14" t="s">
        <v>79</v>
      </c>
      <c r="AY963" s="164" t="s">
        <v>156</v>
      </c>
    </row>
    <row r="964" spans="2:65" s="1" customFormat="1" ht="16.5" customHeight="1">
      <c r="B964" s="32"/>
      <c r="C964" s="170" t="s">
        <v>1210</v>
      </c>
      <c r="D964" s="170" t="s">
        <v>237</v>
      </c>
      <c r="E964" s="171" t="s">
        <v>1211</v>
      </c>
      <c r="F964" s="172" t="s">
        <v>1212</v>
      </c>
      <c r="G964" s="173" t="s">
        <v>284</v>
      </c>
      <c r="H964" s="174">
        <v>4</v>
      </c>
      <c r="I964" s="175"/>
      <c r="J964" s="176">
        <f>ROUND(I964*H964,2)</f>
        <v>0</v>
      </c>
      <c r="K964" s="172" t="s">
        <v>577</v>
      </c>
      <c r="L964" s="177"/>
      <c r="M964" s="178" t="s">
        <v>19</v>
      </c>
      <c r="N964" s="179" t="s">
        <v>43</v>
      </c>
      <c r="P964" s="140">
        <f>O964*H964</f>
        <v>0</v>
      </c>
      <c r="Q964" s="140">
        <v>1.4999999999999999E-4</v>
      </c>
      <c r="R964" s="140">
        <f>Q964*H964</f>
        <v>5.9999999999999995E-4</v>
      </c>
      <c r="S964" s="140">
        <v>0</v>
      </c>
      <c r="T964" s="141">
        <f>S964*H964</f>
        <v>0</v>
      </c>
      <c r="AR964" s="142" t="s">
        <v>384</v>
      </c>
      <c r="AT964" s="142" t="s">
        <v>237</v>
      </c>
      <c r="AU964" s="142" t="s">
        <v>81</v>
      </c>
      <c r="AY964" s="17" t="s">
        <v>156</v>
      </c>
      <c r="BE964" s="143">
        <f>IF(N964="základní",J964,0)</f>
        <v>0</v>
      </c>
      <c r="BF964" s="143">
        <f>IF(N964="snížená",J964,0)</f>
        <v>0</v>
      </c>
      <c r="BG964" s="143">
        <f>IF(N964="zákl. přenesená",J964,0)</f>
        <v>0</v>
      </c>
      <c r="BH964" s="143">
        <f>IF(N964="sníž. přenesená",J964,0)</f>
        <v>0</v>
      </c>
      <c r="BI964" s="143">
        <f>IF(N964="nulová",J964,0)</f>
        <v>0</v>
      </c>
      <c r="BJ964" s="17" t="s">
        <v>79</v>
      </c>
      <c r="BK964" s="143">
        <f>ROUND(I964*H964,2)</f>
        <v>0</v>
      </c>
      <c r="BL964" s="17" t="s">
        <v>281</v>
      </c>
      <c r="BM964" s="142" t="s">
        <v>1213</v>
      </c>
    </row>
    <row r="965" spans="2:65" s="1" customFormat="1">
      <c r="B965" s="32"/>
      <c r="D965" s="144" t="s">
        <v>165</v>
      </c>
      <c r="F965" s="145" t="s">
        <v>1212</v>
      </c>
      <c r="I965" s="146"/>
      <c r="L965" s="32"/>
      <c r="M965" s="147"/>
      <c r="T965" s="53"/>
      <c r="AT965" s="17" t="s">
        <v>165</v>
      </c>
      <c r="AU965" s="17" t="s">
        <v>81</v>
      </c>
    </row>
    <row r="966" spans="2:65" s="13" customFormat="1">
      <c r="B966" s="156"/>
      <c r="D966" s="144" t="s">
        <v>169</v>
      </c>
      <c r="E966" s="157" t="s">
        <v>19</v>
      </c>
      <c r="F966" s="158" t="s">
        <v>583</v>
      </c>
      <c r="H966" s="159">
        <v>1</v>
      </c>
      <c r="I966" s="160"/>
      <c r="L966" s="156"/>
      <c r="M966" s="161"/>
      <c r="T966" s="162"/>
      <c r="AT966" s="157" t="s">
        <v>169</v>
      </c>
      <c r="AU966" s="157" t="s">
        <v>81</v>
      </c>
      <c r="AV966" s="13" t="s">
        <v>81</v>
      </c>
      <c r="AW966" s="13" t="s">
        <v>33</v>
      </c>
      <c r="AX966" s="13" t="s">
        <v>72</v>
      </c>
      <c r="AY966" s="157" t="s">
        <v>156</v>
      </c>
    </row>
    <row r="967" spans="2:65" s="13" customFormat="1">
      <c r="B967" s="156"/>
      <c r="D967" s="144" t="s">
        <v>169</v>
      </c>
      <c r="E967" s="157" t="s">
        <v>19</v>
      </c>
      <c r="F967" s="158" t="s">
        <v>584</v>
      </c>
      <c r="H967" s="159">
        <v>1</v>
      </c>
      <c r="I967" s="160"/>
      <c r="L967" s="156"/>
      <c r="M967" s="161"/>
      <c r="T967" s="162"/>
      <c r="AT967" s="157" t="s">
        <v>169</v>
      </c>
      <c r="AU967" s="157" t="s">
        <v>81</v>
      </c>
      <c r="AV967" s="13" t="s">
        <v>81</v>
      </c>
      <c r="AW967" s="13" t="s">
        <v>33</v>
      </c>
      <c r="AX967" s="13" t="s">
        <v>72</v>
      </c>
      <c r="AY967" s="157" t="s">
        <v>156</v>
      </c>
    </row>
    <row r="968" spans="2:65" s="13" customFormat="1">
      <c r="B968" s="156"/>
      <c r="D968" s="144" t="s">
        <v>169</v>
      </c>
      <c r="E968" s="157" t="s">
        <v>19</v>
      </c>
      <c r="F968" s="158" t="s">
        <v>585</v>
      </c>
      <c r="H968" s="159">
        <v>1</v>
      </c>
      <c r="I968" s="160"/>
      <c r="L968" s="156"/>
      <c r="M968" s="161"/>
      <c r="T968" s="162"/>
      <c r="AT968" s="157" t="s">
        <v>169</v>
      </c>
      <c r="AU968" s="157" t="s">
        <v>81</v>
      </c>
      <c r="AV968" s="13" t="s">
        <v>81</v>
      </c>
      <c r="AW968" s="13" t="s">
        <v>33</v>
      </c>
      <c r="AX968" s="13" t="s">
        <v>72</v>
      </c>
      <c r="AY968" s="157" t="s">
        <v>156</v>
      </c>
    </row>
    <row r="969" spans="2:65" s="13" customFormat="1">
      <c r="B969" s="156"/>
      <c r="D969" s="144" t="s">
        <v>169</v>
      </c>
      <c r="E969" s="157" t="s">
        <v>19</v>
      </c>
      <c r="F969" s="158" t="s">
        <v>586</v>
      </c>
      <c r="H969" s="159">
        <v>1</v>
      </c>
      <c r="I969" s="160"/>
      <c r="L969" s="156"/>
      <c r="M969" s="161"/>
      <c r="T969" s="162"/>
      <c r="AT969" s="157" t="s">
        <v>169</v>
      </c>
      <c r="AU969" s="157" t="s">
        <v>81</v>
      </c>
      <c r="AV969" s="13" t="s">
        <v>81</v>
      </c>
      <c r="AW969" s="13" t="s">
        <v>33</v>
      </c>
      <c r="AX969" s="13" t="s">
        <v>72</v>
      </c>
      <c r="AY969" s="157" t="s">
        <v>156</v>
      </c>
    </row>
    <row r="970" spans="2:65" s="14" customFormat="1">
      <c r="B970" s="163"/>
      <c r="D970" s="144" t="s">
        <v>169</v>
      </c>
      <c r="E970" s="164" t="s">
        <v>19</v>
      </c>
      <c r="F970" s="165" t="s">
        <v>176</v>
      </c>
      <c r="H970" s="166">
        <v>4</v>
      </c>
      <c r="I970" s="167"/>
      <c r="L970" s="163"/>
      <c r="M970" s="168"/>
      <c r="T970" s="169"/>
      <c r="AT970" s="164" t="s">
        <v>169</v>
      </c>
      <c r="AU970" s="164" t="s">
        <v>81</v>
      </c>
      <c r="AV970" s="14" t="s">
        <v>163</v>
      </c>
      <c r="AW970" s="14" t="s">
        <v>33</v>
      </c>
      <c r="AX970" s="14" t="s">
        <v>79</v>
      </c>
      <c r="AY970" s="164" t="s">
        <v>156</v>
      </c>
    </row>
    <row r="971" spans="2:65" s="1" customFormat="1" ht="21.75" customHeight="1">
      <c r="B971" s="32"/>
      <c r="C971" s="131" t="s">
        <v>1214</v>
      </c>
      <c r="D971" s="131" t="s">
        <v>158</v>
      </c>
      <c r="E971" s="132" t="s">
        <v>1215</v>
      </c>
      <c r="F971" s="133" t="s">
        <v>1216</v>
      </c>
      <c r="G971" s="134" t="s">
        <v>284</v>
      </c>
      <c r="H971" s="135">
        <v>9</v>
      </c>
      <c r="I971" s="136"/>
      <c r="J971" s="137">
        <f>ROUND(I971*H971,2)</f>
        <v>0</v>
      </c>
      <c r="K971" s="133" t="s">
        <v>162</v>
      </c>
      <c r="L971" s="32"/>
      <c r="M971" s="138" t="s">
        <v>19</v>
      </c>
      <c r="N971" s="139" t="s">
        <v>43</v>
      </c>
      <c r="P971" s="140">
        <f>O971*H971</f>
        <v>0</v>
      </c>
      <c r="Q971" s="140">
        <v>0</v>
      </c>
      <c r="R971" s="140">
        <f>Q971*H971</f>
        <v>0</v>
      </c>
      <c r="S971" s="140">
        <v>0</v>
      </c>
      <c r="T971" s="141">
        <f>S971*H971</f>
        <v>0</v>
      </c>
      <c r="AR971" s="142" t="s">
        <v>281</v>
      </c>
      <c r="AT971" s="142" t="s">
        <v>158</v>
      </c>
      <c r="AU971" s="142" t="s">
        <v>81</v>
      </c>
      <c r="AY971" s="17" t="s">
        <v>156</v>
      </c>
      <c r="BE971" s="143">
        <f>IF(N971="základní",J971,0)</f>
        <v>0</v>
      </c>
      <c r="BF971" s="143">
        <f>IF(N971="snížená",J971,0)</f>
        <v>0</v>
      </c>
      <c r="BG971" s="143">
        <f>IF(N971="zákl. přenesená",J971,0)</f>
        <v>0</v>
      </c>
      <c r="BH971" s="143">
        <f>IF(N971="sníž. přenesená",J971,0)</f>
        <v>0</v>
      </c>
      <c r="BI971" s="143">
        <f>IF(N971="nulová",J971,0)</f>
        <v>0</v>
      </c>
      <c r="BJ971" s="17" t="s">
        <v>79</v>
      </c>
      <c r="BK971" s="143">
        <f>ROUND(I971*H971,2)</f>
        <v>0</v>
      </c>
      <c r="BL971" s="17" t="s">
        <v>281</v>
      </c>
      <c r="BM971" s="142" t="s">
        <v>1217</v>
      </c>
    </row>
    <row r="972" spans="2:65" s="1" customFormat="1">
      <c r="B972" s="32"/>
      <c r="D972" s="144" t="s">
        <v>165</v>
      </c>
      <c r="F972" s="145" t="s">
        <v>1218</v>
      </c>
      <c r="I972" s="146"/>
      <c r="L972" s="32"/>
      <c r="M972" s="147"/>
      <c r="T972" s="53"/>
      <c r="AT972" s="17" t="s">
        <v>165</v>
      </c>
      <c r="AU972" s="17" t="s">
        <v>81</v>
      </c>
    </row>
    <row r="973" spans="2:65" s="1" customFormat="1">
      <c r="B973" s="32"/>
      <c r="D973" s="148" t="s">
        <v>167</v>
      </c>
      <c r="F973" s="149" t="s">
        <v>1219</v>
      </c>
      <c r="I973" s="146"/>
      <c r="L973" s="32"/>
      <c r="M973" s="147"/>
      <c r="T973" s="53"/>
      <c r="AT973" s="17" t="s">
        <v>167</v>
      </c>
      <c r="AU973" s="17" t="s">
        <v>81</v>
      </c>
    </row>
    <row r="974" spans="2:65" s="13" customFormat="1">
      <c r="B974" s="156"/>
      <c r="D974" s="144" t="s">
        <v>169</v>
      </c>
      <c r="E974" s="157" t="s">
        <v>19</v>
      </c>
      <c r="F974" s="158" t="s">
        <v>582</v>
      </c>
      <c r="H974" s="159">
        <v>1</v>
      </c>
      <c r="I974" s="160"/>
      <c r="L974" s="156"/>
      <c r="M974" s="161"/>
      <c r="T974" s="162"/>
      <c r="AT974" s="157" t="s">
        <v>169</v>
      </c>
      <c r="AU974" s="157" t="s">
        <v>81</v>
      </c>
      <c r="AV974" s="13" t="s">
        <v>81</v>
      </c>
      <c r="AW974" s="13" t="s">
        <v>33</v>
      </c>
      <c r="AX974" s="13" t="s">
        <v>72</v>
      </c>
      <c r="AY974" s="157" t="s">
        <v>156</v>
      </c>
    </row>
    <row r="975" spans="2:65" s="13" customFormat="1">
      <c r="B975" s="156"/>
      <c r="D975" s="144" t="s">
        <v>169</v>
      </c>
      <c r="E975" s="157" t="s">
        <v>19</v>
      </c>
      <c r="F975" s="158" t="s">
        <v>588</v>
      </c>
      <c r="H975" s="159">
        <v>1</v>
      </c>
      <c r="I975" s="160"/>
      <c r="L975" s="156"/>
      <c r="M975" s="161"/>
      <c r="T975" s="162"/>
      <c r="AT975" s="157" t="s">
        <v>169</v>
      </c>
      <c r="AU975" s="157" t="s">
        <v>81</v>
      </c>
      <c r="AV975" s="13" t="s">
        <v>81</v>
      </c>
      <c r="AW975" s="13" t="s">
        <v>33</v>
      </c>
      <c r="AX975" s="13" t="s">
        <v>72</v>
      </c>
      <c r="AY975" s="157" t="s">
        <v>156</v>
      </c>
    </row>
    <row r="976" spans="2:65" s="13" customFormat="1">
      <c r="B976" s="156"/>
      <c r="D976" s="144" t="s">
        <v>169</v>
      </c>
      <c r="E976" s="157" t="s">
        <v>19</v>
      </c>
      <c r="F976" s="158" t="s">
        <v>590</v>
      </c>
      <c r="H976" s="159">
        <v>1</v>
      </c>
      <c r="I976" s="160"/>
      <c r="L976" s="156"/>
      <c r="M976" s="161"/>
      <c r="T976" s="162"/>
      <c r="AT976" s="157" t="s">
        <v>169</v>
      </c>
      <c r="AU976" s="157" t="s">
        <v>81</v>
      </c>
      <c r="AV976" s="13" t="s">
        <v>81</v>
      </c>
      <c r="AW976" s="13" t="s">
        <v>33</v>
      </c>
      <c r="AX976" s="13" t="s">
        <v>72</v>
      </c>
      <c r="AY976" s="157" t="s">
        <v>156</v>
      </c>
    </row>
    <row r="977" spans="2:65" s="13" customFormat="1">
      <c r="B977" s="156"/>
      <c r="D977" s="144" t="s">
        <v>169</v>
      </c>
      <c r="E977" s="157" t="s">
        <v>19</v>
      </c>
      <c r="F977" s="158" t="s">
        <v>591</v>
      </c>
      <c r="H977" s="159">
        <v>1</v>
      </c>
      <c r="I977" s="160"/>
      <c r="L977" s="156"/>
      <c r="M977" s="161"/>
      <c r="T977" s="162"/>
      <c r="AT977" s="157" t="s">
        <v>169</v>
      </c>
      <c r="AU977" s="157" t="s">
        <v>81</v>
      </c>
      <c r="AV977" s="13" t="s">
        <v>81</v>
      </c>
      <c r="AW977" s="13" t="s">
        <v>33</v>
      </c>
      <c r="AX977" s="13" t="s">
        <v>72</v>
      </c>
      <c r="AY977" s="157" t="s">
        <v>156</v>
      </c>
    </row>
    <row r="978" spans="2:65" s="13" customFormat="1">
      <c r="B978" s="156"/>
      <c r="D978" s="144" t="s">
        <v>169</v>
      </c>
      <c r="E978" s="157" t="s">
        <v>19</v>
      </c>
      <c r="F978" s="158" t="s">
        <v>592</v>
      </c>
      <c r="H978" s="159">
        <v>1</v>
      </c>
      <c r="I978" s="160"/>
      <c r="L978" s="156"/>
      <c r="M978" s="161"/>
      <c r="T978" s="162"/>
      <c r="AT978" s="157" t="s">
        <v>169</v>
      </c>
      <c r="AU978" s="157" t="s">
        <v>81</v>
      </c>
      <c r="AV978" s="13" t="s">
        <v>81</v>
      </c>
      <c r="AW978" s="13" t="s">
        <v>33</v>
      </c>
      <c r="AX978" s="13" t="s">
        <v>72</v>
      </c>
      <c r="AY978" s="157" t="s">
        <v>156</v>
      </c>
    </row>
    <row r="979" spans="2:65" s="13" customFormat="1">
      <c r="B979" s="156"/>
      <c r="D979" s="144" t="s">
        <v>169</v>
      </c>
      <c r="E979" s="157" t="s">
        <v>19</v>
      </c>
      <c r="F979" s="158" t="s">
        <v>593</v>
      </c>
      <c r="H979" s="159">
        <v>1</v>
      </c>
      <c r="I979" s="160"/>
      <c r="L979" s="156"/>
      <c r="M979" s="161"/>
      <c r="T979" s="162"/>
      <c r="AT979" s="157" t="s">
        <v>169</v>
      </c>
      <c r="AU979" s="157" t="s">
        <v>81</v>
      </c>
      <c r="AV979" s="13" t="s">
        <v>81</v>
      </c>
      <c r="AW979" s="13" t="s">
        <v>33</v>
      </c>
      <c r="AX979" s="13" t="s">
        <v>72</v>
      </c>
      <c r="AY979" s="157" t="s">
        <v>156</v>
      </c>
    </row>
    <row r="980" spans="2:65" s="13" customFormat="1">
      <c r="B980" s="156"/>
      <c r="D980" s="144" t="s">
        <v>169</v>
      </c>
      <c r="E980" s="157" t="s">
        <v>19</v>
      </c>
      <c r="F980" s="158" t="s">
        <v>594</v>
      </c>
      <c r="H980" s="159">
        <v>1</v>
      </c>
      <c r="I980" s="160"/>
      <c r="L980" s="156"/>
      <c r="M980" s="161"/>
      <c r="T980" s="162"/>
      <c r="AT980" s="157" t="s">
        <v>169</v>
      </c>
      <c r="AU980" s="157" t="s">
        <v>81</v>
      </c>
      <c r="AV980" s="13" t="s">
        <v>81</v>
      </c>
      <c r="AW980" s="13" t="s">
        <v>33</v>
      </c>
      <c r="AX980" s="13" t="s">
        <v>72</v>
      </c>
      <c r="AY980" s="157" t="s">
        <v>156</v>
      </c>
    </row>
    <row r="981" spans="2:65" s="13" customFormat="1">
      <c r="B981" s="156"/>
      <c r="D981" s="144" t="s">
        <v>169</v>
      </c>
      <c r="E981" s="157" t="s">
        <v>19</v>
      </c>
      <c r="F981" s="158" t="s">
        <v>1115</v>
      </c>
      <c r="H981" s="159">
        <v>1</v>
      </c>
      <c r="I981" s="160"/>
      <c r="L981" s="156"/>
      <c r="M981" s="161"/>
      <c r="T981" s="162"/>
      <c r="AT981" s="157" t="s">
        <v>169</v>
      </c>
      <c r="AU981" s="157" t="s">
        <v>81</v>
      </c>
      <c r="AV981" s="13" t="s">
        <v>81</v>
      </c>
      <c r="AW981" s="13" t="s">
        <v>33</v>
      </c>
      <c r="AX981" s="13" t="s">
        <v>72</v>
      </c>
      <c r="AY981" s="157" t="s">
        <v>156</v>
      </c>
    </row>
    <row r="982" spans="2:65" s="13" customFormat="1">
      <c r="B982" s="156"/>
      <c r="D982" s="144" t="s">
        <v>169</v>
      </c>
      <c r="E982" s="157" t="s">
        <v>19</v>
      </c>
      <c r="F982" s="158" t="s">
        <v>1086</v>
      </c>
      <c r="H982" s="159">
        <v>1</v>
      </c>
      <c r="I982" s="160"/>
      <c r="L982" s="156"/>
      <c r="M982" s="161"/>
      <c r="T982" s="162"/>
      <c r="AT982" s="157" t="s">
        <v>169</v>
      </c>
      <c r="AU982" s="157" t="s">
        <v>81</v>
      </c>
      <c r="AV982" s="13" t="s">
        <v>81</v>
      </c>
      <c r="AW982" s="13" t="s">
        <v>33</v>
      </c>
      <c r="AX982" s="13" t="s">
        <v>72</v>
      </c>
      <c r="AY982" s="157" t="s">
        <v>156</v>
      </c>
    </row>
    <row r="983" spans="2:65" s="14" customFormat="1">
      <c r="B983" s="163"/>
      <c r="D983" s="144" t="s">
        <v>169</v>
      </c>
      <c r="E983" s="164" t="s">
        <v>19</v>
      </c>
      <c r="F983" s="165" t="s">
        <v>176</v>
      </c>
      <c r="H983" s="166">
        <v>9</v>
      </c>
      <c r="I983" s="167"/>
      <c r="L983" s="163"/>
      <c r="M983" s="168"/>
      <c r="T983" s="169"/>
      <c r="AT983" s="164" t="s">
        <v>169</v>
      </c>
      <c r="AU983" s="164" t="s">
        <v>81</v>
      </c>
      <c r="AV983" s="14" t="s">
        <v>163</v>
      </c>
      <c r="AW983" s="14" t="s">
        <v>33</v>
      </c>
      <c r="AX983" s="14" t="s">
        <v>79</v>
      </c>
      <c r="AY983" s="164" t="s">
        <v>156</v>
      </c>
    </row>
    <row r="984" spans="2:65" s="1" customFormat="1" ht="16.5" customHeight="1">
      <c r="B984" s="32"/>
      <c r="C984" s="170" t="s">
        <v>1220</v>
      </c>
      <c r="D984" s="170" t="s">
        <v>237</v>
      </c>
      <c r="E984" s="171" t="s">
        <v>1221</v>
      </c>
      <c r="F984" s="172" t="s">
        <v>1222</v>
      </c>
      <c r="G984" s="173" t="s">
        <v>284</v>
      </c>
      <c r="H984" s="174">
        <v>9</v>
      </c>
      <c r="I984" s="175"/>
      <c r="J984" s="176">
        <f>ROUND(I984*H984,2)</f>
        <v>0</v>
      </c>
      <c r="K984" s="172" t="s">
        <v>162</v>
      </c>
      <c r="L984" s="177"/>
      <c r="M984" s="178" t="s">
        <v>19</v>
      </c>
      <c r="N984" s="179" t="s">
        <v>43</v>
      </c>
      <c r="P984" s="140">
        <f>O984*H984</f>
        <v>0</v>
      </c>
      <c r="Q984" s="140">
        <v>1.4999999999999999E-4</v>
      </c>
      <c r="R984" s="140">
        <f>Q984*H984</f>
        <v>1.3499999999999999E-3</v>
      </c>
      <c r="S984" s="140">
        <v>0</v>
      </c>
      <c r="T984" s="141">
        <f>S984*H984</f>
        <v>0</v>
      </c>
      <c r="AR984" s="142" t="s">
        <v>384</v>
      </c>
      <c r="AT984" s="142" t="s">
        <v>237</v>
      </c>
      <c r="AU984" s="142" t="s">
        <v>81</v>
      </c>
      <c r="AY984" s="17" t="s">
        <v>156</v>
      </c>
      <c r="BE984" s="143">
        <f>IF(N984="základní",J984,0)</f>
        <v>0</v>
      </c>
      <c r="BF984" s="143">
        <f>IF(N984="snížená",J984,0)</f>
        <v>0</v>
      </c>
      <c r="BG984" s="143">
        <f>IF(N984="zákl. přenesená",J984,0)</f>
        <v>0</v>
      </c>
      <c r="BH984" s="143">
        <f>IF(N984="sníž. přenesená",J984,0)</f>
        <v>0</v>
      </c>
      <c r="BI984" s="143">
        <f>IF(N984="nulová",J984,0)</f>
        <v>0</v>
      </c>
      <c r="BJ984" s="17" t="s">
        <v>79</v>
      </c>
      <c r="BK984" s="143">
        <f>ROUND(I984*H984,2)</f>
        <v>0</v>
      </c>
      <c r="BL984" s="17" t="s">
        <v>281</v>
      </c>
      <c r="BM984" s="142" t="s">
        <v>1223</v>
      </c>
    </row>
    <row r="985" spans="2:65" s="1" customFormat="1">
      <c r="B985" s="32"/>
      <c r="D985" s="144" t="s">
        <v>165</v>
      </c>
      <c r="F985" s="145" t="s">
        <v>1222</v>
      </c>
      <c r="I985" s="146"/>
      <c r="L985" s="32"/>
      <c r="M985" s="147"/>
      <c r="T985" s="53"/>
      <c r="AT985" s="17" t="s">
        <v>165</v>
      </c>
      <c r="AU985" s="17" t="s">
        <v>81</v>
      </c>
    </row>
    <row r="986" spans="2:65" s="13" customFormat="1">
      <c r="B986" s="156"/>
      <c r="D986" s="144" t="s">
        <v>169</v>
      </c>
      <c r="E986" s="157" t="s">
        <v>19</v>
      </c>
      <c r="F986" s="158" t="s">
        <v>582</v>
      </c>
      <c r="H986" s="159">
        <v>1</v>
      </c>
      <c r="I986" s="160"/>
      <c r="L986" s="156"/>
      <c r="M986" s="161"/>
      <c r="T986" s="162"/>
      <c r="AT986" s="157" t="s">
        <v>169</v>
      </c>
      <c r="AU986" s="157" t="s">
        <v>81</v>
      </c>
      <c r="AV986" s="13" t="s">
        <v>81</v>
      </c>
      <c r="AW986" s="13" t="s">
        <v>33</v>
      </c>
      <c r="AX986" s="13" t="s">
        <v>72</v>
      </c>
      <c r="AY986" s="157" t="s">
        <v>156</v>
      </c>
    </row>
    <row r="987" spans="2:65" s="13" customFormat="1">
      <c r="B987" s="156"/>
      <c r="D987" s="144" t="s">
        <v>169</v>
      </c>
      <c r="E987" s="157" t="s">
        <v>19</v>
      </c>
      <c r="F987" s="158" t="s">
        <v>588</v>
      </c>
      <c r="H987" s="159">
        <v>1</v>
      </c>
      <c r="I987" s="160"/>
      <c r="L987" s="156"/>
      <c r="M987" s="161"/>
      <c r="T987" s="162"/>
      <c r="AT987" s="157" t="s">
        <v>169</v>
      </c>
      <c r="AU987" s="157" t="s">
        <v>81</v>
      </c>
      <c r="AV987" s="13" t="s">
        <v>81</v>
      </c>
      <c r="AW987" s="13" t="s">
        <v>33</v>
      </c>
      <c r="AX987" s="13" t="s">
        <v>72</v>
      </c>
      <c r="AY987" s="157" t="s">
        <v>156</v>
      </c>
    </row>
    <row r="988" spans="2:65" s="13" customFormat="1">
      <c r="B988" s="156"/>
      <c r="D988" s="144" t="s">
        <v>169</v>
      </c>
      <c r="E988" s="157" t="s">
        <v>19</v>
      </c>
      <c r="F988" s="158" t="s">
        <v>590</v>
      </c>
      <c r="H988" s="159">
        <v>1</v>
      </c>
      <c r="I988" s="160"/>
      <c r="L988" s="156"/>
      <c r="M988" s="161"/>
      <c r="T988" s="162"/>
      <c r="AT988" s="157" t="s">
        <v>169</v>
      </c>
      <c r="AU988" s="157" t="s">
        <v>81</v>
      </c>
      <c r="AV988" s="13" t="s">
        <v>81</v>
      </c>
      <c r="AW988" s="13" t="s">
        <v>33</v>
      </c>
      <c r="AX988" s="13" t="s">
        <v>72</v>
      </c>
      <c r="AY988" s="157" t="s">
        <v>156</v>
      </c>
    </row>
    <row r="989" spans="2:65" s="13" customFormat="1">
      <c r="B989" s="156"/>
      <c r="D989" s="144" t="s">
        <v>169</v>
      </c>
      <c r="E989" s="157" t="s">
        <v>19</v>
      </c>
      <c r="F989" s="158" t="s">
        <v>591</v>
      </c>
      <c r="H989" s="159">
        <v>1</v>
      </c>
      <c r="I989" s="160"/>
      <c r="L989" s="156"/>
      <c r="M989" s="161"/>
      <c r="T989" s="162"/>
      <c r="AT989" s="157" t="s">
        <v>169</v>
      </c>
      <c r="AU989" s="157" t="s">
        <v>81</v>
      </c>
      <c r="AV989" s="13" t="s">
        <v>81</v>
      </c>
      <c r="AW989" s="13" t="s">
        <v>33</v>
      </c>
      <c r="AX989" s="13" t="s">
        <v>72</v>
      </c>
      <c r="AY989" s="157" t="s">
        <v>156</v>
      </c>
    </row>
    <row r="990" spans="2:65" s="13" customFormat="1">
      <c r="B990" s="156"/>
      <c r="D990" s="144" t="s">
        <v>169</v>
      </c>
      <c r="E990" s="157" t="s">
        <v>19</v>
      </c>
      <c r="F990" s="158" t="s">
        <v>592</v>
      </c>
      <c r="H990" s="159">
        <v>1</v>
      </c>
      <c r="I990" s="160"/>
      <c r="L990" s="156"/>
      <c r="M990" s="161"/>
      <c r="T990" s="162"/>
      <c r="AT990" s="157" t="s">
        <v>169</v>
      </c>
      <c r="AU990" s="157" t="s">
        <v>81</v>
      </c>
      <c r="AV990" s="13" t="s">
        <v>81</v>
      </c>
      <c r="AW990" s="13" t="s">
        <v>33</v>
      </c>
      <c r="AX990" s="13" t="s">
        <v>72</v>
      </c>
      <c r="AY990" s="157" t="s">
        <v>156</v>
      </c>
    </row>
    <row r="991" spans="2:65" s="13" customFormat="1">
      <c r="B991" s="156"/>
      <c r="D991" s="144" t="s">
        <v>169</v>
      </c>
      <c r="E991" s="157" t="s">
        <v>19</v>
      </c>
      <c r="F991" s="158" t="s">
        <v>593</v>
      </c>
      <c r="H991" s="159">
        <v>1</v>
      </c>
      <c r="I991" s="160"/>
      <c r="L991" s="156"/>
      <c r="M991" s="161"/>
      <c r="T991" s="162"/>
      <c r="AT991" s="157" t="s">
        <v>169</v>
      </c>
      <c r="AU991" s="157" t="s">
        <v>81</v>
      </c>
      <c r="AV991" s="13" t="s">
        <v>81</v>
      </c>
      <c r="AW991" s="13" t="s">
        <v>33</v>
      </c>
      <c r="AX991" s="13" t="s">
        <v>72</v>
      </c>
      <c r="AY991" s="157" t="s">
        <v>156</v>
      </c>
    </row>
    <row r="992" spans="2:65" s="13" customFormat="1">
      <c r="B992" s="156"/>
      <c r="D992" s="144" t="s">
        <v>169</v>
      </c>
      <c r="E992" s="157" t="s">
        <v>19</v>
      </c>
      <c r="F992" s="158" t="s">
        <v>594</v>
      </c>
      <c r="H992" s="159">
        <v>1</v>
      </c>
      <c r="I992" s="160"/>
      <c r="L992" s="156"/>
      <c r="M992" s="161"/>
      <c r="T992" s="162"/>
      <c r="AT992" s="157" t="s">
        <v>169</v>
      </c>
      <c r="AU992" s="157" t="s">
        <v>81</v>
      </c>
      <c r="AV992" s="13" t="s">
        <v>81</v>
      </c>
      <c r="AW992" s="13" t="s">
        <v>33</v>
      </c>
      <c r="AX992" s="13" t="s">
        <v>72</v>
      </c>
      <c r="AY992" s="157" t="s">
        <v>156</v>
      </c>
    </row>
    <row r="993" spans="2:65" s="13" customFormat="1">
      <c r="B993" s="156"/>
      <c r="D993" s="144" t="s">
        <v>169</v>
      </c>
      <c r="E993" s="157" t="s">
        <v>19</v>
      </c>
      <c r="F993" s="158" t="s">
        <v>1115</v>
      </c>
      <c r="H993" s="159">
        <v>1</v>
      </c>
      <c r="I993" s="160"/>
      <c r="L993" s="156"/>
      <c r="M993" s="161"/>
      <c r="T993" s="162"/>
      <c r="AT993" s="157" t="s">
        <v>169</v>
      </c>
      <c r="AU993" s="157" t="s">
        <v>81</v>
      </c>
      <c r="AV993" s="13" t="s">
        <v>81</v>
      </c>
      <c r="AW993" s="13" t="s">
        <v>33</v>
      </c>
      <c r="AX993" s="13" t="s">
        <v>72</v>
      </c>
      <c r="AY993" s="157" t="s">
        <v>156</v>
      </c>
    </row>
    <row r="994" spans="2:65" s="13" customFormat="1">
      <c r="B994" s="156"/>
      <c r="D994" s="144" t="s">
        <v>169</v>
      </c>
      <c r="E994" s="157" t="s">
        <v>19</v>
      </c>
      <c r="F994" s="158" t="s">
        <v>1086</v>
      </c>
      <c r="H994" s="159">
        <v>1</v>
      </c>
      <c r="I994" s="160"/>
      <c r="L994" s="156"/>
      <c r="M994" s="161"/>
      <c r="T994" s="162"/>
      <c r="AT994" s="157" t="s">
        <v>169</v>
      </c>
      <c r="AU994" s="157" t="s">
        <v>81</v>
      </c>
      <c r="AV994" s="13" t="s">
        <v>81</v>
      </c>
      <c r="AW994" s="13" t="s">
        <v>33</v>
      </c>
      <c r="AX994" s="13" t="s">
        <v>72</v>
      </c>
      <c r="AY994" s="157" t="s">
        <v>156</v>
      </c>
    </row>
    <row r="995" spans="2:65" s="14" customFormat="1">
      <c r="B995" s="163"/>
      <c r="D995" s="144" t="s">
        <v>169</v>
      </c>
      <c r="E995" s="164" t="s">
        <v>19</v>
      </c>
      <c r="F995" s="165" t="s">
        <v>176</v>
      </c>
      <c r="H995" s="166">
        <v>9</v>
      </c>
      <c r="I995" s="167"/>
      <c r="L995" s="163"/>
      <c r="M995" s="168"/>
      <c r="T995" s="169"/>
      <c r="AT995" s="164" t="s">
        <v>169</v>
      </c>
      <c r="AU995" s="164" t="s">
        <v>81</v>
      </c>
      <c r="AV995" s="14" t="s">
        <v>163</v>
      </c>
      <c r="AW995" s="14" t="s">
        <v>33</v>
      </c>
      <c r="AX995" s="14" t="s">
        <v>79</v>
      </c>
      <c r="AY995" s="164" t="s">
        <v>156</v>
      </c>
    </row>
    <row r="996" spans="2:65" s="1" customFormat="1" ht="24.2" customHeight="1">
      <c r="B996" s="32"/>
      <c r="C996" s="131" t="s">
        <v>1224</v>
      </c>
      <c r="D996" s="131" t="s">
        <v>158</v>
      </c>
      <c r="E996" s="132" t="s">
        <v>1225</v>
      </c>
      <c r="F996" s="133" t="s">
        <v>1226</v>
      </c>
      <c r="G996" s="134" t="s">
        <v>284</v>
      </c>
      <c r="H996" s="135">
        <v>1</v>
      </c>
      <c r="I996" s="136"/>
      <c r="J996" s="137">
        <f>ROUND(I996*H996,2)</f>
        <v>0</v>
      </c>
      <c r="K996" s="133" t="s">
        <v>162</v>
      </c>
      <c r="L996" s="32"/>
      <c r="M996" s="138" t="s">
        <v>19</v>
      </c>
      <c r="N996" s="139" t="s">
        <v>43</v>
      </c>
      <c r="P996" s="140">
        <f>O996*H996</f>
        <v>0</v>
      </c>
      <c r="Q996" s="140">
        <v>4.4999999999999999E-4</v>
      </c>
      <c r="R996" s="140">
        <f>Q996*H996</f>
        <v>4.4999999999999999E-4</v>
      </c>
      <c r="S996" s="140">
        <v>0</v>
      </c>
      <c r="T996" s="141">
        <f>S996*H996</f>
        <v>0</v>
      </c>
      <c r="AR996" s="142" t="s">
        <v>281</v>
      </c>
      <c r="AT996" s="142" t="s">
        <v>158</v>
      </c>
      <c r="AU996" s="142" t="s">
        <v>81</v>
      </c>
      <c r="AY996" s="17" t="s">
        <v>156</v>
      </c>
      <c r="BE996" s="143">
        <f>IF(N996="základní",J996,0)</f>
        <v>0</v>
      </c>
      <c r="BF996" s="143">
        <f>IF(N996="snížená",J996,0)</f>
        <v>0</v>
      </c>
      <c r="BG996" s="143">
        <f>IF(N996="zákl. přenesená",J996,0)</f>
        <v>0</v>
      </c>
      <c r="BH996" s="143">
        <f>IF(N996="sníž. přenesená",J996,0)</f>
        <v>0</v>
      </c>
      <c r="BI996" s="143">
        <f>IF(N996="nulová",J996,0)</f>
        <v>0</v>
      </c>
      <c r="BJ996" s="17" t="s">
        <v>79</v>
      </c>
      <c r="BK996" s="143">
        <f>ROUND(I996*H996,2)</f>
        <v>0</v>
      </c>
      <c r="BL996" s="17" t="s">
        <v>281</v>
      </c>
      <c r="BM996" s="142" t="s">
        <v>1227</v>
      </c>
    </row>
    <row r="997" spans="2:65" s="1" customFormat="1">
      <c r="B997" s="32"/>
      <c r="D997" s="144" t="s">
        <v>165</v>
      </c>
      <c r="F997" s="145" t="s">
        <v>1228</v>
      </c>
      <c r="I997" s="146"/>
      <c r="L997" s="32"/>
      <c r="M997" s="147"/>
      <c r="T997" s="53"/>
      <c r="AT997" s="17" t="s">
        <v>165</v>
      </c>
      <c r="AU997" s="17" t="s">
        <v>81</v>
      </c>
    </row>
    <row r="998" spans="2:65" s="1" customFormat="1">
      <c r="B998" s="32"/>
      <c r="D998" s="148" t="s">
        <v>167</v>
      </c>
      <c r="F998" s="149" t="s">
        <v>1229</v>
      </c>
      <c r="I998" s="146"/>
      <c r="L998" s="32"/>
      <c r="M998" s="147"/>
      <c r="T998" s="53"/>
      <c r="AT998" s="17" t="s">
        <v>167</v>
      </c>
      <c r="AU998" s="17" t="s">
        <v>81</v>
      </c>
    </row>
    <row r="999" spans="2:65" s="13" customFormat="1">
      <c r="B999" s="156"/>
      <c r="D999" s="144" t="s">
        <v>169</v>
      </c>
      <c r="E999" s="157" t="s">
        <v>19</v>
      </c>
      <c r="F999" s="158" t="s">
        <v>1086</v>
      </c>
      <c r="H999" s="159">
        <v>1</v>
      </c>
      <c r="I999" s="160"/>
      <c r="L999" s="156"/>
      <c r="M999" s="161"/>
      <c r="T999" s="162"/>
      <c r="AT999" s="157" t="s">
        <v>169</v>
      </c>
      <c r="AU999" s="157" t="s">
        <v>81</v>
      </c>
      <c r="AV999" s="13" t="s">
        <v>81</v>
      </c>
      <c r="AW999" s="13" t="s">
        <v>33</v>
      </c>
      <c r="AX999" s="13" t="s">
        <v>79</v>
      </c>
      <c r="AY999" s="157" t="s">
        <v>156</v>
      </c>
    </row>
    <row r="1000" spans="2:65" s="1" customFormat="1" ht="37.9" customHeight="1">
      <c r="B1000" s="32"/>
      <c r="C1000" s="170" t="s">
        <v>1230</v>
      </c>
      <c r="D1000" s="170" t="s">
        <v>237</v>
      </c>
      <c r="E1000" s="171" t="s">
        <v>1231</v>
      </c>
      <c r="F1000" s="172" t="s">
        <v>1232</v>
      </c>
      <c r="G1000" s="173" t="s">
        <v>284</v>
      </c>
      <c r="H1000" s="174">
        <v>1</v>
      </c>
      <c r="I1000" s="175"/>
      <c r="J1000" s="176">
        <f>ROUND(I1000*H1000,2)</f>
        <v>0</v>
      </c>
      <c r="K1000" s="172" t="s">
        <v>162</v>
      </c>
      <c r="L1000" s="177"/>
      <c r="M1000" s="178" t="s">
        <v>19</v>
      </c>
      <c r="N1000" s="179" t="s">
        <v>43</v>
      </c>
      <c r="P1000" s="140">
        <f>O1000*H1000</f>
        <v>0</v>
      </c>
      <c r="Q1000" s="140">
        <v>1.6E-2</v>
      </c>
      <c r="R1000" s="140">
        <f>Q1000*H1000</f>
        <v>1.6E-2</v>
      </c>
      <c r="S1000" s="140">
        <v>0</v>
      </c>
      <c r="T1000" s="141">
        <f>S1000*H1000</f>
        <v>0</v>
      </c>
      <c r="AR1000" s="142" t="s">
        <v>384</v>
      </c>
      <c r="AT1000" s="142" t="s">
        <v>237</v>
      </c>
      <c r="AU1000" s="142" t="s">
        <v>81</v>
      </c>
      <c r="AY1000" s="17" t="s">
        <v>156</v>
      </c>
      <c r="BE1000" s="143">
        <f>IF(N1000="základní",J1000,0)</f>
        <v>0</v>
      </c>
      <c r="BF1000" s="143">
        <f>IF(N1000="snížená",J1000,0)</f>
        <v>0</v>
      </c>
      <c r="BG1000" s="143">
        <f>IF(N1000="zákl. přenesená",J1000,0)</f>
        <v>0</v>
      </c>
      <c r="BH1000" s="143">
        <f>IF(N1000="sníž. přenesená",J1000,0)</f>
        <v>0</v>
      </c>
      <c r="BI1000" s="143">
        <f>IF(N1000="nulová",J1000,0)</f>
        <v>0</v>
      </c>
      <c r="BJ1000" s="17" t="s">
        <v>79</v>
      </c>
      <c r="BK1000" s="143">
        <f>ROUND(I1000*H1000,2)</f>
        <v>0</v>
      </c>
      <c r="BL1000" s="17" t="s">
        <v>281</v>
      </c>
      <c r="BM1000" s="142" t="s">
        <v>1233</v>
      </c>
    </row>
    <row r="1001" spans="2:65" s="1" customFormat="1">
      <c r="B1001" s="32"/>
      <c r="D1001" s="144" t="s">
        <v>165</v>
      </c>
      <c r="F1001" s="145" t="s">
        <v>1232</v>
      </c>
      <c r="I1001" s="146"/>
      <c r="L1001" s="32"/>
      <c r="M1001" s="147"/>
      <c r="T1001" s="53"/>
      <c r="AT1001" s="17" t="s">
        <v>165</v>
      </c>
      <c r="AU1001" s="17" t="s">
        <v>81</v>
      </c>
    </row>
    <row r="1002" spans="2:65" s="13" customFormat="1">
      <c r="B1002" s="156"/>
      <c r="D1002" s="144" t="s">
        <v>169</v>
      </c>
      <c r="E1002" s="157" t="s">
        <v>19</v>
      </c>
      <c r="F1002" s="158" t="s">
        <v>1086</v>
      </c>
      <c r="H1002" s="159">
        <v>1</v>
      </c>
      <c r="I1002" s="160"/>
      <c r="L1002" s="156"/>
      <c r="M1002" s="161"/>
      <c r="T1002" s="162"/>
      <c r="AT1002" s="157" t="s">
        <v>169</v>
      </c>
      <c r="AU1002" s="157" t="s">
        <v>81</v>
      </c>
      <c r="AV1002" s="13" t="s">
        <v>81</v>
      </c>
      <c r="AW1002" s="13" t="s">
        <v>33</v>
      </c>
      <c r="AX1002" s="13" t="s">
        <v>79</v>
      </c>
      <c r="AY1002" s="157" t="s">
        <v>156</v>
      </c>
    </row>
    <row r="1003" spans="2:65" s="1" customFormat="1" ht="24.2" customHeight="1">
      <c r="B1003" s="32"/>
      <c r="C1003" s="131" t="s">
        <v>1234</v>
      </c>
      <c r="D1003" s="131" t="s">
        <v>158</v>
      </c>
      <c r="E1003" s="132" t="s">
        <v>1235</v>
      </c>
      <c r="F1003" s="133" t="s">
        <v>1236</v>
      </c>
      <c r="G1003" s="134" t="s">
        <v>284</v>
      </c>
      <c r="H1003" s="135">
        <v>1</v>
      </c>
      <c r="I1003" s="136"/>
      <c r="J1003" s="137">
        <f>ROUND(I1003*H1003,2)</f>
        <v>0</v>
      </c>
      <c r="K1003" s="133" t="s">
        <v>162</v>
      </c>
      <c r="L1003" s="32"/>
      <c r="M1003" s="138" t="s">
        <v>19</v>
      </c>
      <c r="N1003" s="139" t="s">
        <v>43</v>
      </c>
      <c r="P1003" s="140">
        <f>O1003*H1003</f>
        <v>0</v>
      </c>
      <c r="Q1003" s="140">
        <v>4.0000000000000002E-4</v>
      </c>
      <c r="R1003" s="140">
        <f>Q1003*H1003</f>
        <v>4.0000000000000002E-4</v>
      </c>
      <c r="S1003" s="140">
        <v>0</v>
      </c>
      <c r="T1003" s="141">
        <f>S1003*H1003</f>
        <v>0</v>
      </c>
      <c r="AR1003" s="142" t="s">
        <v>281</v>
      </c>
      <c r="AT1003" s="142" t="s">
        <v>158</v>
      </c>
      <c r="AU1003" s="142" t="s">
        <v>81</v>
      </c>
      <c r="AY1003" s="17" t="s">
        <v>156</v>
      </c>
      <c r="BE1003" s="143">
        <f>IF(N1003="základní",J1003,0)</f>
        <v>0</v>
      </c>
      <c r="BF1003" s="143">
        <f>IF(N1003="snížená",J1003,0)</f>
        <v>0</v>
      </c>
      <c r="BG1003" s="143">
        <f>IF(N1003="zákl. přenesená",J1003,0)</f>
        <v>0</v>
      </c>
      <c r="BH1003" s="143">
        <f>IF(N1003="sníž. přenesená",J1003,0)</f>
        <v>0</v>
      </c>
      <c r="BI1003" s="143">
        <f>IF(N1003="nulová",J1003,0)</f>
        <v>0</v>
      </c>
      <c r="BJ1003" s="17" t="s">
        <v>79</v>
      </c>
      <c r="BK1003" s="143">
        <f>ROUND(I1003*H1003,2)</f>
        <v>0</v>
      </c>
      <c r="BL1003" s="17" t="s">
        <v>281</v>
      </c>
      <c r="BM1003" s="142" t="s">
        <v>1237</v>
      </c>
    </row>
    <row r="1004" spans="2:65" s="1" customFormat="1">
      <c r="B1004" s="32"/>
      <c r="D1004" s="144" t="s">
        <v>165</v>
      </c>
      <c r="F1004" s="145" t="s">
        <v>1238</v>
      </c>
      <c r="I1004" s="146"/>
      <c r="L1004" s="32"/>
      <c r="M1004" s="147"/>
      <c r="T1004" s="53"/>
      <c r="AT1004" s="17" t="s">
        <v>165</v>
      </c>
      <c r="AU1004" s="17" t="s">
        <v>81</v>
      </c>
    </row>
    <row r="1005" spans="2:65" s="1" customFormat="1">
      <c r="B1005" s="32"/>
      <c r="D1005" s="148" t="s">
        <v>167</v>
      </c>
      <c r="F1005" s="149" t="s">
        <v>1239</v>
      </c>
      <c r="I1005" s="146"/>
      <c r="L1005" s="32"/>
      <c r="M1005" s="147"/>
      <c r="T1005" s="53"/>
      <c r="AT1005" s="17" t="s">
        <v>167</v>
      </c>
      <c r="AU1005" s="17" t="s">
        <v>81</v>
      </c>
    </row>
    <row r="1006" spans="2:65" s="13" customFormat="1">
      <c r="B1006" s="156"/>
      <c r="D1006" s="144" t="s">
        <v>169</v>
      </c>
      <c r="E1006" s="157" t="s">
        <v>19</v>
      </c>
      <c r="F1006" s="158" t="s">
        <v>1115</v>
      </c>
      <c r="H1006" s="159">
        <v>1</v>
      </c>
      <c r="I1006" s="160"/>
      <c r="L1006" s="156"/>
      <c r="M1006" s="161"/>
      <c r="T1006" s="162"/>
      <c r="AT1006" s="157" t="s">
        <v>169</v>
      </c>
      <c r="AU1006" s="157" t="s">
        <v>81</v>
      </c>
      <c r="AV1006" s="13" t="s">
        <v>81</v>
      </c>
      <c r="AW1006" s="13" t="s">
        <v>33</v>
      </c>
      <c r="AX1006" s="13" t="s">
        <v>79</v>
      </c>
      <c r="AY1006" s="157" t="s">
        <v>156</v>
      </c>
    </row>
    <row r="1007" spans="2:65" s="1" customFormat="1" ht="37.9" customHeight="1">
      <c r="B1007" s="32"/>
      <c r="C1007" s="170" t="s">
        <v>1240</v>
      </c>
      <c r="D1007" s="170" t="s">
        <v>237</v>
      </c>
      <c r="E1007" s="171" t="s">
        <v>1241</v>
      </c>
      <c r="F1007" s="172" t="s">
        <v>1242</v>
      </c>
      <c r="G1007" s="173" t="s">
        <v>284</v>
      </c>
      <c r="H1007" s="174">
        <v>1</v>
      </c>
      <c r="I1007" s="175"/>
      <c r="J1007" s="176">
        <f>ROUND(I1007*H1007,2)</f>
        <v>0</v>
      </c>
      <c r="K1007" s="172" t="s">
        <v>162</v>
      </c>
      <c r="L1007" s="177"/>
      <c r="M1007" s="178" t="s">
        <v>19</v>
      </c>
      <c r="N1007" s="179" t="s">
        <v>43</v>
      </c>
      <c r="P1007" s="140">
        <f>O1007*H1007</f>
        <v>0</v>
      </c>
      <c r="Q1007" s="140">
        <v>1.6E-2</v>
      </c>
      <c r="R1007" s="140">
        <f>Q1007*H1007</f>
        <v>1.6E-2</v>
      </c>
      <c r="S1007" s="140">
        <v>0</v>
      </c>
      <c r="T1007" s="141">
        <f>S1007*H1007</f>
        <v>0</v>
      </c>
      <c r="AR1007" s="142" t="s">
        <v>384</v>
      </c>
      <c r="AT1007" s="142" t="s">
        <v>237</v>
      </c>
      <c r="AU1007" s="142" t="s">
        <v>81</v>
      </c>
      <c r="AY1007" s="17" t="s">
        <v>156</v>
      </c>
      <c r="BE1007" s="143">
        <f>IF(N1007="základní",J1007,0)</f>
        <v>0</v>
      </c>
      <c r="BF1007" s="143">
        <f>IF(N1007="snížená",J1007,0)</f>
        <v>0</v>
      </c>
      <c r="BG1007" s="143">
        <f>IF(N1007="zákl. přenesená",J1007,0)</f>
        <v>0</v>
      </c>
      <c r="BH1007" s="143">
        <f>IF(N1007="sníž. přenesená",J1007,0)</f>
        <v>0</v>
      </c>
      <c r="BI1007" s="143">
        <f>IF(N1007="nulová",J1007,0)</f>
        <v>0</v>
      </c>
      <c r="BJ1007" s="17" t="s">
        <v>79</v>
      </c>
      <c r="BK1007" s="143">
        <f>ROUND(I1007*H1007,2)</f>
        <v>0</v>
      </c>
      <c r="BL1007" s="17" t="s">
        <v>281</v>
      </c>
      <c r="BM1007" s="142" t="s">
        <v>1243</v>
      </c>
    </row>
    <row r="1008" spans="2:65" s="1" customFormat="1">
      <c r="B1008" s="32"/>
      <c r="D1008" s="144" t="s">
        <v>165</v>
      </c>
      <c r="F1008" s="145" t="s">
        <v>1242</v>
      </c>
      <c r="I1008" s="146"/>
      <c r="L1008" s="32"/>
      <c r="M1008" s="147"/>
      <c r="T1008" s="53"/>
      <c r="AT1008" s="17" t="s">
        <v>165</v>
      </c>
      <c r="AU1008" s="17" t="s">
        <v>81</v>
      </c>
    </row>
    <row r="1009" spans="2:65" s="13" customFormat="1">
      <c r="B1009" s="156"/>
      <c r="D1009" s="144" t="s">
        <v>169</v>
      </c>
      <c r="E1009" s="157" t="s">
        <v>19</v>
      </c>
      <c r="F1009" s="158" t="s">
        <v>1115</v>
      </c>
      <c r="H1009" s="159">
        <v>1</v>
      </c>
      <c r="I1009" s="160"/>
      <c r="L1009" s="156"/>
      <c r="M1009" s="161"/>
      <c r="T1009" s="162"/>
      <c r="AT1009" s="157" t="s">
        <v>169</v>
      </c>
      <c r="AU1009" s="157" t="s">
        <v>81</v>
      </c>
      <c r="AV1009" s="13" t="s">
        <v>81</v>
      </c>
      <c r="AW1009" s="13" t="s">
        <v>33</v>
      </c>
      <c r="AX1009" s="13" t="s">
        <v>79</v>
      </c>
      <c r="AY1009" s="157" t="s">
        <v>156</v>
      </c>
    </row>
    <row r="1010" spans="2:65" s="1" customFormat="1" ht="24.2" customHeight="1">
      <c r="B1010" s="32"/>
      <c r="C1010" s="131" t="s">
        <v>1244</v>
      </c>
      <c r="D1010" s="131" t="s">
        <v>158</v>
      </c>
      <c r="E1010" s="132" t="s">
        <v>1245</v>
      </c>
      <c r="F1010" s="133" t="s">
        <v>1246</v>
      </c>
      <c r="G1010" s="134" t="s">
        <v>706</v>
      </c>
      <c r="H1010" s="135">
        <v>1</v>
      </c>
      <c r="I1010" s="136"/>
      <c r="J1010" s="137">
        <f>ROUND(I1010*H1010,2)</f>
        <v>0</v>
      </c>
      <c r="K1010" s="133" t="s">
        <v>577</v>
      </c>
      <c r="L1010" s="32"/>
      <c r="M1010" s="138" t="s">
        <v>19</v>
      </c>
      <c r="N1010" s="139" t="s">
        <v>43</v>
      </c>
      <c r="P1010" s="140">
        <f>O1010*H1010</f>
        <v>0</v>
      </c>
      <c r="Q1010" s="140">
        <v>0</v>
      </c>
      <c r="R1010" s="140">
        <f>Q1010*H1010</f>
        <v>0</v>
      </c>
      <c r="S1010" s="140">
        <v>0</v>
      </c>
      <c r="T1010" s="141">
        <f>S1010*H1010</f>
        <v>0</v>
      </c>
      <c r="AR1010" s="142" t="s">
        <v>281</v>
      </c>
      <c r="AT1010" s="142" t="s">
        <v>158</v>
      </c>
      <c r="AU1010" s="142" t="s">
        <v>81</v>
      </c>
      <c r="AY1010" s="17" t="s">
        <v>156</v>
      </c>
      <c r="BE1010" s="143">
        <f>IF(N1010="základní",J1010,0)</f>
        <v>0</v>
      </c>
      <c r="BF1010" s="143">
        <f>IF(N1010="snížená",J1010,0)</f>
        <v>0</v>
      </c>
      <c r="BG1010" s="143">
        <f>IF(N1010="zákl. přenesená",J1010,0)</f>
        <v>0</v>
      </c>
      <c r="BH1010" s="143">
        <f>IF(N1010="sníž. přenesená",J1010,0)</f>
        <v>0</v>
      </c>
      <c r="BI1010" s="143">
        <f>IF(N1010="nulová",J1010,0)</f>
        <v>0</v>
      </c>
      <c r="BJ1010" s="17" t="s">
        <v>79</v>
      </c>
      <c r="BK1010" s="143">
        <f>ROUND(I1010*H1010,2)</f>
        <v>0</v>
      </c>
      <c r="BL1010" s="17" t="s">
        <v>281</v>
      </c>
      <c r="BM1010" s="142" t="s">
        <v>1247</v>
      </c>
    </row>
    <row r="1011" spans="2:65" s="1" customFormat="1">
      <c r="B1011" s="32"/>
      <c r="D1011" s="144" t="s">
        <v>165</v>
      </c>
      <c r="F1011" s="145" t="s">
        <v>1246</v>
      </c>
      <c r="I1011" s="146"/>
      <c r="L1011" s="32"/>
      <c r="M1011" s="147"/>
      <c r="T1011" s="53"/>
      <c r="AT1011" s="17" t="s">
        <v>165</v>
      </c>
      <c r="AU1011" s="17" t="s">
        <v>81</v>
      </c>
    </row>
    <row r="1012" spans="2:65" s="13" customFormat="1">
      <c r="B1012" s="156"/>
      <c r="D1012" s="144" t="s">
        <v>169</v>
      </c>
      <c r="E1012" s="157" t="s">
        <v>19</v>
      </c>
      <c r="F1012" s="158" t="s">
        <v>1248</v>
      </c>
      <c r="H1012" s="159">
        <v>1</v>
      </c>
      <c r="I1012" s="160"/>
      <c r="L1012" s="156"/>
      <c r="M1012" s="161"/>
      <c r="T1012" s="162"/>
      <c r="AT1012" s="157" t="s">
        <v>169</v>
      </c>
      <c r="AU1012" s="157" t="s">
        <v>81</v>
      </c>
      <c r="AV1012" s="13" t="s">
        <v>81</v>
      </c>
      <c r="AW1012" s="13" t="s">
        <v>33</v>
      </c>
      <c r="AX1012" s="13" t="s">
        <v>79</v>
      </c>
      <c r="AY1012" s="157" t="s">
        <v>156</v>
      </c>
    </row>
    <row r="1013" spans="2:65" s="1" customFormat="1" ht="16.5" customHeight="1">
      <c r="B1013" s="32"/>
      <c r="C1013" s="170" t="s">
        <v>1249</v>
      </c>
      <c r="D1013" s="170" t="s">
        <v>237</v>
      </c>
      <c r="E1013" s="171" t="s">
        <v>1250</v>
      </c>
      <c r="F1013" s="172" t="s">
        <v>1251</v>
      </c>
      <c r="G1013" s="173" t="s">
        <v>706</v>
      </c>
      <c r="H1013" s="174">
        <v>1</v>
      </c>
      <c r="I1013" s="175"/>
      <c r="J1013" s="176">
        <f>ROUND(I1013*H1013,2)</f>
        <v>0</v>
      </c>
      <c r="K1013" s="172" t="s">
        <v>577</v>
      </c>
      <c r="L1013" s="177"/>
      <c r="M1013" s="178" t="s">
        <v>19</v>
      </c>
      <c r="N1013" s="179" t="s">
        <v>43</v>
      </c>
      <c r="P1013" s="140">
        <f>O1013*H1013</f>
        <v>0</v>
      </c>
      <c r="Q1013" s="140">
        <v>0.09</v>
      </c>
      <c r="R1013" s="140">
        <f>Q1013*H1013</f>
        <v>0.09</v>
      </c>
      <c r="S1013" s="140">
        <v>0</v>
      </c>
      <c r="T1013" s="141">
        <f>S1013*H1013</f>
        <v>0</v>
      </c>
      <c r="AR1013" s="142" t="s">
        <v>384</v>
      </c>
      <c r="AT1013" s="142" t="s">
        <v>237</v>
      </c>
      <c r="AU1013" s="142" t="s">
        <v>81</v>
      </c>
      <c r="AY1013" s="17" t="s">
        <v>156</v>
      </c>
      <c r="BE1013" s="143">
        <f>IF(N1013="základní",J1013,0)</f>
        <v>0</v>
      </c>
      <c r="BF1013" s="143">
        <f>IF(N1013="snížená",J1013,0)</f>
        <v>0</v>
      </c>
      <c r="BG1013" s="143">
        <f>IF(N1013="zákl. přenesená",J1013,0)</f>
        <v>0</v>
      </c>
      <c r="BH1013" s="143">
        <f>IF(N1013="sníž. přenesená",J1013,0)</f>
        <v>0</v>
      </c>
      <c r="BI1013" s="143">
        <f>IF(N1013="nulová",J1013,0)</f>
        <v>0</v>
      </c>
      <c r="BJ1013" s="17" t="s">
        <v>79</v>
      </c>
      <c r="BK1013" s="143">
        <f>ROUND(I1013*H1013,2)</f>
        <v>0</v>
      </c>
      <c r="BL1013" s="17" t="s">
        <v>281</v>
      </c>
      <c r="BM1013" s="142" t="s">
        <v>1252</v>
      </c>
    </row>
    <row r="1014" spans="2:65" s="1" customFormat="1">
      <c r="B1014" s="32"/>
      <c r="D1014" s="144" t="s">
        <v>165</v>
      </c>
      <c r="F1014" s="145" t="s">
        <v>1251</v>
      </c>
      <c r="I1014" s="146"/>
      <c r="L1014" s="32"/>
      <c r="M1014" s="147"/>
      <c r="T1014" s="53"/>
      <c r="AT1014" s="17" t="s">
        <v>165</v>
      </c>
      <c r="AU1014" s="17" t="s">
        <v>81</v>
      </c>
    </row>
    <row r="1015" spans="2:65" s="12" customFormat="1">
      <c r="B1015" s="150"/>
      <c r="D1015" s="144" t="s">
        <v>169</v>
      </c>
      <c r="E1015" s="151" t="s">
        <v>19</v>
      </c>
      <c r="F1015" s="152" t="s">
        <v>1021</v>
      </c>
      <c r="H1015" s="151" t="s">
        <v>19</v>
      </c>
      <c r="I1015" s="153"/>
      <c r="L1015" s="150"/>
      <c r="M1015" s="154"/>
      <c r="T1015" s="155"/>
      <c r="AT1015" s="151" t="s">
        <v>169</v>
      </c>
      <c r="AU1015" s="151" t="s">
        <v>81</v>
      </c>
      <c r="AV1015" s="12" t="s">
        <v>79</v>
      </c>
      <c r="AW1015" s="12" t="s">
        <v>33</v>
      </c>
      <c r="AX1015" s="12" t="s">
        <v>72</v>
      </c>
      <c r="AY1015" s="151" t="s">
        <v>156</v>
      </c>
    </row>
    <row r="1016" spans="2:65" s="13" customFormat="1">
      <c r="B1016" s="156"/>
      <c r="D1016" s="144" t="s">
        <v>169</v>
      </c>
      <c r="E1016" s="157" t="s">
        <v>19</v>
      </c>
      <c r="F1016" s="158" t="s">
        <v>79</v>
      </c>
      <c r="H1016" s="159">
        <v>1</v>
      </c>
      <c r="I1016" s="160"/>
      <c r="L1016" s="156"/>
      <c r="M1016" s="161"/>
      <c r="T1016" s="162"/>
      <c r="AT1016" s="157" t="s">
        <v>169</v>
      </c>
      <c r="AU1016" s="157" t="s">
        <v>81</v>
      </c>
      <c r="AV1016" s="13" t="s">
        <v>81</v>
      </c>
      <c r="AW1016" s="13" t="s">
        <v>33</v>
      </c>
      <c r="AX1016" s="13" t="s">
        <v>79</v>
      </c>
      <c r="AY1016" s="157" t="s">
        <v>156</v>
      </c>
    </row>
    <row r="1017" spans="2:65" s="1" customFormat="1" ht="24.2" customHeight="1">
      <c r="B1017" s="32"/>
      <c r="C1017" s="131" t="s">
        <v>1253</v>
      </c>
      <c r="D1017" s="131" t="s">
        <v>158</v>
      </c>
      <c r="E1017" s="132" t="s">
        <v>1254</v>
      </c>
      <c r="F1017" s="133" t="s">
        <v>1255</v>
      </c>
      <c r="G1017" s="134" t="s">
        <v>706</v>
      </c>
      <c r="H1017" s="135">
        <v>1</v>
      </c>
      <c r="I1017" s="136"/>
      <c r="J1017" s="137">
        <f>ROUND(I1017*H1017,2)</f>
        <v>0</v>
      </c>
      <c r="K1017" s="133" t="s">
        <v>577</v>
      </c>
      <c r="L1017" s="32"/>
      <c r="M1017" s="138" t="s">
        <v>19</v>
      </c>
      <c r="N1017" s="139" t="s">
        <v>43</v>
      </c>
      <c r="P1017" s="140">
        <f>O1017*H1017</f>
        <v>0</v>
      </c>
      <c r="Q1017" s="140">
        <v>0</v>
      </c>
      <c r="R1017" s="140">
        <f>Q1017*H1017</f>
        <v>0</v>
      </c>
      <c r="S1017" s="140">
        <v>0</v>
      </c>
      <c r="T1017" s="141">
        <f>S1017*H1017</f>
        <v>0</v>
      </c>
      <c r="AR1017" s="142" t="s">
        <v>281</v>
      </c>
      <c r="AT1017" s="142" t="s">
        <v>158</v>
      </c>
      <c r="AU1017" s="142" t="s">
        <v>81</v>
      </c>
      <c r="AY1017" s="17" t="s">
        <v>156</v>
      </c>
      <c r="BE1017" s="143">
        <f>IF(N1017="základní",J1017,0)</f>
        <v>0</v>
      </c>
      <c r="BF1017" s="143">
        <f>IF(N1017="snížená",J1017,0)</f>
        <v>0</v>
      </c>
      <c r="BG1017" s="143">
        <f>IF(N1017="zákl. přenesená",J1017,0)</f>
        <v>0</v>
      </c>
      <c r="BH1017" s="143">
        <f>IF(N1017="sníž. přenesená",J1017,0)</f>
        <v>0</v>
      </c>
      <c r="BI1017" s="143">
        <f>IF(N1017="nulová",J1017,0)</f>
        <v>0</v>
      </c>
      <c r="BJ1017" s="17" t="s">
        <v>79</v>
      </c>
      <c r="BK1017" s="143">
        <f>ROUND(I1017*H1017,2)</f>
        <v>0</v>
      </c>
      <c r="BL1017" s="17" t="s">
        <v>281</v>
      </c>
      <c r="BM1017" s="142" t="s">
        <v>1256</v>
      </c>
    </row>
    <row r="1018" spans="2:65" s="1" customFormat="1">
      <c r="B1018" s="32"/>
      <c r="D1018" s="144" t="s">
        <v>165</v>
      </c>
      <c r="F1018" s="145" t="s">
        <v>1255</v>
      </c>
      <c r="I1018" s="146"/>
      <c r="L1018" s="32"/>
      <c r="M1018" s="147"/>
      <c r="T1018" s="53"/>
      <c r="AT1018" s="17" t="s">
        <v>165</v>
      </c>
      <c r="AU1018" s="17" t="s">
        <v>81</v>
      </c>
    </row>
    <row r="1019" spans="2:65" s="13" customFormat="1">
      <c r="B1019" s="156"/>
      <c r="D1019" s="144" t="s">
        <v>169</v>
      </c>
      <c r="E1019" s="157" t="s">
        <v>19</v>
      </c>
      <c r="F1019" s="158" t="s">
        <v>1257</v>
      </c>
      <c r="H1019" s="159">
        <v>1</v>
      </c>
      <c r="I1019" s="160"/>
      <c r="L1019" s="156"/>
      <c r="M1019" s="161"/>
      <c r="T1019" s="162"/>
      <c r="AT1019" s="157" t="s">
        <v>169</v>
      </c>
      <c r="AU1019" s="157" t="s">
        <v>81</v>
      </c>
      <c r="AV1019" s="13" t="s">
        <v>81</v>
      </c>
      <c r="AW1019" s="13" t="s">
        <v>33</v>
      </c>
      <c r="AX1019" s="13" t="s">
        <v>79</v>
      </c>
      <c r="AY1019" s="157" t="s">
        <v>156</v>
      </c>
    </row>
    <row r="1020" spans="2:65" s="1" customFormat="1" ht="21.75" customHeight="1">
      <c r="B1020" s="32"/>
      <c r="C1020" s="170" t="s">
        <v>1258</v>
      </c>
      <c r="D1020" s="170" t="s">
        <v>237</v>
      </c>
      <c r="E1020" s="171" t="s">
        <v>1259</v>
      </c>
      <c r="F1020" s="172" t="s">
        <v>1260</v>
      </c>
      <c r="G1020" s="173" t="s">
        <v>706</v>
      </c>
      <c r="H1020" s="174">
        <v>1</v>
      </c>
      <c r="I1020" s="175"/>
      <c r="J1020" s="176">
        <f>ROUND(I1020*H1020,2)</f>
        <v>0</v>
      </c>
      <c r="K1020" s="172" t="s">
        <v>577</v>
      </c>
      <c r="L1020" s="177"/>
      <c r="M1020" s="178" t="s">
        <v>19</v>
      </c>
      <c r="N1020" s="179" t="s">
        <v>43</v>
      </c>
      <c r="P1020" s="140">
        <f>O1020*H1020</f>
        <v>0</v>
      </c>
      <c r="Q1020" s="140">
        <v>0.04</v>
      </c>
      <c r="R1020" s="140">
        <f>Q1020*H1020</f>
        <v>0.04</v>
      </c>
      <c r="S1020" s="140">
        <v>0</v>
      </c>
      <c r="T1020" s="141">
        <f>S1020*H1020</f>
        <v>0</v>
      </c>
      <c r="AR1020" s="142" t="s">
        <v>384</v>
      </c>
      <c r="AT1020" s="142" t="s">
        <v>237</v>
      </c>
      <c r="AU1020" s="142" t="s">
        <v>81</v>
      </c>
      <c r="AY1020" s="17" t="s">
        <v>156</v>
      </c>
      <c r="BE1020" s="143">
        <f>IF(N1020="základní",J1020,0)</f>
        <v>0</v>
      </c>
      <c r="BF1020" s="143">
        <f>IF(N1020="snížená",J1020,0)</f>
        <v>0</v>
      </c>
      <c r="BG1020" s="143">
        <f>IF(N1020="zákl. přenesená",J1020,0)</f>
        <v>0</v>
      </c>
      <c r="BH1020" s="143">
        <f>IF(N1020="sníž. přenesená",J1020,0)</f>
        <v>0</v>
      </c>
      <c r="BI1020" s="143">
        <f>IF(N1020="nulová",J1020,0)</f>
        <v>0</v>
      </c>
      <c r="BJ1020" s="17" t="s">
        <v>79</v>
      </c>
      <c r="BK1020" s="143">
        <f>ROUND(I1020*H1020,2)</f>
        <v>0</v>
      </c>
      <c r="BL1020" s="17" t="s">
        <v>281</v>
      </c>
      <c r="BM1020" s="142" t="s">
        <v>1261</v>
      </c>
    </row>
    <row r="1021" spans="2:65" s="1" customFormat="1">
      <c r="B1021" s="32"/>
      <c r="D1021" s="144" t="s">
        <v>165</v>
      </c>
      <c r="F1021" s="145" t="s">
        <v>1260</v>
      </c>
      <c r="I1021" s="146"/>
      <c r="L1021" s="32"/>
      <c r="M1021" s="147"/>
      <c r="T1021" s="53"/>
      <c r="AT1021" s="17" t="s">
        <v>165</v>
      </c>
      <c r="AU1021" s="17" t="s">
        <v>81</v>
      </c>
    </row>
    <row r="1022" spans="2:65" s="12" customFormat="1">
      <c r="B1022" s="150"/>
      <c r="D1022" s="144" t="s">
        <v>169</v>
      </c>
      <c r="E1022" s="151" t="s">
        <v>19</v>
      </c>
      <c r="F1022" s="152" t="s">
        <v>1021</v>
      </c>
      <c r="H1022" s="151" t="s">
        <v>19</v>
      </c>
      <c r="I1022" s="153"/>
      <c r="L1022" s="150"/>
      <c r="M1022" s="154"/>
      <c r="T1022" s="155"/>
      <c r="AT1022" s="151" t="s">
        <v>169</v>
      </c>
      <c r="AU1022" s="151" t="s">
        <v>81</v>
      </c>
      <c r="AV1022" s="12" t="s">
        <v>79</v>
      </c>
      <c r="AW1022" s="12" t="s">
        <v>33</v>
      </c>
      <c r="AX1022" s="12" t="s">
        <v>72</v>
      </c>
      <c r="AY1022" s="151" t="s">
        <v>156</v>
      </c>
    </row>
    <row r="1023" spans="2:65" s="13" customFormat="1">
      <c r="B1023" s="156"/>
      <c r="D1023" s="144" t="s">
        <v>169</v>
      </c>
      <c r="E1023" s="157" t="s">
        <v>19</v>
      </c>
      <c r="F1023" s="158" t="s">
        <v>79</v>
      </c>
      <c r="H1023" s="159">
        <v>1</v>
      </c>
      <c r="I1023" s="160"/>
      <c r="L1023" s="156"/>
      <c r="M1023" s="161"/>
      <c r="T1023" s="162"/>
      <c r="AT1023" s="157" t="s">
        <v>169</v>
      </c>
      <c r="AU1023" s="157" t="s">
        <v>81</v>
      </c>
      <c r="AV1023" s="13" t="s">
        <v>81</v>
      </c>
      <c r="AW1023" s="13" t="s">
        <v>33</v>
      </c>
      <c r="AX1023" s="13" t="s">
        <v>79</v>
      </c>
      <c r="AY1023" s="157" t="s">
        <v>156</v>
      </c>
    </row>
    <row r="1024" spans="2:65" s="1" customFormat="1" ht="16.5" customHeight="1">
      <c r="B1024" s="32"/>
      <c r="C1024" s="131" t="s">
        <v>1262</v>
      </c>
      <c r="D1024" s="131" t="s">
        <v>158</v>
      </c>
      <c r="E1024" s="132" t="s">
        <v>1263</v>
      </c>
      <c r="F1024" s="133" t="s">
        <v>1264</v>
      </c>
      <c r="G1024" s="134" t="s">
        <v>706</v>
      </c>
      <c r="H1024" s="135">
        <v>1</v>
      </c>
      <c r="I1024" s="136"/>
      <c r="J1024" s="137">
        <f>ROUND(I1024*H1024,2)</f>
        <v>0</v>
      </c>
      <c r="K1024" s="133" t="s">
        <v>577</v>
      </c>
      <c r="L1024" s="32"/>
      <c r="M1024" s="138" t="s">
        <v>19</v>
      </c>
      <c r="N1024" s="139" t="s">
        <v>43</v>
      </c>
      <c r="P1024" s="140">
        <f>O1024*H1024</f>
        <v>0</v>
      </c>
      <c r="Q1024" s="140">
        <v>0</v>
      </c>
      <c r="R1024" s="140">
        <f>Q1024*H1024</f>
        <v>0</v>
      </c>
      <c r="S1024" s="140">
        <v>0</v>
      </c>
      <c r="T1024" s="141">
        <f>S1024*H1024</f>
        <v>0</v>
      </c>
      <c r="AR1024" s="142" t="s">
        <v>281</v>
      </c>
      <c r="AT1024" s="142" t="s">
        <v>158</v>
      </c>
      <c r="AU1024" s="142" t="s">
        <v>81</v>
      </c>
      <c r="AY1024" s="17" t="s">
        <v>156</v>
      </c>
      <c r="BE1024" s="143">
        <f>IF(N1024="základní",J1024,0)</f>
        <v>0</v>
      </c>
      <c r="BF1024" s="143">
        <f>IF(N1024="snížená",J1024,0)</f>
        <v>0</v>
      </c>
      <c r="BG1024" s="143">
        <f>IF(N1024="zákl. přenesená",J1024,0)</f>
        <v>0</v>
      </c>
      <c r="BH1024" s="143">
        <f>IF(N1024="sníž. přenesená",J1024,0)</f>
        <v>0</v>
      </c>
      <c r="BI1024" s="143">
        <f>IF(N1024="nulová",J1024,0)</f>
        <v>0</v>
      </c>
      <c r="BJ1024" s="17" t="s">
        <v>79</v>
      </c>
      <c r="BK1024" s="143">
        <f>ROUND(I1024*H1024,2)</f>
        <v>0</v>
      </c>
      <c r="BL1024" s="17" t="s">
        <v>281</v>
      </c>
      <c r="BM1024" s="142" t="s">
        <v>1265</v>
      </c>
    </row>
    <row r="1025" spans="2:65" s="1" customFormat="1">
      <c r="B1025" s="32"/>
      <c r="D1025" s="144" t="s">
        <v>165</v>
      </c>
      <c r="F1025" s="145" t="s">
        <v>1264</v>
      </c>
      <c r="I1025" s="146"/>
      <c r="L1025" s="32"/>
      <c r="M1025" s="147"/>
      <c r="T1025" s="53"/>
      <c r="AT1025" s="17" t="s">
        <v>165</v>
      </c>
      <c r="AU1025" s="17" t="s">
        <v>81</v>
      </c>
    </row>
    <row r="1026" spans="2:65" s="13" customFormat="1">
      <c r="B1026" s="156"/>
      <c r="D1026" s="144" t="s">
        <v>169</v>
      </c>
      <c r="E1026" s="157" t="s">
        <v>19</v>
      </c>
      <c r="F1026" s="158" t="s">
        <v>1257</v>
      </c>
      <c r="H1026" s="159">
        <v>1</v>
      </c>
      <c r="I1026" s="160"/>
      <c r="L1026" s="156"/>
      <c r="M1026" s="161"/>
      <c r="T1026" s="162"/>
      <c r="AT1026" s="157" t="s">
        <v>169</v>
      </c>
      <c r="AU1026" s="157" t="s">
        <v>81</v>
      </c>
      <c r="AV1026" s="13" t="s">
        <v>81</v>
      </c>
      <c r="AW1026" s="13" t="s">
        <v>33</v>
      </c>
      <c r="AX1026" s="13" t="s">
        <v>79</v>
      </c>
      <c r="AY1026" s="157" t="s">
        <v>156</v>
      </c>
    </row>
    <row r="1027" spans="2:65" s="1" customFormat="1" ht="16.5" customHeight="1">
      <c r="B1027" s="32"/>
      <c r="C1027" s="170" t="s">
        <v>1266</v>
      </c>
      <c r="D1027" s="170" t="s">
        <v>237</v>
      </c>
      <c r="E1027" s="171" t="s">
        <v>1267</v>
      </c>
      <c r="F1027" s="172" t="s">
        <v>1268</v>
      </c>
      <c r="G1027" s="173" t="s">
        <v>706</v>
      </c>
      <c r="H1027" s="174">
        <v>1</v>
      </c>
      <c r="I1027" s="175"/>
      <c r="J1027" s="176">
        <f>ROUND(I1027*H1027,2)</f>
        <v>0</v>
      </c>
      <c r="K1027" s="172" t="s">
        <v>577</v>
      </c>
      <c r="L1027" s="177"/>
      <c r="M1027" s="178" t="s">
        <v>19</v>
      </c>
      <c r="N1027" s="179" t="s">
        <v>43</v>
      </c>
      <c r="P1027" s="140">
        <f>O1027*H1027</f>
        <v>0</v>
      </c>
      <c r="Q1027" s="140">
        <v>4.4999999999999998E-2</v>
      </c>
      <c r="R1027" s="140">
        <f>Q1027*H1027</f>
        <v>4.4999999999999998E-2</v>
      </c>
      <c r="S1027" s="140">
        <v>0</v>
      </c>
      <c r="T1027" s="141">
        <f>S1027*H1027</f>
        <v>0</v>
      </c>
      <c r="AR1027" s="142" t="s">
        <v>384</v>
      </c>
      <c r="AT1027" s="142" t="s">
        <v>237</v>
      </c>
      <c r="AU1027" s="142" t="s">
        <v>81</v>
      </c>
      <c r="AY1027" s="17" t="s">
        <v>156</v>
      </c>
      <c r="BE1027" s="143">
        <f>IF(N1027="základní",J1027,0)</f>
        <v>0</v>
      </c>
      <c r="BF1027" s="143">
        <f>IF(N1027="snížená",J1027,0)</f>
        <v>0</v>
      </c>
      <c r="BG1027" s="143">
        <f>IF(N1027="zákl. přenesená",J1027,0)</f>
        <v>0</v>
      </c>
      <c r="BH1027" s="143">
        <f>IF(N1027="sníž. přenesená",J1027,0)</f>
        <v>0</v>
      </c>
      <c r="BI1027" s="143">
        <f>IF(N1027="nulová",J1027,0)</f>
        <v>0</v>
      </c>
      <c r="BJ1027" s="17" t="s">
        <v>79</v>
      </c>
      <c r="BK1027" s="143">
        <f>ROUND(I1027*H1027,2)</f>
        <v>0</v>
      </c>
      <c r="BL1027" s="17" t="s">
        <v>281</v>
      </c>
      <c r="BM1027" s="142" t="s">
        <v>1269</v>
      </c>
    </row>
    <row r="1028" spans="2:65" s="1" customFormat="1">
      <c r="B1028" s="32"/>
      <c r="D1028" s="144" t="s">
        <v>165</v>
      </c>
      <c r="F1028" s="145" t="s">
        <v>1268</v>
      </c>
      <c r="I1028" s="146"/>
      <c r="L1028" s="32"/>
      <c r="M1028" s="147"/>
      <c r="T1028" s="53"/>
      <c r="AT1028" s="17" t="s">
        <v>165</v>
      </c>
      <c r="AU1028" s="17" t="s">
        <v>81</v>
      </c>
    </row>
    <row r="1029" spans="2:65" s="12" customFormat="1">
      <c r="B1029" s="150"/>
      <c r="D1029" s="144" t="s">
        <v>169</v>
      </c>
      <c r="E1029" s="151" t="s">
        <v>19</v>
      </c>
      <c r="F1029" s="152" t="s">
        <v>1021</v>
      </c>
      <c r="H1029" s="151" t="s">
        <v>19</v>
      </c>
      <c r="I1029" s="153"/>
      <c r="L1029" s="150"/>
      <c r="M1029" s="154"/>
      <c r="T1029" s="155"/>
      <c r="AT1029" s="151" t="s">
        <v>169</v>
      </c>
      <c r="AU1029" s="151" t="s">
        <v>81</v>
      </c>
      <c r="AV1029" s="12" t="s">
        <v>79</v>
      </c>
      <c r="AW1029" s="12" t="s">
        <v>33</v>
      </c>
      <c r="AX1029" s="12" t="s">
        <v>72</v>
      </c>
      <c r="AY1029" s="151" t="s">
        <v>156</v>
      </c>
    </row>
    <row r="1030" spans="2:65" s="13" customFormat="1">
      <c r="B1030" s="156"/>
      <c r="D1030" s="144" t="s">
        <v>169</v>
      </c>
      <c r="E1030" s="157" t="s">
        <v>19</v>
      </c>
      <c r="F1030" s="158" t="s">
        <v>79</v>
      </c>
      <c r="H1030" s="159">
        <v>1</v>
      </c>
      <c r="I1030" s="160"/>
      <c r="L1030" s="156"/>
      <c r="M1030" s="161"/>
      <c r="T1030" s="162"/>
      <c r="AT1030" s="157" t="s">
        <v>169</v>
      </c>
      <c r="AU1030" s="157" t="s">
        <v>81</v>
      </c>
      <c r="AV1030" s="13" t="s">
        <v>81</v>
      </c>
      <c r="AW1030" s="13" t="s">
        <v>33</v>
      </c>
      <c r="AX1030" s="13" t="s">
        <v>79</v>
      </c>
      <c r="AY1030" s="157" t="s">
        <v>156</v>
      </c>
    </row>
    <row r="1031" spans="2:65" s="1" customFormat="1" ht="24.2" customHeight="1">
      <c r="B1031" s="32"/>
      <c r="C1031" s="131" t="s">
        <v>1270</v>
      </c>
      <c r="D1031" s="131" t="s">
        <v>158</v>
      </c>
      <c r="E1031" s="132" t="s">
        <v>1271</v>
      </c>
      <c r="F1031" s="133" t="s">
        <v>1272</v>
      </c>
      <c r="G1031" s="134" t="s">
        <v>218</v>
      </c>
      <c r="H1031" s="135">
        <v>2.2400000000000002</v>
      </c>
      <c r="I1031" s="136"/>
      <c r="J1031" s="137">
        <f>ROUND(I1031*H1031,2)</f>
        <v>0</v>
      </c>
      <c r="K1031" s="133" t="s">
        <v>162</v>
      </c>
      <c r="L1031" s="32"/>
      <c r="M1031" s="138" t="s">
        <v>19</v>
      </c>
      <c r="N1031" s="139" t="s">
        <v>43</v>
      </c>
      <c r="P1031" s="140">
        <f>O1031*H1031</f>
        <v>0</v>
      </c>
      <c r="Q1031" s="140">
        <v>0</v>
      </c>
      <c r="R1031" s="140">
        <f>Q1031*H1031</f>
        <v>0</v>
      </c>
      <c r="S1031" s="140">
        <v>0</v>
      </c>
      <c r="T1031" s="141">
        <f>S1031*H1031</f>
        <v>0</v>
      </c>
      <c r="AR1031" s="142" t="s">
        <v>281</v>
      </c>
      <c r="AT1031" s="142" t="s">
        <v>158</v>
      </c>
      <c r="AU1031" s="142" t="s">
        <v>81</v>
      </c>
      <c r="AY1031" s="17" t="s">
        <v>156</v>
      </c>
      <c r="BE1031" s="143">
        <f>IF(N1031="základní",J1031,0)</f>
        <v>0</v>
      </c>
      <c r="BF1031" s="143">
        <f>IF(N1031="snížená",J1031,0)</f>
        <v>0</v>
      </c>
      <c r="BG1031" s="143">
        <f>IF(N1031="zákl. přenesená",J1031,0)</f>
        <v>0</v>
      </c>
      <c r="BH1031" s="143">
        <f>IF(N1031="sníž. přenesená",J1031,0)</f>
        <v>0</v>
      </c>
      <c r="BI1031" s="143">
        <f>IF(N1031="nulová",J1031,0)</f>
        <v>0</v>
      </c>
      <c r="BJ1031" s="17" t="s">
        <v>79</v>
      </c>
      <c r="BK1031" s="143">
        <f>ROUND(I1031*H1031,2)</f>
        <v>0</v>
      </c>
      <c r="BL1031" s="17" t="s">
        <v>281</v>
      </c>
      <c r="BM1031" s="142" t="s">
        <v>1273</v>
      </c>
    </row>
    <row r="1032" spans="2:65" s="1" customFormat="1">
      <c r="B1032" s="32"/>
      <c r="D1032" s="144" t="s">
        <v>165</v>
      </c>
      <c r="F1032" s="145" t="s">
        <v>1274</v>
      </c>
      <c r="I1032" s="146"/>
      <c r="L1032" s="32"/>
      <c r="M1032" s="147"/>
      <c r="T1032" s="53"/>
      <c r="AT1032" s="17" t="s">
        <v>165</v>
      </c>
      <c r="AU1032" s="17" t="s">
        <v>81</v>
      </c>
    </row>
    <row r="1033" spans="2:65" s="1" customFormat="1">
      <c r="B1033" s="32"/>
      <c r="D1033" s="148" t="s">
        <v>167</v>
      </c>
      <c r="F1033" s="149" t="s">
        <v>1275</v>
      </c>
      <c r="I1033" s="146"/>
      <c r="L1033" s="32"/>
      <c r="M1033" s="147"/>
      <c r="T1033" s="53"/>
      <c r="AT1033" s="17" t="s">
        <v>167</v>
      </c>
      <c r="AU1033" s="17" t="s">
        <v>81</v>
      </c>
    </row>
    <row r="1034" spans="2:65" s="11" customFormat="1" ht="22.9" customHeight="1">
      <c r="B1034" s="119"/>
      <c r="D1034" s="120" t="s">
        <v>71</v>
      </c>
      <c r="E1034" s="129" t="s">
        <v>1276</v>
      </c>
      <c r="F1034" s="129" t="s">
        <v>1277</v>
      </c>
      <c r="I1034" s="122"/>
      <c r="J1034" s="130">
        <f>BK1034</f>
        <v>0</v>
      </c>
      <c r="L1034" s="119"/>
      <c r="M1034" s="124"/>
      <c r="P1034" s="125">
        <f>SUM(P1035:P1148)</f>
        <v>0</v>
      </c>
      <c r="R1034" s="125">
        <f>SUM(R1035:R1148)</f>
        <v>0.51222842000000002</v>
      </c>
      <c r="T1034" s="126">
        <f>SUM(T1035:T1148)</f>
        <v>0</v>
      </c>
      <c r="AR1034" s="120" t="s">
        <v>81</v>
      </c>
      <c r="AT1034" s="127" t="s">
        <v>71</v>
      </c>
      <c r="AU1034" s="127" t="s">
        <v>79</v>
      </c>
      <c r="AY1034" s="120" t="s">
        <v>156</v>
      </c>
      <c r="BK1034" s="128">
        <f>SUM(BK1035:BK1148)</f>
        <v>0</v>
      </c>
    </row>
    <row r="1035" spans="2:65" s="1" customFormat="1" ht="24.2" customHeight="1">
      <c r="B1035" s="32"/>
      <c r="C1035" s="131" t="s">
        <v>1278</v>
      </c>
      <c r="D1035" s="131" t="s">
        <v>158</v>
      </c>
      <c r="E1035" s="132" t="s">
        <v>1279</v>
      </c>
      <c r="F1035" s="133" t="s">
        <v>1280</v>
      </c>
      <c r="G1035" s="134" t="s">
        <v>252</v>
      </c>
      <c r="H1035" s="135">
        <v>3.774</v>
      </c>
      <c r="I1035" s="136"/>
      <c r="J1035" s="137">
        <f>ROUND(I1035*H1035,2)</f>
        <v>0</v>
      </c>
      <c r="K1035" s="133" t="s">
        <v>162</v>
      </c>
      <c r="L1035" s="32"/>
      <c r="M1035" s="138" t="s">
        <v>19</v>
      </c>
      <c r="N1035" s="139" t="s">
        <v>43</v>
      </c>
      <c r="P1035" s="140">
        <f>O1035*H1035</f>
        <v>0</v>
      </c>
      <c r="Q1035" s="140">
        <v>2.4000000000000001E-4</v>
      </c>
      <c r="R1035" s="140">
        <f>Q1035*H1035</f>
        <v>9.0576000000000003E-4</v>
      </c>
      <c r="S1035" s="140">
        <v>0</v>
      </c>
      <c r="T1035" s="141">
        <f>S1035*H1035</f>
        <v>0</v>
      </c>
      <c r="AR1035" s="142" t="s">
        <v>163</v>
      </c>
      <c r="AT1035" s="142" t="s">
        <v>158</v>
      </c>
      <c r="AU1035" s="142" t="s">
        <v>81</v>
      </c>
      <c r="AY1035" s="17" t="s">
        <v>156</v>
      </c>
      <c r="BE1035" s="143">
        <f>IF(N1035="základní",J1035,0)</f>
        <v>0</v>
      </c>
      <c r="BF1035" s="143">
        <f>IF(N1035="snížená",J1035,0)</f>
        <v>0</v>
      </c>
      <c r="BG1035" s="143">
        <f>IF(N1035="zákl. přenesená",J1035,0)</f>
        <v>0</v>
      </c>
      <c r="BH1035" s="143">
        <f>IF(N1035="sníž. přenesená",J1035,0)</f>
        <v>0</v>
      </c>
      <c r="BI1035" s="143">
        <f>IF(N1035="nulová",J1035,0)</f>
        <v>0</v>
      </c>
      <c r="BJ1035" s="17" t="s">
        <v>79</v>
      </c>
      <c r="BK1035" s="143">
        <f>ROUND(I1035*H1035,2)</f>
        <v>0</v>
      </c>
      <c r="BL1035" s="17" t="s">
        <v>163</v>
      </c>
      <c r="BM1035" s="142" t="s">
        <v>1281</v>
      </c>
    </row>
    <row r="1036" spans="2:65" s="1" customFormat="1">
      <c r="B1036" s="32"/>
      <c r="D1036" s="144" t="s">
        <v>165</v>
      </c>
      <c r="F1036" s="145" t="s">
        <v>1282</v>
      </c>
      <c r="I1036" s="146"/>
      <c r="L1036" s="32"/>
      <c r="M1036" s="147"/>
      <c r="T1036" s="53"/>
      <c r="AT1036" s="17" t="s">
        <v>165</v>
      </c>
      <c r="AU1036" s="17" t="s">
        <v>81</v>
      </c>
    </row>
    <row r="1037" spans="2:65" s="1" customFormat="1">
      <c r="B1037" s="32"/>
      <c r="D1037" s="148" t="s">
        <v>167</v>
      </c>
      <c r="F1037" s="149" t="s">
        <v>1283</v>
      </c>
      <c r="I1037" s="146"/>
      <c r="L1037" s="32"/>
      <c r="M1037" s="147"/>
      <c r="T1037" s="53"/>
      <c r="AT1037" s="17" t="s">
        <v>167</v>
      </c>
      <c r="AU1037" s="17" t="s">
        <v>81</v>
      </c>
    </row>
    <row r="1038" spans="2:65" s="13" customFormat="1">
      <c r="B1038" s="156"/>
      <c r="D1038" s="144" t="s">
        <v>169</v>
      </c>
      <c r="E1038" s="157" t="s">
        <v>19</v>
      </c>
      <c r="F1038" s="158" t="s">
        <v>1284</v>
      </c>
      <c r="H1038" s="159">
        <v>3.774</v>
      </c>
      <c r="I1038" s="160"/>
      <c r="L1038" s="156"/>
      <c r="M1038" s="161"/>
      <c r="T1038" s="162"/>
      <c r="AT1038" s="157" t="s">
        <v>169</v>
      </c>
      <c r="AU1038" s="157" t="s">
        <v>81</v>
      </c>
      <c r="AV1038" s="13" t="s">
        <v>81</v>
      </c>
      <c r="AW1038" s="13" t="s">
        <v>33</v>
      </c>
      <c r="AX1038" s="13" t="s">
        <v>79</v>
      </c>
      <c r="AY1038" s="157" t="s">
        <v>156</v>
      </c>
    </row>
    <row r="1039" spans="2:65" s="1" customFormat="1" ht="37.9" customHeight="1">
      <c r="B1039" s="32"/>
      <c r="C1039" s="170" t="s">
        <v>1285</v>
      </c>
      <c r="D1039" s="170" t="s">
        <v>237</v>
      </c>
      <c r="E1039" s="171" t="s">
        <v>1286</v>
      </c>
      <c r="F1039" s="172" t="s">
        <v>1287</v>
      </c>
      <c r="G1039" s="173" t="s">
        <v>252</v>
      </c>
      <c r="H1039" s="174">
        <v>3.774</v>
      </c>
      <c r="I1039" s="175"/>
      <c r="J1039" s="176">
        <f>ROUND(I1039*H1039,2)</f>
        <v>0</v>
      </c>
      <c r="K1039" s="172" t="s">
        <v>577</v>
      </c>
      <c r="L1039" s="177"/>
      <c r="M1039" s="178" t="s">
        <v>19</v>
      </c>
      <c r="N1039" s="179" t="s">
        <v>43</v>
      </c>
      <c r="P1039" s="140">
        <f>O1039*H1039</f>
        <v>0</v>
      </c>
      <c r="Q1039" s="140">
        <v>3.8289999999999998E-2</v>
      </c>
      <c r="R1039" s="140">
        <f>Q1039*H1039</f>
        <v>0.14450646</v>
      </c>
      <c r="S1039" s="140">
        <v>0</v>
      </c>
      <c r="T1039" s="141">
        <f>S1039*H1039</f>
        <v>0</v>
      </c>
      <c r="AR1039" s="142" t="s">
        <v>215</v>
      </c>
      <c r="AT1039" s="142" t="s">
        <v>237</v>
      </c>
      <c r="AU1039" s="142" t="s">
        <v>81</v>
      </c>
      <c r="AY1039" s="17" t="s">
        <v>156</v>
      </c>
      <c r="BE1039" s="143">
        <f>IF(N1039="základní",J1039,0)</f>
        <v>0</v>
      </c>
      <c r="BF1039" s="143">
        <f>IF(N1039="snížená",J1039,0)</f>
        <v>0</v>
      </c>
      <c r="BG1039" s="143">
        <f>IF(N1039="zákl. přenesená",J1039,0)</f>
        <v>0</v>
      </c>
      <c r="BH1039" s="143">
        <f>IF(N1039="sníž. přenesená",J1039,0)</f>
        <v>0</v>
      </c>
      <c r="BI1039" s="143">
        <f>IF(N1039="nulová",J1039,0)</f>
        <v>0</v>
      </c>
      <c r="BJ1039" s="17" t="s">
        <v>79</v>
      </c>
      <c r="BK1039" s="143">
        <f>ROUND(I1039*H1039,2)</f>
        <v>0</v>
      </c>
      <c r="BL1039" s="17" t="s">
        <v>163</v>
      </c>
      <c r="BM1039" s="142" t="s">
        <v>1288</v>
      </c>
    </row>
    <row r="1040" spans="2:65" s="1" customFormat="1">
      <c r="B1040" s="32"/>
      <c r="D1040" s="144" t="s">
        <v>165</v>
      </c>
      <c r="F1040" s="145" t="s">
        <v>1287</v>
      </c>
      <c r="I1040" s="146"/>
      <c r="L1040" s="32"/>
      <c r="M1040" s="147"/>
      <c r="T1040" s="53"/>
      <c r="AT1040" s="17" t="s">
        <v>165</v>
      </c>
      <c r="AU1040" s="17" t="s">
        <v>81</v>
      </c>
    </row>
    <row r="1041" spans="2:65" s="13" customFormat="1">
      <c r="B1041" s="156"/>
      <c r="D1041" s="144" t="s">
        <v>169</v>
      </c>
      <c r="E1041" s="157" t="s">
        <v>19</v>
      </c>
      <c r="F1041" s="158" t="s">
        <v>1284</v>
      </c>
      <c r="H1041" s="159">
        <v>3.774</v>
      </c>
      <c r="I1041" s="160"/>
      <c r="L1041" s="156"/>
      <c r="M1041" s="161"/>
      <c r="T1041" s="162"/>
      <c r="AT1041" s="157" t="s">
        <v>169</v>
      </c>
      <c r="AU1041" s="157" t="s">
        <v>81</v>
      </c>
      <c r="AV1041" s="13" t="s">
        <v>81</v>
      </c>
      <c r="AW1041" s="13" t="s">
        <v>33</v>
      </c>
      <c r="AX1041" s="13" t="s">
        <v>79</v>
      </c>
      <c r="AY1041" s="157" t="s">
        <v>156</v>
      </c>
    </row>
    <row r="1042" spans="2:65" s="1" customFormat="1" ht="24.2" customHeight="1">
      <c r="B1042" s="32"/>
      <c r="C1042" s="131" t="s">
        <v>1289</v>
      </c>
      <c r="D1042" s="131" t="s">
        <v>158</v>
      </c>
      <c r="E1042" s="132" t="s">
        <v>1290</v>
      </c>
      <c r="F1042" s="133" t="s">
        <v>1291</v>
      </c>
      <c r="G1042" s="134" t="s">
        <v>372</v>
      </c>
      <c r="H1042" s="135">
        <v>10.8</v>
      </c>
      <c r="I1042" s="136"/>
      <c r="J1042" s="137">
        <f>ROUND(I1042*H1042,2)</f>
        <v>0</v>
      </c>
      <c r="K1042" s="133" t="s">
        <v>162</v>
      </c>
      <c r="L1042" s="32"/>
      <c r="M1042" s="138" t="s">
        <v>19</v>
      </c>
      <c r="N1042" s="139" t="s">
        <v>43</v>
      </c>
      <c r="P1042" s="140">
        <f>O1042*H1042</f>
        <v>0</v>
      </c>
      <c r="Q1042" s="140">
        <v>0</v>
      </c>
      <c r="R1042" s="140">
        <f>Q1042*H1042</f>
        <v>0</v>
      </c>
      <c r="S1042" s="140">
        <v>0</v>
      </c>
      <c r="T1042" s="141">
        <f>S1042*H1042</f>
        <v>0</v>
      </c>
      <c r="AR1042" s="142" t="s">
        <v>281</v>
      </c>
      <c r="AT1042" s="142" t="s">
        <v>158</v>
      </c>
      <c r="AU1042" s="142" t="s">
        <v>81</v>
      </c>
      <c r="AY1042" s="17" t="s">
        <v>156</v>
      </c>
      <c r="BE1042" s="143">
        <f>IF(N1042="základní",J1042,0)</f>
        <v>0</v>
      </c>
      <c r="BF1042" s="143">
        <f>IF(N1042="snížená",J1042,0)</f>
        <v>0</v>
      </c>
      <c r="BG1042" s="143">
        <f>IF(N1042="zákl. přenesená",J1042,0)</f>
        <v>0</v>
      </c>
      <c r="BH1042" s="143">
        <f>IF(N1042="sníž. přenesená",J1042,0)</f>
        <v>0</v>
      </c>
      <c r="BI1042" s="143">
        <f>IF(N1042="nulová",J1042,0)</f>
        <v>0</v>
      </c>
      <c r="BJ1042" s="17" t="s">
        <v>79</v>
      </c>
      <c r="BK1042" s="143">
        <f>ROUND(I1042*H1042,2)</f>
        <v>0</v>
      </c>
      <c r="BL1042" s="17" t="s">
        <v>281</v>
      </c>
      <c r="BM1042" s="142" t="s">
        <v>1292</v>
      </c>
    </row>
    <row r="1043" spans="2:65" s="1" customFormat="1">
      <c r="B1043" s="32"/>
      <c r="D1043" s="144" t="s">
        <v>165</v>
      </c>
      <c r="F1043" s="145" t="s">
        <v>1293</v>
      </c>
      <c r="I1043" s="146"/>
      <c r="L1043" s="32"/>
      <c r="M1043" s="147"/>
      <c r="T1043" s="53"/>
      <c r="AT1043" s="17" t="s">
        <v>165</v>
      </c>
      <c r="AU1043" s="17" t="s">
        <v>81</v>
      </c>
    </row>
    <row r="1044" spans="2:65" s="1" customFormat="1">
      <c r="B1044" s="32"/>
      <c r="D1044" s="148" t="s">
        <v>167</v>
      </c>
      <c r="F1044" s="149" t="s">
        <v>1294</v>
      </c>
      <c r="I1044" s="146"/>
      <c r="L1044" s="32"/>
      <c r="M1044" s="147"/>
      <c r="T1044" s="53"/>
      <c r="AT1044" s="17" t="s">
        <v>167</v>
      </c>
      <c r="AU1044" s="17" t="s">
        <v>81</v>
      </c>
    </row>
    <row r="1045" spans="2:65" s="13" customFormat="1">
      <c r="B1045" s="156"/>
      <c r="D1045" s="144" t="s">
        <v>169</v>
      </c>
      <c r="E1045" s="157" t="s">
        <v>19</v>
      </c>
      <c r="F1045" s="158" t="s">
        <v>1295</v>
      </c>
      <c r="H1045" s="159">
        <v>6</v>
      </c>
      <c r="I1045" s="160"/>
      <c r="L1045" s="156"/>
      <c r="M1045" s="161"/>
      <c r="T1045" s="162"/>
      <c r="AT1045" s="157" t="s">
        <v>169</v>
      </c>
      <c r="AU1045" s="157" t="s">
        <v>81</v>
      </c>
      <c r="AV1045" s="13" t="s">
        <v>81</v>
      </c>
      <c r="AW1045" s="13" t="s">
        <v>33</v>
      </c>
      <c r="AX1045" s="13" t="s">
        <v>72</v>
      </c>
      <c r="AY1045" s="157" t="s">
        <v>156</v>
      </c>
    </row>
    <row r="1046" spans="2:65" s="13" customFormat="1">
      <c r="B1046" s="156"/>
      <c r="D1046" s="144" t="s">
        <v>169</v>
      </c>
      <c r="E1046" s="157" t="s">
        <v>19</v>
      </c>
      <c r="F1046" s="158" t="s">
        <v>1296</v>
      </c>
      <c r="H1046" s="159">
        <v>4.8</v>
      </c>
      <c r="I1046" s="160"/>
      <c r="L1046" s="156"/>
      <c r="M1046" s="161"/>
      <c r="T1046" s="162"/>
      <c r="AT1046" s="157" t="s">
        <v>169</v>
      </c>
      <c r="AU1046" s="157" t="s">
        <v>81</v>
      </c>
      <c r="AV1046" s="13" t="s">
        <v>81</v>
      </c>
      <c r="AW1046" s="13" t="s">
        <v>33</v>
      </c>
      <c r="AX1046" s="13" t="s">
        <v>72</v>
      </c>
      <c r="AY1046" s="157" t="s">
        <v>156</v>
      </c>
    </row>
    <row r="1047" spans="2:65" s="14" customFormat="1">
      <c r="B1047" s="163"/>
      <c r="D1047" s="144" t="s">
        <v>169</v>
      </c>
      <c r="E1047" s="164" t="s">
        <v>19</v>
      </c>
      <c r="F1047" s="165" t="s">
        <v>176</v>
      </c>
      <c r="H1047" s="166">
        <v>10.8</v>
      </c>
      <c r="I1047" s="167"/>
      <c r="L1047" s="163"/>
      <c r="M1047" s="168"/>
      <c r="T1047" s="169"/>
      <c r="AT1047" s="164" t="s">
        <v>169</v>
      </c>
      <c r="AU1047" s="164" t="s">
        <v>81</v>
      </c>
      <c r="AV1047" s="14" t="s">
        <v>163</v>
      </c>
      <c r="AW1047" s="14" t="s">
        <v>33</v>
      </c>
      <c r="AX1047" s="14" t="s">
        <v>79</v>
      </c>
      <c r="AY1047" s="164" t="s">
        <v>156</v>
      </c>
    </row>
    <row r="1048" spans="2:65" s="1" customFormat="1" ht="21.75" customHeight="1">
      <c r="B1048" s="32"/>
      <c r="C1048" s="170" t="s">
        <v>1297</v>
      </c>
      <c r="D1048" s="170" t="s">
        <v>237</v>
      </c>
      <c r="E1048" s="171" t="s">
        <v>1298</v>
      </c>
      <c r="F1048" s="172" t="s">
        <v>1299</v>
      </c>
      <c r="G1048" s="173" t="s">
        <v>372</v>
      </c>
      <c r="H1048" s="174">
        <v>11.88</v>
      </c>
      <c r="I1048" s="175"/>
      <c r="J1048" s="176">
        <f>ROUND(I1048*H1048,2)</f>
        <v>0</v>
      </c>
      <c r="K1048" s="172" t="s">
        <v>162</v>
      </c>
      <c r="L1048" s="177"/>
      <c r="M1048" s="178" t="s">
        <v>19</v>
      </c>
      <c r="N1048" s="179" t="s">
        <v>43</v>
      </c>
      <c r="P1048" s="140">
        <f>O1048*H1048</f>
        <v>0</v>
      </c>
      <c r="Q1048" s="140">
        <v>2.0000000000000001E-4</v>
      </c>
      <c r="R1048" s="140">
        <f>Q1048*H1048</f>
        <v>2.3760000000000001E-3</v>
      </c>
      <c r="S1048" s="140">
        <v>0</v>
      </c>
      <c r="T1048" s="141">
        <f>S1048*H1048</f>
        <v>0</v>
      </c>
      <c r="AR1048" s="142" t="s">
        <v>384</v>
      </c>
      <c r="AT1048" s="142" t="s">
        <v>237</v>
      </c>
      <c r="AU1048" s="142" t="s">
        <v>81</v>
      </c>
      <c r="AY1048" s="17" t="s">
        <v>156</v>
      </c>
      <c r="BE1048" s="143">
        <f>IF(N1048="základní",J1048,0)</f>
        <v>0</v>
      </c>
      <c r="BF1048" s="143">
        <f>IF(N1048="snížená",J1048,0)</f>
        <v>0</v>
      </c>
      <c r="BG1048" s="143">
        <f>IF(N1048="zákl. přenesená",J1048,0)</f>
        <v>0</v>
      </c>
      <c r="BH1048" s="143">
        <f>IF(N1048="sníž. přenesená",J1048,0)</f>
        <v>0</v>
      </c>
      <c r="BI1048" s="143">
        <f>IF(N1048="nulová",J1048,0)</f>
        <v>0</v>
      </c>
      <c r="BJ1048" s="17" t="s">
        <v>79</v>
      </c>
      <c r="BK1048" s="143">
        <f>ROUND(I1048*H1048,2)</f>
        <v>0</v>
      </c>
      <c r="BL1048" s="17" t="s">
        <v>281</v>
      </c>
      <c r="BM1048" s="142" t="s">
        <v>1300</v>
      </c>
    </row>
    <row r="1049" spans="2:65" s="1" customFormat="1">
      <c r="B1049" s="32"/>
      <c r="D1049" s="144" t="s">
        <v>165</v>
      </c>
      <c r="F1049" s="145" t="s">
        <v>1299</v>
      </c>
      <c r="I1049" s="146"/>
      <c r="L1049" s="32"/>
      <c r="M1049" s="147"/>
      <c r="T1049" s="53"/>
      <c r="AT1049" s="17" t="s">
        <v>165</v>
      </c>
      <c r="AU1049" s="17" t="s">
        <v>81</v>
      </c>
    </row>
    <row r="1050" spans="2:65" s="13" customFormat="1">
      <c r="B1050" s="156"/>
      <c r="D1050" s="144" t="s">
        <v>169</v>
      </c>
      <c r="E1050" s="157" t="s">
        <v>19</v>
      </c>
      <c r="F1050" s="158" t="s">
        <v>1301</v>
      </c>
      <c r="H1050" s="159">
        <v>10.8</v>
      </c>
      <c r="I1050" s="160"/>
      <c r="L1050" s="156"/>
      <c r="M1050" s="161"/>
      <c r="T1050" s="162"/>
      <c r="AT1050" s="157" t="s">
        <v>169</v>
      </c>
      <c r="AU1050" s="157" t="s">
        <v>81</v>
      </c>
      <c r="AV1050" s="13" t="s">
        <v>81</v>
      </c>
      <c r="AW1050" s="13" t="s">
        <v>33</v>
      </c>
      <c r="AX1050" s="13" t="s">
        <v>79</v>
      </c>
      <c r="AY1050" s="157" t="s">
        <v>156</v>
      </c>
    </row>
    <row r="1051" spans="2:65" s="13" customFormat="1">
      <c r="B1051" s="156"/>
      <c r="D1051" s="144" t="s">
        <v>169</v>
      </c>
      <c r="F1051" s="158" t="s">
        <v>1302</v>
      </c>
      <c r="H1051" s="159">
        <v>11.88</v>
      </c>
      <c r="I1051" s="160"/>
      <c r="L1051" s="156"/>
      <c r="M1051" s="161"/>
      <c r="T1051" s="162"/>
      <c r="AT1051" s="157" t="s">
        <v>169</v>
      </c>
      <c r="AU1051" s="157" t="s">
        <v>81</v>
      </c>
      <c r="AV1051" s="13" t="s">
        <v>81</v>
      </c>
      <c r="AW1051" s="13" t="s">
        <v>4</v>
      </c>
      <c r="AX1051" s="13" t="s">
        <v>79</v>
      </c>
      <c r="AY1051" s="157" t="s">
        <v>156</v>
      </c>
    </row>
    <row r="1052" spans="2:65" s="1" customFormat="1" ht="24.2" customHeight="1">
      <c r="B1052" s="32"/>
      <c r="C1052" s="131" t="s">
        <v>1303</v>
      </c>
      <c r="D1052" s="131" t="s">
        <v>158</v>
      </c>
      <c r="E1052" s="132" t="s">
        <v>1304</v>
      </c>
      <c r="F1052" s="133" t="s">
        <v>1305</v>
      </c>
      <c r="G1052" s="134" t="s">
        <v>284</v>
      </c>
      <c r="H1052" s="135">
        <v>1</v>
      </c>
      <c r="I1052" s="136"/>
      <c r="J1052" s="137">
        <f>ROUND(I1052*H1052,2)</f>
        <v>0</v>
      </c>
      <c r="K1052" s="133" t="s">
        <v>162</v>
      </c>
      <c r="L1052" s="32"/>
      <c r="M1052" s="138" t="s">
        <v>19</v>
      </c>
      <c r="N1052" s="139" t="s">
        <v>43</v>
      </c>
      <c r="P1052" s="140">
        <f>O1052*H1052</f>
        <v>0</v>
      </c>
      <c r="Q1052" s="140">
        <v>0</v>
      </c>
      <c r="R1052" s="140">
        <f>Q1052*H1052</f>
        <v>0</v>
      </c>
      <c r="S1052" s="140">
        <v>0</v>
      </c>
      <c r="T1052" s="141">
        <f>S1052*H1052</f>
        <v>0</v>
      </c>
      <c r="AR1052" s="142" t="s">
        <v>281</v>
      </c>
      <c r="AT1052" s="142" t="s">
        <v>158</v>
      </c>
      <c r="AU1052" s="142" t="s">
        <v>81</v>
      </c>
      <c r="AY1052" s="17" t="s">
        <v>156</v>
      </c>
      <c r="BE1052" s="143">
        <f>IF(N1052="základní",J1052,0)</f>
        <v>0</v>
      </c>
      <c r="BF1052" s="143">
        <f>IF(N1052="snížená",J1052,0)</f>
        <v>0</v>
      </c>
      <c r="BG1052" s="143">
        <f>IF(N1052="zákl. přenesená",J1052,0)</f>
        <v>0</v>
      </c>
      <c r="BH1052" s="143">
        <f>IF(N1052="sníž. přenesená",J1052,0)</f>
        <v>0</v>
      </c>
      <c r="BI1052" s="143">
        <f>IF(N1052="nulová",J1052,0)</f>
        <v>0</v>
      </c>
      <c r="BJ1052" s="17" t="s">
        <v>79</v>
      </c>
      <c r="BK1052" s="143">
        <f>ROUND(I1052*H1052,2)</f>
        <v>0</v>
      </c>
      <c r="BL1052" s="17" t="s">
        <v>281</v>
      </c>
      <c r="BM1052" s="142" t="s">
        <v>1306</v>
      </c>
    </row>
    <row r="1053" spans="2:65" s="1" customFormat="1">
      <c r="B1053" s="32"/>
      <c r="D1053" s="144" t="s">
        <v>165</v>
      </c>
      <c r="F1053" s="145" t="s">
        <v>1307</v>
      </c>
      <c r="I1053" s="146"/>
      <c r="L1053" s="32"/>
      <c r="M1053" s="147"/>
      <c r="T1053" s="53"/>
      <c r="AT1053" s="17" t="s">
        <v>165</v>
      </c>
      <c r="AU1053" s="17" t="s">
        <v>81</v>
      </c>
    </row>
    <row r="1054" spans="2:65" s="1" customFormat="1">
      <c r="B1054" s="32"/>
      <c r="D1054" s="148" t="s">
        <v>167</v>
      </c>
      <c r="F1054" s="149" t="s">
        <v>1308</v>
      </c>
      <c r="I1054" s="146"/>
      <c r="L1054" s="32"/>
      <c r="M1054" s="147"/>
      <c r="T1054" s="53"/>
      <c r="AT1054" s="17" t="s">
        <v>167</v>
      </c>
      <c r="AU1054" s="17" t="s">
        <v>81</v>
      </c>
    </row>
    <row r="1055" spans="2:65" s="1" customFormat="1" ht="16.5" customHeight="1">
      <c r="B1055" s="32"/>
      <c r="C1055" s="170" t="s">
        <v>1309</v>
      </c>
      <c r="D1055" s="170" t="s">
        <v>237</v>
      </c>
      <c r="E1055" s="171" t="s">
        <v>1310</v>
      </c>
      <c r="F1055" s="172" t="s">
        <v>1311</v>
      </c>
      <c r="G1055" s="173" t="s">
        <v>252</v>
      </c>
      <c r="H1055" s="174">
        <v>1.5840000000000001</v>
      </c>
      <c r="I1055" s="175"/>
      <c r="J1055" s="176">
        <f>ROUND(I1055*H1055,2)</f>
        <v>0</v>
      </c>
      <c r="K1055" s="172" t="s">
        <v>162</v>
      </c>
      <c r="L1055" s="177"/>
      <c r="M1055" s="178" t="s">
        <v>19</v>
      </c>
      <c r="N1055" s="179" t="s">
        <v>43</v>
      </c>
      <c r="P1055" s="140">
        <f>O1055*H1055</f>
        <v>0</v>
      </c>
      <c r="Q1055" s="140">
        <v>1.6E-2</v>
      </c>
      <c r="R1055" s="140">
        <f>Q1055*H1055</f>
        <v>2.5344000000000002E-2</v>
      </c>
      <c r="S1055" s="140">
        <v>0</v>
      </c>
      <c r="T1055" s="141">
        <f>S1055*H1055</f>
        <v>0</v>
      </c>
      <c r="AR1055" s="142" t="s">
        <v>384</v>
      </c>
      <c r="AT1055" s="142" t="s">
        <v>237</v>
      </c>
      <c r="AU1055" s="142" t="s">
        <v>81</v>
      </c>
      <c r="AY1055" s="17" t="s">
        <v>156</v>
      </c>
      <c r="BE1055" s="143">
        <f>IF(N1055="základní",J1055,0)</f>
        <v>0</v>
      </c>
      <c r="BF1055" s="143">
        <f>IF(N1055="snížená",J1055,0)</f>
        <v>0</v>
      </c>
      <c r="BG1055" s="143">
        <f>IF(N1055="zákl. přenesená",J1055,0)</f>
        <v>0</v>
      </c>
      <c r="BH1055" s="143">
        <f>IF(N1055="sníž. přenesená",J1055,0)</f>
        <v>0</v>
      </c>
      <c r="BI1055" s="143">
        <f>IF(N1055="nulová",J1055,0)</f>
        <v>0</v>
      </c>
      <c r="BJ1055" s="17" t="s">
        <v>79</v>
      </c>
      <c r="BK1055" s="143">
        <f>ROUND(I1055*H1055,2)</f>
        <v>0</v>
      </c>
      <c r="BL1055" s="17" t="s">
        <v>281</v>
      </c>
      <c r="BM1055" s="142" t="s">
        <v>1312</v>
      </c>
    </row>
    <row r="1056" spans="2:65" s="1" customFormat="1">
      <c r="B1056" s="32"/>
      <c r="D1056" s="144" t="s">
        <v>165</v>
      </c>
      <c r="F1056" s="145" t="s">
        <v>1311</v>
      </c>
      <c r="I1056" s="146"/>
      <c r="L1056" s="32"/>
      <c r="M1056" s="147"/>
      <c r="T1056" s="53"/>
      <c r="AT1056" s="17" t="s">
        <v>165</v>
      </c>
      <c r="AU1056" s="17" t="s">
        <v>81</v>
      </c>
    </row>
    <row r="1057" spans="2:65" s="13" customFormat="1">
      <c r="B1057" s="156"/>
      <c r="D1057" s="144" t="s">
        <v>169</v>
      </c>
      <c r="E1057" s="157" t="s">
        <v>19</v>
      </c>
      <c r="F1057" s="158" t="s">
        <v>1313</v>
      </c>
      <c r="H1057" s="159">
        <v>1.44</v>
      </c>
      <c r="I1057" s="160"/>
      <c r="L1057" s="156"/>
      <c r="M1057" s="161"/>
      <c r="T1057" s="162"/>
      <c r="AT1057" s="157" t="s">
        <v>169</v>
      </c>
      <c r="AU1057" s="157" t="s">
        <v>81</v>
      </c>
      <c r="AV1057" s="13" t="s">
        <v>81</v>
      </c>
      <c r="AW1057" s="13" t="s">
        <v>33</v>
      </c>
      <c r="AX1057" s="13" t="s">
        <v>72</v>
      </c>
      <c r="AY1057" s="157" t="s">
        <v>156</v>
      </c>
    </row>
    <row r="1058" spans="2:65" s="14" customFormat="1">
      <c r="B1058" s="163"/>
      <c r="D1058" s="144" t="s">
        <v>169</v>
      </c>
      <c r="E1058" s="164" t="s">
        <v>19</v>
      </c>
      <c r="F1058" s="165" t="s">
        <v>176</v>
      </c>
      <c r="H1058" s="166">
        <v>1.44</v>
      </c>
      <c r="I1058" s="167"/>
      <c r="L1058" s="163"/>
      <c r="M1058" s="168"/>
      <c r="T1058" s="169"/>
      <c r="AT1058" s="164" t="s">
        <v>169</v>
      </c>
      <c r="AU1058" s="164" t="s">
        <v>81</v>
      </c>
      <c r="AV1058" s="14" t="s">
        <v>163</v>
      </c>
      <c r="AW1058" s="14" t="s">
        <v>33</v>
      </c>
      <c r="AX1058" s="14" t="s">
        <v>79</v>
      </c>
      <c r="AY1058" s="164" t="s">
        <v>156</v>
      </c>
    </row>
    <row r="1059" spans="2:65" s="13" customFormat="1">
      <c r="B1059" s="156"/>
      <c r="D1059" s="144" t="s">
        <v>169</v>
      </c>
      <c r="F1059" s="158" t="s">
        <v>1314</v>
      </c>
      <c r="H1059" s="159">
        <v>1.5840000000000001</v>
      </c>
      <c r="I1059" s="160"/>
      <c r="L1059" s="156"/>
      <c r="M1059" s="161"/>
      <c r="T1059" s="162"/>
      <c r="AT1059" s="157" t="s">
        <v>169</v>
      </c>
      <c r="AU1059" s="157" t="s">
        <v>81</v>
      </c>
      <c r="AV1059" s="13" t="s">
        <v>81</v>
      </c>
      <c r="AW1059" s="13" t="s">
        <v>4</v>
      </c>
      <c r="AX1059" s="13" t="s">
        <v>79</v>
      </c>
      <c r="AY1059" s="157" t="s">
        <v>156</v>
      </c>
    </row>
    <row r="1060" spans="2:65" s="1" customFormat="1" ht="24.2" customHeight="1">
      <c r="B1060" s="32"/>
      <c r="C1060" s="131" t="s">
        <v>1315</v>
      </c>
      <c r="D1060" s="131" t="s">
        <v>158</v>
      </c>
      <c r="E1060" s="132" t="s">
        <v>1316</v>
      </c>
      <c r="F1060" s="133" t="s">
        <v>1317</v>
      </c>
      <c r="G1060" s="134" t="s">
        <v>252</v>
      </c>
      <c r="H1060" s="135">
        <v>2.25</v>
      </c>
      <c r="I1060" s="136"/>
      <c r="J1060" s="137">
        <f>ROUND(I1060*H1060,2)</f>
        <v>0</v>
      </c>
      <c r="K1060" s="133" t="s">
        <v>162</v>
      </c>
      <c r="L1060" s="32"/>
      <c r="M1060" s="138" t="s">
        <v>19</v>
      </c>
      <c r="N1060" s="139" t="s">
        <v>43</v>
      </c>
      <c r="P1060" s="140">
        <f>O1060*H1060</f>
        <v>0</v>
      </c>
      <c r="Q1060" s="140">
        <v>0</v>
      </c>
      <c r="R1060" s="140">
        <f>Q1060*H1060</f>
        <v>0</v>
      </c>
      <c r="S1060" s="140">
        <v>0</v>
      </c>
      <c r="T1060" s="141">
        <f>S1060*H1060</f>
        <v>0</v>
      </c>
      <c r="AR1060" s="142" t="s">
        <v>281</v>
      </c>
      <c r="AT1060" s="142" t="s">
        <v>158</v>
      </c>
      <c r="AU1060" s="142" t="s">
        <v>81</v>
      </c>
      <c r="AY1060" s="17" t="s">
        <v>156</v>
      </c>
      <c r="BE1060" s="143">
        <f>IF(N1060="základní",J1060,0)</f>
        <v>0</v>
      </c>
      <c r="BF1060" s="143">
        <f>IF(N1060="snížená",J1060,0)</f>
        <v>0</v>
      </c>
      <c r="BG1060" s="143">
        <f>IF(N1060="zákl. přenesená",J1060,0)</f>
        <v>0</v>
      </c>
      <c r="BH1060" s="143">
        <f>IF(N1060="sníž. přenesená",J1060,0)</f>
        <v>0</v>
      </c>
      <c r="BI1060" s="143">
        <f>IF(N1060="nulová",J1060,0)</f>
        <v>0</v>
      </c>
      <c r="BJ1060" s="17" t="s">
        <v>79</v>
      </c>
      <c r="BK1060" s="143">
        <f>ROUND(I1060*H1060,2)</f>
        <v>0</v>
      </c>
      <c r="BL1060" s="17" t="s">
        <v>281</v>
      </c>
      <c r="BM1060" s="142" t="s">
        <v>1318</v>
      </c>
    </row>
    <row r="1061" spans="2:65" s="1" customFormat="1">
      <c r="B1061" s="32"/>
      <c r="D1061" s="144" t="s">
        <v>165</v>
      </c>
      <c r="F1061" s="145" t="s">
        <v>1319</v>
      </c>
      <c r="I1061" s="146"/>
      <c r="L1061" s="32"/>
      <c r="M1061" s="147"/>
      <c r="T1061" s="53"/>
      <c r="AT1061" s="17" t="s">
        <v>165</v>
      </c>
      <c r="AU1061" s="17" t="s">
        <v>81</v>
      </c>
    </row>
    <row r="1062" spans="2:65" s="1" customFormat="1">
      <c r="B1062" s="32"/>
      <c r="D1062" s="148" t="s">
        <v>167</v>
      </c>
      <c r="F1062" s="149" t="s">
        <v>1320</v>
      </c>
      <c r="I1062" s="146"/>
      <c r="L1062" s="32"/>
      <c r="M1062" s="147"/>
      <c r="T1062" s="53"/>
      <c r="AT1062" s="17" t="s">
        <v>167</v>
      </c>
      <c r="AU1062" s="17" t="s">
        <v>81</v>
      </c>
    </row>
    <row r="1063" spans="2:65" s="13" customFormat="1">
      <c r="B1063" s="156"/>
      <c r="D1063" s="144" t="s">
        <v>169</v>
      </c>
      <c r="E1063" s="157" t="s">
        <v>19</v>
      </c>
      <c r="F1063" s="158" t="s">
        <v>1321</v>
      </c>
      <c r="H1063" s="159">
        <v>2.25</v>
      </c>
      <c r="I1063" s="160"/>
      <c r="L1063" s="156"/>
      <c r="M1063" s="161"/>
      <c r="T1063" s="162"/>
      <c r="AT1063" s="157" t="s">
        <v>169</v>
      </c>
      <c r="AU1063" s="157" t="s">
        <v>81</v>
      </c>
      <c r="AV1063" s="13" t="s">
        <v>81</v>
      </c>
      <c r="AW1063" s="13" t="s">
        <v>33</v>
      </c>
      <c r="AX1063" s="13" t="s">
        <v>72</v>
      </c>
      <c r="AY1063" s="157" t="s">
        <v>156</v>
      </c>
    </row>
    <row r="1064" spans="2:65" s="14" customFormat="1">
      <c r="B1064" s="163"/>
      <c r="D1064" s="144" t="s">
        <v>169</v>
      </c>
      <c r="E1064" s="164" t="s">
        <v>19</v>
      </c>
      <c r="F1064" s="165" t="s">
        <v>176</v>
      </c>
      <c r="H1064" s="166">
        <v>2.25</v>
      </c>
      <c r="I1064" s="167"/>
      <c r="L1064" s="163"/>
      <c r="M1064" s="168"/>
      <c r="T1064" s="169"/>
      <c r="AT1064" s="164" t="s">
        <v>169</v>
      </c>
      <c r="AU1064" s="164" t="s">
        <v>81</v>
      </c>
      <c r="AV1064" s="14" t="s">
        <v>163</v>
      </c>
      <c r="AW1064" s="14" t="s">
        <v>33</v>
      </c>
      <c r="AX1064" s="14" t="s">
        <v>79</v>
      </c>
      <c r="AY1064" s="164" t="s">
        <v>156</v>
      </c>
    </row>
    <row r="1065" spans="2:65" s="1" customFormat="1" ht="24.2" customHeight="1">
      <c r="B1065" s="32"/>
      <c r="C1065" s="170" t="s">
        <v>1322</v>
      </c>
      <c r="D1065" s="170" t="s">
        <v>237</v>
      </c>
      <c r="E1065" s="171" t="s">
        <v>1323</v>
      </c>
      <c r="F1065" s="172" t="s">
        <v>1324</v>
      </c>
      <c r="G1065" s="173" t="s">
        <v>252</v>
      </c>
      <c r="H1065" s="174">
        <v>2.4750000000000001</v>
      </c>
      <c r="I1065" s="175"/>
      <c r="J1065" s="176">
        <f>ROUND(I1065*H1065,2)</f>
        <v>0</v>
      </c>
      <c r="K1065" s="172" t="s">
        <v>162</v>
      </c>
      <c r="L1065" s="177"/>
      <c r="M1065" s="178" t="s">
        <v>19</v>
      </c>
      <c r="N1065" s="179" t="s">
        <v>43</v>
      </c>
      <c r="P1065" s="140">
        <f>O1065*H1065</f>
        <v>0</v>
      </c>
      <c r="Q1065" s="140">
        <v>3.0000000000000001E-3</v>
      </c>
      <c r="R1065" s="140">
        <f>Q1065*H1065</f>
        <v>7.4250000000000002E-3</v>
      </c>
      <c r="S1065" s="140">
        <v>0</v>
      </c>
      <c r="T1065" s="141">
        <f>S1065*H1065</f>
        <v>0</v>
      </c>
      <c r="AR1065" s="142" t="s">
        <v>384</v>
      </c>
      <c r="AT1065" s="142" t="s">
        <v>237</v>
      </c>
      <c r="AU1065" s="142" t="s">
        <v>81</v>
      </c>
      <c r="AY1065" s="17" t="s">
        <v>156</v>
      </c>
      <c r="BE1065" s="143">
        <f>IF(N1065="základní",J1065,0)</f>
        <v>0</v>
      </c>
      <c r="BF1065" s="143">
        <f>IF(N1065="snížená",J1065,0)</f>
        <v>0</v>
      </c>
      <c r="BG1065" s="143">
        <f>IF(N1065="zákl. přenesená",J1065,0)</f>
        <v>0</v>
      </c>
      <c r="BH1065" s="143">
        <f>IF(N1065="sníž. přenesená",J1065,0)</f>
        <v>0</v>
      </c>
      <c r="BI1065" s="143">
        <f>IF(N1065="nulová",J1065,0)</f>
        <v>0</v>
      </c>
      <c r="BJ1065" s="17" t="s">
        <v>79</v>
      </c>
      <c r="BK1065" s="143">
        <f>ROUND(I1065*H1065,2)</f>
        <v>0</v>
      </c>
      <c r="BL1065" s="17" t="s">
        <v>281</v>
      </c>
      <c r="BM1065" s="142" t="s">
        <v>1325</v>
      </c>
    </row>
    <row r="1066" spans="2:65" s="1" customFormat="1">
      <c r="B1066" s="32"/>
      <c r="D1066" s="144" t="s">
        <v>165</v>
      </c>
      <c r="F1066" s="145" t="s">
        <v>1324</v>
      </c>
      <c r="I1066" s="146"/>
      <c r="L1066" s="32"/>
      <c r="M1066" s="147"/>
      <c r="T1066" s="53"/>
      <c r="AT1066" s="17" t="s">
        <v>165</v>
      </c>
      <c r="AU1066" s="17" t="s">
        <v>81</v>
      </c>
    </row>
    <row r="1067" spans="2:65" s="13" customFormat="1">
      <c r="B1067" s="156"/>
      <c r="D1067" s="144" t="s">
        <v>169</v>
      </c>
      <c r="E1067" s="157" t="s">
        <v>19</v>
      </c>
      <c r="F1067" s="158" t="s">
        <v>1326</v>
      </c>
      <c r="H1067" s="159">
        <v>2.25</v>
      </c>
      <c r="I1067" s="160"/>
      <c r="L1067" s="156"/>
      <c r="M1067" s="161"/>
      <c r="T1067" s="162"/>
      <c r="AT1067" s="157" t="s">
        <v>169</v>
      </c>
      <c r="AU1067" s="157" t="s">
        <v>81</v>
      </c>
      <c r="AV1067" s="13" t="s">
        <v>81</v>
      </c>
      <c r="AW1067" s="13" t="s">
        <v>33</v>
      </c>
      <c r="AX1067" s="13" t="s">
        <v>79</v>
      </c>
      <c r="AY1067" s="157" t="s">
        <v>156</v>
      </c>
    </row>
    <row r="1068" spans="2:65" s="13" customFormat="1">
      <c r="B1068" s="156"/>
      <c r="D1068" s="144" t="s">
        <v>169</v>
      </c>
      <c r="F1068" s="158" t="s">
        <v>1327</v>
      </c>
      <c r="H1068" s="159">
        <v>2.4750000000000001</v>
      </c>
      <c r="I1068" s="160"/>
      <c r="L1068" s="156"/>
      <c r="M1068" s="161"/>
      <c r="T1068" s="162"/>
      <c r="AT1068" s="157" t="s">
        <v>169</v>
      </c>
      <c r="AU1068" s="157" t="s">
        <v>81</v>
      </c>
      <c r="AV1068" s="13" t="s">
        <v>81</v>
      </c>
      <c r="AW1068" s="13" t="s">
        <v>4</v>
      </c>
      <c r="AX1068" s="13" t="s">
        <v>79</v>
      </c>
      <c r="AY1068" s="157" t="s">
        <v>156</v>
      </c>
    </row>
    <row r="1069" spans="2:65" s="1" customFormat="1" ht="24.2" customHeight="1">
      <c r="B1069" s="32"/>
      <c r="C1069" s="131" t="s">
        <v>1328</v>
      </c>
      <c r="D1069" s="131" t="s">
        <v>158</v>
      </c>
      <c r="E1069" s="132" t="s">
        <v>1329</v>
      </c>
      <c r="F1069" s="133" t="s">
        <v>1330</v>
      </c>
      <c r="G1069" s="134" t="s">
        <v>284</v>
      </c>
      <c r="H1069" s="135">
        <v>1</v>
      </c>
      <c r="I1069" s="136"/>
      <c r="J1069" s="137">
        <f>ROUND(I1069*H1069,2)</f>
        <v>0</v>
      </c>
      <c r="K1069" s="133" t="s">
        <v>162</v>
      </c>
      <c r="L1069" s="32"/>
      <c r="M1069" s="138" t="s">
        <v>19</v>
      </c>
      <c r="N1069" s="139" t="s">
        <v>43</v>
      </c>
      <c r="P1069" s="140">
        <f>O1069*H1069</f>
        <v>0</v>
      </c>
      <c r="Q1069" s="140">
        <v>0</v>
      </c>
      <c r="R1069" s="140">
        <f>Q1069*H1069</f>
        <v>0</v>
      </c>
      <c r="S1069" s="140">
        <v>0</v>
      </c>
      <c r="T1069" s="141">
        <f>S1069*H1069</f>
        <v>0</v>
      </c>
      <c r="AR1069" s="142" t="s">
        <v>281</v>
      </c>
      <c r="AT1069" s="142" t="s">
        <v>158</v>
      </c>
      <c r="AU1069" s="142" t="s">
        <v>81</v>
      </c>
      <c r="AY1069" s="17" t="s">
        <v>156</v>
      </c>
      <c r="BE1069" s="143">
        <f>IF(N1069="základní",J1069,0)</f>
        <v>0</v>
      </c>
      <c r="BF1069" s="143">
        <f>IF(N1069="snížená",J1069,0)</f>
        <v>0</v>
      </c>
      <c r="BG1069" s="143">
        <f>IF(N1069="zákl. přenesená",J1069,0)</f>
        <v>0</v>
      </c>
      <c r="BH1069" s="143">
        <f>IF(N1069="sníž. přenesená",J1069,0)</f>
        <v>0</v>
      </c>
      <c r="BI1069" s="143">
        <f>IF(N1069="nulová",J1069,0)</f>
        <v>0</v>
      </c>
      <c r="BJ1069" s="17" t="s">
        <v>79</v>
      </c>
      <c r="BK1069" s="143">
        <f>ROUND(I1069*H1069,2)</f>
        <v>0</v>
      </c>
      <c r="BL1069" s="17" t="s">
        <v>281</v>
      </c>
      <c r="BM1069" s="142" t="s">
        <v>1331</v>
      </c>
    </row>
    <row r="1070" spans="2:65" s="1" customFormat="1">
      <c r="B1070" s="32"/>
      <c r="D1070" s="144" t="s">
        <v>165</v>
      </c>
      <c r="F1070" s="145" t="s">
        <v>1332</v>
      </c>
      <c r="I1070" s="146"/>
      <c r="L1070" s="32"/>
      <c r="M1070" s="147"/>
      <c r="T1070" s="53"/>
      <c r="AT1070" s="17" t="s">
        <v>165</v>
      </c>
      <c r="AU1070" s="17" t="s">
        <v>81</v>
      </c>
    </row>
    <row r="1071" spans="2:65" s="1" customFormat="1">
      <c r="B1071" s="32"/>
      <c r="D1071" s="148" t="s">
        <v>167</v>
      </c>
      <c r="F1071" s="149" t="s">
        <v>1333</v>
      </c>
      <c r="I1071" s="146"/>
      <c r="L1071" s="32"/>
      <c r="M1071" s="147"/>
      <c r="T1071" s="53"/>
      <c r="AT1071" s="17" t="s">
        <v>167</v>
      </c>
      <c r="AU1071" s="17" t="s">
        <v>81</v>
      </c>
    </row>
    <row r="1072" spans="2:65" s="1" customFormat="1" ht="24.2" customHeight="1">
      <c r="B1072" s="32"/>
      <c r="C1072" s="170" t="s">
        <v>1334</v>
      </c>
      <c r="D1072" s="170" t="s">
        <v>237</v>
      </c>
      <c r="E1072" s="171" t="s">
        <v>1335</v>
      </c>
      <c r="F1072" s="172" t="s">
        <v>1336</v>
      </c>
      <c r="G1072" s="173" t="s">
        <v>252</v>
      </c>
      <c r="H1072" s="174">
        <v>1.44</v>
      </c>
      <c r="I1072" s="175"/>
      <c r="J1072" s="176">
        <f>ROUND(I1072*H1072,2)</f>
        <v>0</v>
      </c>
      <c r="K1072" s="172" t="s">
        <v>162</v>
      </c>
      <c r="L1072" s="177"/>
      <c r="M1072" s="178" t="s">
        <v>19</v>
      </c>
      <c r="N1072" s="179" t="s">
        <v>43</v>
      </c>
      <c r="P1072" s="140">
        <f>O1072*H1072</f>
        <v>0</v>
      </c>
      <c r="Q1072" s="140">
        <v>1.4999999999999999E-2</v>
      </c>
      <c r="R1072" s="140">
        <f>Q1072*H1072</f>
        <v>2.1599999999999998E-2</v>
      </c>
      <c r="S1072" s="140">
        <v>0</v>
      </c>
      <c r="T1072" s="141">
        <f>S1072*H1072</f>
        <v>0</v>
      </c>
      <c r="AR1072" s="142" t="s">
        <v>384</v>
      </c>
      <c r="AT1072" s="142" t="s">
        <v>237</v>
      </c>
      <c r="AU1072" s="142" t="s">
        <v>81</v>
      </c>
      <c r="AY1072" s="17" t="s">
        <v>156</v>
      </c>
      <c r="BE1072" s="143">
        <f>IF(N1072="základní",J1072,0)</f>
        <v>0</v>
      </c>
      <c r="BF1072" s="143">
        <f>IF(N1072="snížená",J1072,0)</f>
        <v>0</v>
      </c>
      <c r="BG1072" s="143">
        <f>IF(N1072="zákl. přenesená",J1072,0)</f>
        <v>0</v>
      </c>
      <c r="BH1072" s="143">
        <f>IF(N1072="sníž. přenesená",J1072,0)</f>
        <v>0</v>
      </c>
      <c r="BI1072" s="143">
        <f>IF(N1072="nulová",J1072,0)</f>
        <v>0</v>
      </c>
      <c r="BJ1072" s="17" t="s">
        <v>79</v>
      </c>
      <c r="BK1072" s="143">
        <f>ROUND(I1072*H1072,2)</f>
        <v>0</v>
      </c>
      <c r="BL1072" s="17" t="s">
        <v>281</v>
      </c>
      <c r="BM1072" s="142" t="s">
        <v>1337</v>
      </c>
    </row>
    <row r="1073" spans="2:65" s="1" customFormat="1">
      <c r="B1073" s="32"/>
      <c r="D1073" s="144" t="s">
        <v>165</v>
      </c>
      <c r="F1073" s="145" t="s">
        <v>1336</v>
      </c>
      <c r="I1073" s="146"/>
      <c r="L1073" s="32"/>
      <c r="M1073" s="147"/>
      <c r="T1073" s="53"/>
      <c r="AT1073" s="17" t="s">
        <v>165</v>
      </c>
      <c r="AU1073" s="17" t="s">
        <v>81</v>
      </c>
    </row>
    <row r="1074" spans="2:65" s="13" customFormat="1">
      <c r="B1074" s="156"/>
      <c r="D1074" s="144" t="s">
        <v>169</v>
      </c>
      <c r="E1074" s="157" t="s">
        <v>19</v>
      </c>
      <c r="F1074" s="158" t="s">
        <v>1313</v>
      </c>
      <c r="H1074" s="159">
        <v>1.44</v>
      </c>
      <c r="I1074" s="160"/>
      <c r="L1074" s="156"/>
      <c r="M1074" s="161"/>
      <c r="T1074" s="162"/>
      <c r="AT1074" s="157" t="s">
        <v>169</v>
      </c>
      <c r="AU1074" s="157" t="s">
        <v>81</v>
      </c>
      <c r="AV1074" s="13" t="s">
        <v>81</v>
      </c>
      <c r="AW1074" s="13" t="s">
        <v>33</v>
      </c>
      <c r="AX1074" s="13" t="s">
        <v>72</v>
      </c>
      <c r="AY1074" s="157" t="s">
        <v>156</v>
      </c>
    </row>
    <row r="1075" spans="2:65" s="14" customFormat="1">
      <c r="B1075" s="163"/>
      <c r="D1075" s="144" t="s">
        <v>169</v>
      </c>
      <c r="E1075" s="164" t="s">
        <v>19</v>
      </c>
      <c r="F1075" s="165" t="s">
        <v>176</v>
      </c>
      <c r="H1075" s="166">
        <v>1.44</v>
      </c>
      <c r="I1075" s="167"/>
      <c r="L1075" s="163"/>
      <c r="M1075" s="168"/>
      <c r="T1075" s="169"/>
      <c r="AT1075" s="164" t="s">
        <v>169</v>
      </c>
      <c r="AU1075" s="164" t="s">
        <v>81</v>
      </c>
      <c r="AV1075" s="14" t="s">
        <v>163</v>
      </c>
      <c r="AW1075" s="14" t="s">
        <v>33</v>
      </c>
      <c r="AX1075" s="14" t="s">
        <v>79</v>
      </c>
      <c r="AY1075" s="164" t="s">
        <v>156</v>
      </c>
    </row>
    <row r="1076" spans="2:65" s="1" customFormat="1" ht="24.2" customHeight="1">
      <c r="B1076" s="32"/>
      <c r="C1076" s="131" t="s">
        <v>1338</v>
      </c>
      <c r="D1076" s="131" t="s">
        <v>158</v>
      </c>
      <c r="E1076" s="132" t="s">
        <v>1339</v>
      </c>
      <c r="F1076" s="133" t="s">
        <v>1340</v>
      </c>
      <c r="G1076" s="134" t="s">
        <v>372</v>
      </c>
      <c r="H1076" s="135">
        <v>73.2</v>
      </c>
      <c r="I1076" s="136"/>
      <c r="J1076" s="137">
        <f>ROUND(I1076*H1076,2)</f>
        <v>0</v>
      </c>
      <c r="K1076" s="133" t="s">
        <v>162</v>
      </c>
      <c r="L1076" s="32"/>
      <c r="M1076" s="138" t="s">
        <v>19</v>
      </c>
      <c r="N1076" s="139" t="s">
        <v>43</v>
      </c>
      <c r="P1076" s="140">
        <f>O1076*H1076</f>
        <v>0</v>
      </c>
      <c r="Q1076" s="140">
        <v>6.0000000000000002E-5</v>
      </c>
      <c r="R1076" s="140">
        <f>Q1076*H1076</f>
        <v>4.3920000000000001E-3</v>
      </c>
      <c r="S1076" s="140">
        <v>0</v>
      </c>
      <c r="T1076" s="141">
        <f>S1076*H1076</f>
        <v>0</v>
      </c>
      <c r="AR1076" s="142" t="s">
        <v>281</v>
      </c>
      <c r="AT1076" s="142" t="s">
        <v>158</v>
      </c>
      <c r="AU1076" s="142" t="s">
        <v>81</v>
      </c>
      <c r="AY1076" s="17" t="s">
        <v>156</v>
      </c>
      <c r="BE1076" s="143">
        <f>IF(N1076="základní",J1076,0)</f>
        <v>0</v>
      </c>
      <c r="BF1076" s="143">
        <f>IF(N1076="snížená",J1076,0)</f>
        <v>0</v>
      </c>
      <c r="BG1076" s="143">
        <f>IF(N1076="zákl. přenesená",J1076,0)</f>
        <v>0</v>
      </c>
      <c r="BH1076" s="143">
        <f>IF(N1076="sníž. přenesená",J1076,0)</f>
        <v>0</v>
      </c>
      <c r="BI1076" s="143">
        <f>IF(N1076="nulová",J1076,0)</f>
        <v>0</v>
      </c>
      <c r="BJ1076" s="17" t="s">
        <v>79</v>
      </c>
      <c r="BK1076" s="143">
        <f>ROUND(I1076*H1076,2)</f>
        <v>0</v>
      </c>
      <c r="BL1076" s="17" t="s">
        <v>281</v>
      </c>
      <c r="BM1076" s="142" t="s">
        <v>1341</v>
      </c>
    </row>
    <row r="1077" spans="2:65" s="1" customFormat="1">
      <c r="B1077" s="32"/>
      <c r="D1077" s="144" t="s">
        <v>165</v>
      </c>
      <c r="F1077" s="145" t="s">
        <v>1342</v>
      </c>
      <c r="I1077" s="146"/>
      <c r="L1077" s="32"/>
      <c r="M1077" s="147"/>
      <c r="T1077" s="53"/>
      <c r="AT1077" s="17" t="s">
        <v>165</v>
      </c>
      <c r="AU1077" s="17" t="s">
        <v>81</v>
      </c>
    </row>
    <row r="1078" spans="2:65" s="1" customFormat="1">
      <c r="B1078" s="32"/>
      <c r="D1078" s="148" t="s">
        <v>167</v>
      </c>
      <c r="F1078" s="149" t="s">
        <v>1343</v>
      </c>
      <c r="I1078" s="146"/>
      <c r="L1078" s="32"/>
      <c r="M1078" s="147"/>
      <c r="T1078" s="53"/>
      <c r="AT1078" s="17" t="s">
        <v>167</v>
      </c>
      <c r="AU1078" s="17" t="s">
        <v>81</v>
      </c>
    </row>
    <row r="1079" spans="2:65" s="13" customFormat="1">
      <c r="B1079" s="156"/>
      <c r="D1079" s="144" t="s">
        <v>169</v>
      </c>
      <c r="E1079" s="157" t="s">
        <v>19</v>
      </c>
      <c r="F1079" s="158" t="s">
        <v>491</v>
      </c>
      <c r="H1079" s="159">
        <v>6</v>
      </c>
      <c r="I1079" s="160"/>
      <c r="L1079" s="156"/>
      <c r="M1079" s="161"/>
      <c r="T1079" s="162"/>
      <c r="AT1079" s="157" t="s">
        <v>169</v>
      </c>
      <c r="AU1079" s="157" t="s">
        <v>81</v>
      </c>
      <c r="AV1079" s="13" t="s">
        <v>81</v>
      </c>
      <c r="AW1079" s="13" t="s">
        <v>33</v>
      </c>
      <c r="AX1079" s="13" t="s">
        <v>72</v>
      </c>
      <c r="AY1079" s="157" t="s">
        <v>156</v>
      </c>
    </row>
    <row r="1080" spans="2:65" s="13" customFormat="1">
      <c r="B1080" s="156"/>
      <c r="D1080" s="144" t="s">
        <v>169</v>
      </c>
      <c r="E1080" s="157" t="s">
        <v>19</v>
      </c>
      <c r="F1080" s="158" t="s">
        <v>492</v>
      </c>
      <c r="H1080" s="159">
        <v>19.8</v>
      </c>
      <c r="I1080" s="160"/>
      <c r="L1080" s="156"/>
      <c r="M1080" s="161"/>
      <c r="T1080" s="162"/>
      <c r="AT1080" s="157" t="s">
        <v>169</v>
      </c>
      <c r="AU1080" s="157" t="s">
        <v>81</v>
      </c>
      <c r="AV1080" s="13" t="s">
        <v>81</v>
      </c>
      <c r="AW1080" s="13" t="s">
        <v>33</v>
      </c>
      <c r="AX1080" s="13" t="s">
        <v>72</v>
      </c>
      <c r="AY1080" s="157" t="s">
        <v>156</v>
      </c>
    </row>
    <row r="1081" spans="2:65" s="13" customFormat="1">
      <c r="B1081" s="156"/>
      <c r="D1081" s="144" t="s">
        <v>169</v>
      </c>
      <c r="E1081" s="157" t="s">
        <v>19</v>
      </c>
      <c r="F1081" s="158" t="s">
        <v>493</v>
      </c>
      <c r="H1081" s="159">
        <v>9.8000000000000007</v>
      </c>
      <c r="I1081" s="160"/>
      <c r="L1081" s="156"/>
      <c r="M1081" s="161"/>
      <c r="T1081" s="162"/>
      <c r="AT1081" s="157" t="s">
        <v>169</v>
      </c>
      <c r="AU1081" s="157" t="s">
        <v>81</v>
      </c>
      <c r="AV1081" s="13" t="s">
        <v>81</v>
      </c>
      <c r="AW1081" s="13" t="s">
        <v>33</v>
      </c>
      <c r="AX1081" s="13" t="s">
        <v>72</v>
      </c>
      <c r="AY1081" s="157" t="s">
        <v>156</v>
      </c>
    </row>
    <row r="1082" spans="2:65" s="13" customFormat="1">
      <c r="B1082" s="156"/>
      <c r="D1082" s="144" t="s">
        <v>169</v>
      </c>
      <c r="E1082" s="157" t="s">
        <v>19</v>
      </c>
      <c r="F1082" s="158" t="s">
        <v>494</v>
      </c>
      <c r="H1082" s="159">
        <v>19.600000000000001</v>
      </c>
      <c r="I1082" s="160"/>
      <c r="L1082" s="156"/>
      <c r="M1082" s="161"/>
      <c r="T1082" s="162"/>
      <c r="AT1082" s="157" t="s">
        <v>169</v>
      </c>
      <c r="AU1082" s="157" t="s">
        <v>81</v>
      </c>
      <c r="AV1082" s="13" t="s">
        <v>81</v>
      </c>
      <c r="AW1082" s="13" t="s">
        <v>33</v>
      </c>
      <c r="AX1082" s="13" t="s">
        <v>72</v>
      </c>
      <c r="AY1082" s="157" t="s">
        <v>156</v>
      </c>
    </row>
    <row r="1083" spans="2:65" s="13" customFormat="1">
      <c r="B1083" s="156"/>
      <c r="D1083" s="144" t="s">
        <v>169</v>
      </c>
      <c r="E1083" s="157" t="s">
        <v>19</v>
      </c>
      <c r="F1083" s="158" t="s">
        <v>495</v>
      </c>
      <c r="H1083" s="159">
        <v>12.4</v>
      </c>
      <c r="I1083" s="160"/>
      <c r="L1083" s="156"/>
      <c r="M1083" s="161"/>
      <c r="T1083" s="162"/>
      <c r="AT1083" s="157" t="s">
        <v>169</v>
      </c>
      <c r="AU1083" s="157" t="s">
        <v>81</v>
      </c>
      <c r="AV1083" s="13" t="s">
        <v>81</v>
      </c>
      <c r="AW1083" s="13" t="s">
        <v>33</v>
      </c>
      <c r="AX1083" s="13" t="s">
        <v>72</v>
      </c>
      <c r="AY1083" s="157" t="s">
        <v>156</v>
      </c>
    </row>
    <row r="1084" spans="2:65" s="13" customFormat="1">
      <c r="B1084" s="156"/>
      <c r="D1084" s="144" t="s">
        <v>169</v>
      </c>
      <c r="E1084" s="157" t="s">
        <v>19</v>
      </c>
      <c r="F1084" s="158" t="s">
        <v>496</v>
      </c>
      <c r="H1084" s="159">
        <v>5.6</v>
      </c>
      <c r="I1084" s="160"/>
      <c r="L1084" s="156"/>
      <c r="M1084" s="161"/>
      <c r="T1084" s="162"/>
      <c r="AT1084" s="157" t="s">
        <v>169</v>
      </c>
      <c r="AU1084" s="157" t="s">
        <v>81</v>
      </c>
      <c r="AV1084" s="13" t="s">
        <v>81</v>
      </c>
      <c r="AW1084" s="13" t="s">
        <v>33</v>
      </c>
      <c r="AX1084" s="13" t="s">
        <v>72</v>
      </c>
      <c r="AY1084" s="157" t="s">
        <v>156</v>
      </c>
    </row>
    <row r="1085" spans="2:65" s="14" customFormat="1">
      <c r="B1085" s="163"/>
      <c r="D1085" s="144" t="s">
        <v>169</v>
      </c>
      <c r="E1085" s="164" t="s">
        <v>19</v>
      </c>
      <c r="F1085" s="165" t="s">
        <v>176</v>
      </c>
      <c r="H1085" s="166">
        <v>73.2</v>
      </c>
      <c r="I1085" s="167"/>
      <c r="L1085" s="163"/>
      <c r="M1085" s="168"/>
      <c r="T1085" s="169"/>
      <c r="AT1085" s="164" t="s">
        <v>169</v>
      </c>
      <c r="AU1085" s="164" t="s">
        <v>81</v>
      </c>
      <c r="AV1085" s="14" t="s">
        <v>163</v>
      </c>
      <c r="AW1085" s="14" t="s">
        <v>33</v>
      </c>
      <c r="AX1085" s="14" t="s">
        <v>79</v>
      </c>
      <c r="AY1085" s="164" t="s">
        <v>156</v>
      </c>
    </row>
    <row r="1086" spans="2:65" s="1" customFormat="1" ht="24.2" customHeight="1">
      <c r="B1086" s="32"/>
      <c r="C1086" s="131" t="s">
        <v>1344</v>
      </c>
      <c r="D1086" s="131" t="s">
        <v>158</v>
      </c>
      <c r="E1086" s="132" t="s">
        <v>1345</v>
      </c>
      <c r="F1086" s="133" t="s">
        <v>1346</v>
      </c>
      <c r="G1086" s="134" t="s">
        <v>372</v>
      </c>
      <c r="H1086" s="135">
        <v>73.2</v>
      </c>
      <c r="I1086" s="136"/>
      <c r="J1086" s="137">
        <f>ROUND(I1086*H1086,2)</f>
        <v>0</v>
      </c>
      <c r="K1086" s="133" t="s">
        <v>162</v>
      </c>
      <c r="L1086" s="32"/>
      <c r="M1086" s="138" t="s">
        <v>19</v>
      </c>
      <c r="N1086" s="139" t="s">
        <v>43</v>
      </c>
      <c r="P1086" s="140">
        <f>O1086*H1086</f>
        <v>0</v>
      </c>
      <c r="Q1086" s="140">
        <v>6.9999999999999994E-5</v>
      </c>
      <c r="R1086" s="140">
        <f>Q1086*H1086</f>
        <v>5.1240000000000001E-3</v>
      </c>
      <c r="S1086" s="140">
        <v>0</v>
      </c>
      <c r="T1086" s="141">
        <f>S1086*H1086</f>
        <v>0</v>
      </c>
      <c r="AR1086" s="142" t="s">
        <v>281</v>
      </c>
      <c r="AT1086" s="142" t="s">
        <v>158</v>
      </c>
      <c r="AU1086" s="142" t="s">
        <v>81</v>
      </c>
      <c r="AY1086" s="17" t="s">
        <v>156</v>
      </c>
      <c r="BE1086" s="143">
        <f>IF(N1086="základní",J1086,0)</f>
        <v>0</v>
      </c>
      <c r="BF1086" s="143">
        <f>IF(N1086="snížená",J1086,0)</f>
        <v>0</v>
      </c>
      <c r="BG1086" s="143">
        <f>IF(N1086="zákl. přenesená",J1086,0)</f>
        <v>0</v>
      </c>
      <c r="BH1086" s="143">
        <f>IF(N1086="sníž. přenesená",J1086,0)</f>
        <v>0</v>
      </c>
      <c r="BI1086" s="143">
        <f>IF(N1086="nulová",J1086,0)</f>
        <v>0</v>
      </c>
      <c r="BJ1086" s="17" t="s">
        <v>79</v>
      </c>
      <c r="BK1086" s="143">
        <f>ROUND(I1086*H1086,2)</f>
        <v>0</v>
      </c>
      <c r="BL1086" s="17" t="s">
        <v>281</v>
      </c>
      <c r="BM1086" s="142" t="s">
        <v>1347</v>
      </c>
    </row>
    <row r="1087" spans="2:65" s="1" customFormat="1">
      <c r="B1087" s="32"/>
      <c r="D1087" s="144" t="s">
        <v>165</v>
      </c>
      <c r="F1087" s="145" t="s">
        <v>1348</v>
      </c>
      <c r="I1087" s="146"/>
      <c r="L1087" s="32"/>
      <c r="M1087" s="147"/>
      <c r="T1087" s="53"/>
      <c r="AT1087" s="17" t="s">
        <v>165</v>
      </c>
      <c r="AU1087" s="17" t="s">
        <v>81</v>
      </c>
    </row>
    <row r="1088" spans="2:65" s="1" customFormat="1">
      <c r="B1088" s="32"/>
      <c r="D1088" s="148" t="s">
        <v>167</v>
      </c>
      <c r="F1088" s="149" t="s">
        <v>1349</v>
      </c>
      <c r="I1088" s="146"/>
      <c r="L1088" s="32"/>
      <c r="M1088" s="147"/>
      <c r="T1088" s="53"/>
      <c r="AT1088" s="17" t="s">
        <v>167</v>
      </c>
      <c r="AU1088" s="17" t="s">
        <v>81</v>
      </c>
    </row>
    <row r="1089" spans="2:65" s="13" customFormat="1">
      <c r="B1089" s="156"/>
      <c r="D1089" s="144" t="s">
        <v>169</v>
      </c>
      <c r="E1089" s="157" t="s">
        <v>19</v>
      </c>
      <c r="F1089" s="158" t="s">
        <v>491</v>
      </c>
      <c r="H1089" s="159">
        <v>6</v>
      </c>
      <c r="I1089" s="160"/>
      <c r="L1089" s="156"/>
      <c r="M1089" s="161"/>
      <c r="T1089" s="162"/>
      <c r="AT1089" s="157" t="s">
        <v>169</v>
      </c>
      <c r="AU1089" s="157" t="s">
        <v>81</v>
      </c>
      <c r="AV1089" s="13" t="s">
        <v>81</v>
      </c>
      <c r="AW1089" s="13" t="s">
        <v>33</v>
      </c>
      <c r="AX1089" s="13" t="s">
        <v>72</v>
      </c>
      <c r="AY1089" s="157" t="s">
        <v>156</v>
      </c>
    </row>
    <row r="1090" spans="2:65" s="13" customFormat="1">
      <c r="B1090" s="156"/>
      <c r="D1090" s="144" t="s">
        <v>169</v>
      </c>
      <c r="E1090" s="157" t="s">
        <v>19</v>
      </c>
      <c r="F1090" s="158" t="s">
        <v>492</v>
      </c>
      <c r="H1090" s="159">
        <v>19.8</v>
      </c>
      <c r="I1090" s="160"/>
      <c r="L1090" s="156"/>
      <c r="M1090" s="161"/>
      <c r="T1090" s="162"/>
      <c r="AT1090" s="157" t="s">
        <v>169</v>
      </c>
      <c r="AU1090" s="157" t="s">
        <v>81</v>
      </c>
      <c r="AV1090" s="13" t="s">
        <v>81</v>
      </c>
      <c r="AW1090" s="13" t="s">
        <v>33</v>
      </c>
      <c r="AX1090" s="13" t="s">
        <v>72</v>
      </c>
      <c r="AY1090" s="157" t="s">
        <v>156</v>
      </c>
    </row>
    <row r="1091" spans="2:65" s="13" customFormat="1">
      <c r="B1091" s="156"/>
      <c r="D1091" s="144" t="s">
        <v>169</v>
      </c>
      <c r="E1091" s="157" t="s">
        <v>19</v>
      </c>
      <c r="F1091" s="158" t="s">
        <v>493</v>
      </c>
      <c r="H1091" s="159">
        <v>9.8000000000000007</v>
      </c>
      <c r="I1091" s="160"/>
      <c r="L1091" s="156"/>
      <c r="M1091" s="161"/>
      <c r="T1091" s="162"/>
      <c r="AT1091" s="157" t="s">
        <v>169</v>
      </c>
      <c r="AU1091" s="157" t="s">
        <v>81</v>
      </c>
      <c r="AV1091" s="13" t="s">
        <v>81</v>
      </c>
      <c r="AW1091" s="13" t="s">
        <v>33</v>
      </c>
      <c r="AX1091" s="13" t="s">
        <v>72</v>
      </c>
      <c r="AY1091" s="157" t="s">
        <v>156</v>
      </c>
    </row>
    <row r="1092" spans="2:65" s="13" customFormat="1">
      <c r="B1092" s="156"/>
      <c r="D1092" s="144" t="s">
        <v>169</v>
      </c>
      <c r="E1092" s="157" t="s">
        <v>19</v>
      </c>
      <c r="F1092" s="158" t="s">
        <v>494</v>
      </c>
      <c r="H1092" s="159">
        <v>19.600000000000001</v>
      </c>
      <c r="I1092" s="160"/>
      <c r="L1092" s="156"/>
      <c r="M1092" s="161"/>
      <c r="T1092" s="162"/>
      <c r="AT1092" s="157" t="s">
        <v>169</v>
      </c>
      <c r="AU1092" s="157" t="s">
        <v>81</v>
      </c>
      <c r="AV1092" s="13" t="s">
        <v>81</v>
      </c>
      <c r="AW1092" s="13" t="s">
        <v>33</v>
      </c>
      <c r="AX1092" s="13" t="s">
        <v>72</v>
      </c>
      <c r="AY1092" s="157" t="s">
        <v>156</v>
      </c>
    </row>
    <row r="1093" spans="2:65" s="13" customFormat="1">
      <c r="B1093" s="156"/>
      <c r="D1093" s="144" t="s">
        <v>169</v>
      </c>
      <c r="E1093" s="157" t="s">
        <v>19</v>
      </c>
      <c r="F1093" s="158" t="s">
        <v>495</v>
      </c>
      <c r="H1093" s="159">
        <v>12.4</v>
      </c>
      <c r="I1093" s="160"/>
      <c r="L1093" s="156"/>
      <c r="M1093" s="161"/>
      <c r="T1093" s="162"/>
      <c r="AT1093" s="157" t="s">
        <v>169</v>
      </c>
      <c r="AU1093" s="157" t="s">
        <v>81</v>
      </c>
      <c r="AV1093" s="13" t="s">
        <v>81</v>
      </c>
      <c r="AW1093" s="13" t="s">
        <v>33</v>
      </c>
      <c r="AX1093" s="13" t="s">
        <v>72</v>
      </c>
      <c r="AY1093" s="157" t="s">
        <v>156</v>
      </c>
    </row>
    <row r="1094" spans="2:65" s="13" customFormat="1">
      <c r="B1094" s="156"/>
      <c r="D1094" s="144" t="s">
        <v>169</v>
      </c>
      <c r="E1094" s="157" t="s">
        <v>19</v>
      </c>
      <c r="F1094" s="158" t="s">
        <v>496</v>
      </c>
      <c r="H1094" s="159">
        <v>5.6</v>
      </c>
      <c r="I1094" s="160"/>
      <c r="L1094" s="156"/>
      <c r="M1094" s="161"/>
      <c r="T1094" s="162"/>
      <c r="AT1094" s="157" t="s">
        <v>169</v>
      </c>
      <c r="AU1094" s="157" t="s">
        <v>81</v>
      </c>
      <c r="AV1094" s="13" t="s">
        <v>81</v>
      </c>
      <c r="AW1094" s="13" t="s">
        <v>33</v>
      </c>
      <c r="AX1094" s="13" t="s">
        <v>72</v>
      </c>
      <c r="AY1094" s="157" t="s">
        <v>156</v>
      </c>
    </row>
    <row r="1095" spans="2:65" s="14" customFormat="1">
      <c r="B1095" s="163"/>
      <c r="D1095" s="144" t="s">
        <v>169</v>
      </c>
      <c r="E1095" s="164" t="s">
        <v>19</v>
      </c>
      <c r="F1095" s="165" t="s">
        <v>176</v>
      </c>
      <c r="H1095" s="166">
        <v>73.2</v>
      </c>
      <c r="I1095" s="167"/>
      <c r="L1095" s="163"/>
      <c r="M1095" s="168"/>
      <c r="T1095" s="169"/>
      <c r="AT1095" s="164" t="s">
        <v>169</v>
      </c>
      <c r="AU1095" s="164" t="s">
        <v>81</v>
      </c>
      <c r="AV1095" s="14" t="s">
        <v>163</v>
      </c>
      <c r="AW1095" s="14" t="s">
        <v>33</v>
      </c>
      <c r="AX1095" s="14" t="s">
        <v>79</v>
      </c>
      <c r="AY1095" s="164" t="s">
        <v>156</v>
      </c>
    </row>
    <row r="1096" spans="2:65" s="1" customFormat="1" ht="24.2" customHeight="1">
      <c r="B1096" s="32"/>
      <c r="C1096" s="131" t="s">
        <v>1350</v>
      </c>
      <c r="D1096" s="131" t="s">
        <v>158</v>
      </c>
      <c r="E1096" s="132" t="s">
        <v>1351</v>
      </c>
      <c r="F1096" s="133" t="s">
        <v>1352</v>
      </c>
      <c r="G1096" s="134" t="s">
        <v>284</v>
      </c>
      <c r="H1096" s="135">
        <v>1</v>
      </c>
      <c r="I1096" s="136"/>
      <c r="J1096" s="137">
        <f>ROUND(I1096*H1096,2)</f>
        <v>0</v>
      </c>
      <c r="K1096" s="133" t="s">
        <v>162</v>
      </c>
      <c r="L1096" s="32"/>
      <c r="M1096" s="138" t="s">
        <v>19</v>
      </c>
      <c r="N1096" s="139" t="s">
        <v>43</v>
      </c>
      <c r="P1096" s="140">
        <f>O1096*H1096</f>
        <v>0</v>
      </c>
      <c r="Q1096" s="140">
        <v>0</v>
      </c>
      <c r="R1096" s="140">
        <f>Q1096*H1096</f>
        <v>0</v>
      </c>
      <c r="S1096" s="140">
        <v>0</v>
      </c>
      <c r="T1096" s="141">
        <f>S1096*H1096</f>
        <v>0</v>
      </c>
      <c r="AR1096" s="142" t="s">
        <v>281</v>
      </c>
      <c r="AT1096" s="142" t="s">
        <v>158</v>
      </c>
      <c r="AU1096" s="142" t="s">
        <v>81</v>
      </c>
      <c r="AY1096" s="17" t="s">
        <v>156</v>
      </c>
      <c r="BE1096" s="143">
        <f>IF(N1096="základní",J1096,0)</f>
        <v>0</v>
      </c>
      <c r="BF1096" s="143">
        <f>IF(N1096="snížená",J1096,0)</f>
        <v>0</v>
      </c>
      <c r="BG1096" s="143">
        <f>IF(N1096="zákl. přenesená",J1096,0)</f>
        <v>0</v>
      </c>
      <c r="BH1096" s="143">
        <f>IF(N1096="sníž. přenesená",J1096,0)</f>
        <v>0</v>
      </c>
      <c r="BI1096" s="143">
        <f>IF(N1096="nulová",J1096,0)</f>
        <v>0</v>
      </c>
      <c r="BJ1096" s="17" t="s">
        <v>79</v>
      </c>
      <c r="BK1096" s="143">
        <f>ROUND(I1096*H1096,2)</f>
        <v>0</v>
      </c>
      <c r="BL1096" s="17" t="s">
        <v>281</v>
      </c>
      <c r="BM1096" s="142" t="s">
        <v>1353</v>
      </c>
    </row>
    <row r="1097" spans="2:65" s="1" customFormat="1">
      <c r="B1097" s="32"/>
      <c r="D1097" s="144" t="s">
        <v>165</v>
      </c>
      <c r="F1097" s="145" t="s">
        <v>1352</v>
      </c>
      <c r="I1097" s="146"/>
      <c r="L1097" s="32"/>
      <c r="M1097" s="147"/>
      <c r="T1097" s="53"/>
      <c r="AT1097" s="17" t="s">
        <v>165</v>
      </c>
      <c r="AU1097" s="17" t="s">
        <v>81</v>
      </c>
    </row>
    <row r="1098" spans="2:65" s="1" customFormat="1">
      <c r="B1098" s="32"/>
      <c r="D1098" s="148" t="s">
        <v>167</v>
      </c>
      <c r="F1098" s="149" t="s">
        <v>1354</v>
      </c>
      <c r="I1098" s="146"/>
      <c r="L1098" s="32"/>
      <c r="M1098" s="147"/>
      <c r="T1098" s="53"/>
      <c r="AT1098" s="17" t="s">
        <v>167</v>
      </c>
      <c r="AU1098" s="17" t="s">
        <v>81</v>
      </c>
    </row>
    <row r="1099" spans="2:65" s="13" customFormat="1">
      <c r="B1099" s="156"/>
      <c r="D1099" s="144" t="s">
        <v>169</v>
      </c>
      <c r="E1099" s="157" t="s">
        <v>19</v>
      </c>
      <c r="F1099" s="158" t="s">
        <v>1355</v>
      </c>
      <c r="H1099" s="159">
        <v>1</v>
      </c>
      <c r="I1099" s="160"/>
      <c r="L1099" s="156"/>
      <c r="M1099" s="161"/>
      <c r="T1099" s="162"/>
      <c r="AT1099" s="157" t="s">
        <v>169</v>
      </c>
      <c r="AU1099" s="157" t="s">
        <v>81</v>
      </c>
      <c r="AV1099" s="13" t="s">
        <v>81</v>
      </c>
      <c r="AW1099" s="13" t="s">
        <v>33</v>
      </c>
      <c r="AX1099" s="13" t="s">
        <v>79</v>
      </c>
      <c r="AY1099" s="157" t="s">
        <v>156</v>
      </c>
    </row>
    <row r="1100" spans="2:65" s="1" customFormat="1" ht="24.2" customHeight="1">
      <c r="B1100" s="32"/>
      <c r="C1100" s="170" t="s">
        <v>1356</v>
      </c>
      <c r="D1100" s="170" t="s">
        <v>237</v>
      </c>
      <c r="E1100" s="171" t="s">
        <v>1357</v>
      </c>
      <c r="F1100" s="172" t="s">
        <v>1358</v>
      </c>
      <c r="G1100" s="173" t="s">
        <v>252</v>
      </c>
      <c r="H1100" s="174">
        <v>2.88</v>
      </c>
      <c r="I1100" s="175"/>
      <c r="J1100" s="176">
        <f>ROUND(I1100*H1100,2)</f>
        <v>0</v>
      </c>
      <c r="K1100" s="172" t="s">
        <v>162</v>
      </c>
      <c r="L1100" s="177"/>
      <c r="M1100" s="178" t="s">
        <v>19</v>
      </c>
      <c r="N1100" s="179" t="s">
        <v>43</v>
      </c>
      <c r="P1100" s="140">
        <f>O1100*H1100</f>
        <v>0</v>
      </c>
      <c r="Q1100" s="140">
        <v>3.8289999999999998E-2</v>
      </c>
      <c r="R1100" s="140">
        <f>Q1100*H1100</f>
        <v>0.11027519999999999</v>
      </c>
      <c r="S1100" s="140">
        <v>0</v>
      </c>
      <c r="T1100" s="141">
        <f>S1100*H1100</f>
        <v>0</v>
      </c>
      <c r="AR1100" s="142" t="s">
        <v>384</v>
      </c>
      <c r="AT1100" s="142" t="s">
        <v>237</v>
      </c>
      <c r="AU1100" s="142" t="s">
        <v>81</v>
      </c>
      <c r="AY1100" s="17" t="s">
        <v>156</v>
      </c>
      <c r="BE1100" s="143">
        <f>IF(N1100="základní",J1100,0)</f>
        <v>0</v>
      </c>
      <c r="BF1100" s="143">
        <f>IF(N1100="snížená",J1100,0)</f>
        <v>0</v>
      </c>
      <c r="BG1100" s="143">
        <f>IF(N1100="zákl. přenesená",J1100,0)</f>
        <v>0</v>
      </c>
      <c r="BH1100" s="143">
        <f>IF(N1100="sníž. přenesená",J1100,0)</f>
        <v>0</v>
      </c>
      <c r="BI1100" s="143">
        <f>IF(N1100="nulová",J1100,0)</f>
        <v>0</v>
      </c>
      <c r="BJ1100" s="17" t="s">
        <v>79</v>
      </c>
      <c r="BK1100" s="143">
        <f>ROUND(I1100*H1100,2)</f>
        <v>0</v>
      </c>
      <c r="BL1100" s="17" t="s">
        <v>281</v>
      </c>
      <c r="BM1100" s="142" t="s">
        <v>1359</v>
      </c>
    </row>
    <row r="1101" spans="2:65" s="1" customFormat="1">
      <c r="B1101" s="32"/>
      <c r="D1101" s="144" t="s">
        <v>165</v>
      </c>
      <c r="F1101" s="145" t="s">
        <v>1358</v>
      </c>
      <c r="I1101" s="146"/>
      <c r="L1101" s="32"/>
      <c r="M1101" s="147"/>
      <c r="T1101" s="53"/>
      <c r="AT1101" s="17" t="s">
        <v>165</v>
      </c>
      <c r="AU1101" s="17" t="s">
        <v>81</v>
      </c>
    </row>
    <row r="1102" spans="2:65" s="13" customFormat="1">
      <c r="B1102" s="156"/>
      <c r="D1102" s="144" t="s">
        <v>169</v>
      </c>
      <c r="E1102" s="157" t="s">
        <v>19</v>
      </c>
      <c r="F1102" s="158" t="s">
        <v>1360</v>
      </c>
      <c r="H1102" s="159">
        <v>2.88</v>
      </c>
      <c r="I1102" s="160"/>
      <c r="L1102" s="156"/>
      <c r="M1102" s="161"/>
      <c r="T1102" s="162"/>
      <c r="AT1102" s="157" t="s">
        <v>169</v>
      </c>
      <c r="AU1102" s="157" t="s">
        <v>81</v>
      </c>
      <c r="AV1102" s="13" t="s">
        <v>81</v>
      </c>
      <c r="AW1102" s="13" t="s">
        <v>33</v>
      </c>
      <c r="AX1102" s="13" t="s">
        <v>79</v>
      </c>
      <c r="AY1102" s="157" t="s">
        <v>156</v>
      </c>
    </row>
    <row r="1103" spans="2:65" s="1" customFormat="1" ht="37.9" customHeight="1">
      <c r="B1103" s="32"/>
      <c r="C1103" s="131" t="s">
        <v>1361</v>
      </c>
      <c r="D1103" s="131" t="s">
        <v>158</v>
      </c>
      <c r="E1103" s="132" t="s">
        <v>1362</v>
      </c>
      <c r="F1103" s="133" t="s">
        <v>1363</v>
      </c>
      <c r="G1103" s="134" t="s">
        <v>284</v>
      </c>
      <c r="H1103" s="135">
        <v>1</v>
      </c>
      <c r="I1103" s="136"/>
      <c r="J1103" s="137">
        <f>ROUND(I1103*H1103,2)</f>
        <v>0</v>
      </c>
      <c r="K1103" s="133" t="s">
        <v>162</v>
      </c>
      <c r="L1103" s="32"/>
      <c r="M1103" s="138" t="s">
        <v>19</v>
      </c>
      <c r="N1103" s="139" t="s">
        <v>43</v>
      </c>
      <c r="P1103" s="140">
        <f>O1103*H1103</f>
        <v>0</v>
      </c>
      <c r="Q1103" s="140">
        <v>0</v>
      </c>
      <c r="R1103" s="140">
        <f>Q1103*H1103</f>
        <v>0</v>
      </c>
      <c r="S1103" s="140">
        <v>0</v>
      </c>
      <c r="T1103" s="141">
        <f>S1103*H1103</f>
        <v>0</v>
      </c>
      <c r="AR1103" s="142" t="s">
        <v>281</v>
      </c>
      <c r="AT1103" s="142" t="s">
        <v>158</v>
      </c>
      <c r="AU1103" s="142" t="s">
        <v>81</v>
      </c>
      <c r="AY1103" s="17" t="s">
        <v>156</v>
      </c>
      <c r="BE1103" s="143">
        <f>IF(N1103="základní",J1103,0)</f>
        <v>0</v>
      </c>
      <c r="BF1103" s="143">
        <f>IF(N1103="snížená",J1103,0)</f>
        <v>0</v>
      </c>
      <c r="BG1103" s="143">
        <f>IF(N1103="zákl. přenesená",J1103,0)</f>
        <v>0</v>
      </c>
      <c r="BH1103" s="143">
        <f>IF(N1103="sníž. přenesená",J1103,0)</f>
        <v>0</v>
      </c>
      <c r="BI1103" s="143">
        <f>IF(N1103="nulová",J1103,0)</f>
        <v>0</v>
      </c>
      <c r="BJ1103" s="17" t="s">
        <v>79</v>
      </c>
      <c r="BK1103" s="143">
        <f>ROUND(I1103*H1103,2)</f>
        <v>0</v>
      </c>
      <c r="BL1103" s="17" t="s">
        <v>281</v>
      </c>
      <c r="BM1103" s="142" t="s">
        <v>1364</v>
      </c>
    </row>
    <row r="1104" spans="2:65" s="1" customFormat="1">
      <c r="B1104" s="32"/>
      <c r="D1104" s="144" t="s">
        <v>165</v>
      </c>
      <c r="F1104" s="145" t="s">
        <v>1363</v>
      </c>
      <c r="I1104" s="146"/>
      <c r="L1104" s="32"/>
      <c r="M1104" s="147"/>
      <c r="T1104" s="53"/>
      <c r="AT1104" s="17" t="s">
        <v>165</v>
      </c>
      <c r="AU1104" s="17" t="s">
        <v>81</v>
      </c>
    </row>
    <row r="1105" spans="2:65" s="1" customFormat="1">
      <c r="B1105" s="32"/>
      <c r="D1105" s="148" t="s">
        <v>167</v>
      </c>
      <c r="F1105" s="149" t="s">
        <v>1365</v>
      </c>
      <c r="I1105" s="146"/>
      <c r="L1105" s="32"/>
      <c r="M1105" s="147"/>
      <c r="T1105" s="53"/>
      <c r="AT1105" s="17" t="s">
        <v>167</v>
      </c>
      <c r="AU1105" s="17" t="s">
        <v>81</v>
      </c>
    </row>
    <row r="1106" spans="2:65" s="13" customFormat="1">
      <c r="B1106" s="156"/>
      <c r="D1106" s="144" t="s">
        <v>169</v>
      </c>
      <c r="E1106" s="157" t="s">
        <v>19</v>
      </c>
      <c r="F1106" s="158" t="s">
        <v>1366</v>
      </c>
      <c r="H1106" s="159">
        <v>1</v>
      </c>
      <c r="I1106" s="160"/>
      <c r="L1106" s="156"/>
      <c r="M1106" s="161"/>
      <c r="T1106" s="162"/>
      <c r="AT1106" s="157" t="s">
        <v>169</v>
      </c>
      <c r="AU1106" s="157" t="s">
        <v>81</v>
      </c>
      <c r="AV1106" s="13" t="s">
        <v>81</v>
      </c>
      <c r="AW1106" s="13" t="s">
        <v>33</v>
      </c>
      <c r="AX1106" s="13" t="s">
        <v>79</v>
      </c>
      <c r="AY1106" s="157" t="s">
        <v>156</v>
      </c>
    </row>
    <row r="1107" spans="2:65" s="1" customFormat="1" ht="49.15" customHeight="1">
      <c r="B1107" s="32"/>
      <c r="C1107" s="170" t="s">
        <v>1367</v>
      </c>
      <c r="D1107" s="170" t="s">
        <v>237</v>
      </c>
      <c r="E1107" s="171" t="s">
        <v>1368</v>
      </c>
      <c r="F1107" s="172" t="s">
        <v>1369</v>
      </c>
      <c r="G1107" s="173" t="s">
        <v>284</v>
      </c>
      <c r="H1107" s="174">
        <v>1</v>
      </c>
      <c r="I1107" s="175"/>
      <c r="J1107" s="176">
        <f>ROUND(I1107*H1107,2)</f>
        <v>0</v>
      </c>
      <c r="K1107" s="172" t="s">
        <v>577</v>
      </c>
      <c r="L1107" s="177"/>
      <c r="M1107" s="178" t="s">
        <v>19</v>
      </c>
      <c r="N1107" s="179" t="s">
        <v>43</v>
      </c>
      <c r="P1107" s="140">
        <f>O1107*H1107</f>
        <v>0</v>
      </c>
      <c r="Q1107" s="140">
        <v>0.12864999999999999</v>
      </c>
      <c r="R1107" s="140">
        <f>Q1107*H1107</f>
        <v>0.12864999999999999</v>
      </c>
      <c r="S1107" s="140">
        <v>0</v>
      </c>
      <c r="T1107" s="141">
        <f>S1107*H1107</f>
        <v>0</v>
      </c>
      <c r="AR1107" s="142" t="s">
        <v>384</v>
      </c>
      <c r="AT1107" s="142" t="s">
        <v>237</v>
      </c>
      <c r="AU1107" s="142" t="s">
        <v>81</v>
      </c>
      <c r="AY1107" s="17" t="s">
        <v>156</v>
      </c>
      <c r="BE1107" s="143">
        <f>IF(N1107="základní",J1107,0)</f>
        <v>0</v>
      </c>
      <c r="BF1107" s="143">
        <f>IF(N1107="snížená",J1107,0)</f>
        <v>0</v>
      </c>
      <c r="BG1107" s="143">
        <f>IF(N1107="zákl. přenesená",J1107,0)</f>
        <v>0</v>
      </c>
      <c r="BH1107" s="143">
        <f>IF(N1107="sníž. přenesená",J1107,0)</f>
        <v>0</v>
      </c>
      <c r="BI1107" s="143">
        <f>IF(N1107="nulová",J1107,0)</f>
        <v>0</v>
      </c>
      <c r="BJ1107" s="17" t="s">
        <v>79</v>
      </c>
      <c r="BK1107" s="143">
        <f>ROUND(I1107*H1107,2)</f>
        <v>0</v>
      </c>
      <c r="BL1107" s="17" t="s">
        <v>281</v>
      </c>
      <c r="BM1107" s="142" t="s">
        <v>1370</v>
      </c>
    </row>
    <row r="1108" spans="2:65" s="1" customFormat="1">
      <c r="B1108" s="32"/>
      <c r="D1108" s="144" t="s">
        <v>165</v>
      </c>
      <c r="F1108" s="145" t="s">
        <v>1369</v>
      </c>
      <c r="I1108" s="146"/>
      <c r="L1108" s="32"/>
      <c r="M1108" s="147"/>
      <c r="T1108" s="53"/>
      <c r="AT1108" s="17" t="s">
        <v>165</v>
      </c>
      <c r="AU1108" s="17" t="s">
        <v>81</v>
      </c>
    </row>
    <row r="1109" spans="2:65" s="12" customFormat="1">
      <c r="B1109" s="150"/>
      <c r="D1109" s="144" t="s">
        <v>169</v>
      </c>
      <c r="E1109" s="151" t="s">
        <v>19</v>
      </c>
      <c r="F1109" s="152" t="s">
        <v>1021</v>
      </c>
      <c r="H1109" s="151" t="s">
        <v>19</v>
      </c>
      <c r="I1109" s="153"/>
      <c r="L1109" s="150"/>
      <c r="M1109" s="154"/>
      <c r="T1109" s="155"/>
      <c r="AT1109" s="151" t="s">
        <v>169</v>
      </c>
      <c r="AU1109" s="151" t="s">
        <v>81</v>
      </c>
      <c r="AV1109" s="12" t="s">
        <v>79</v>
      </c>
      <c r="AW1109" s="12" t="s">
        <v>33</v>
      </c>
      <c r="AX1109" s="12" t="s">
        <v>72</v>
      </c>
      <c r="AY1109" s="151" t="s">
        <v>156</v>
      </c>
    </row>
    <row r="1110" spans="2:65" s="13" customFormat="1">
      <c r="B1110" s="156"/>
      <c r="D1110" s="144" t="s">
        <v>169</v>
      </c>
      <c r="E1110" s="157" t="s">
        <v>19</v>
      </c>
      <c r="F1110" s="158" t="s">
        <v>1366</v>
      </c>
      <c r="H1110" s="159">
        <v>1</v>
      </c>
      <c r="I1110" s="160"/>
      <c r="L1110" s="156"/>
      <c r="M1110" s="161"/>
      <c r="T1110" s="162"/>
      <c r="AT1110" s="157" t="s">
        <v>169</v>
      </c>
      <c r="AU1110" s="157" t="s">
        <v>81</v>
      </c>
      <c r="AV1110" s="13" t="s">
        <v>81</v>
      </c>
      <c r="AW1110" s="13" t="s">
        <v>33</v>
      </c>
      <c r="AX1110" s="13" t="s">
        <v>79</v>
      </c>
      <c r="AY1110" s="157" t="s">
        <v>156</v>
      </c>
    </row>
    <row r="1111" spans="2:65" s="1" customFormat="1" ht="24.2" customHeight="1">
      <c r="B1111" s="32"/>
      <c r="C1111" s="131" t="s">
        <v>1371</v>
      </c>
      <c r="D1111" s="131" t="s">
        <v>158</v>
      </c>
      <c r="E1111" s="132" t="s">
        <v>1372</v>
      </c>
      <c r="F1111" s="133" t="s">
        <v>1373</v>
      </c>
      <c r="G1111" s="134" t="s">
        <v>284</v>
      </c>
      <c r="H1111" s="135">
        <v>3</v>
      </c>
      <c r="I1111" s="136"/>
      <c r="J1111" s="137">
        <f>ROUND(I1111*H1111,2)</f>
        <v>0</v>
      </c>
      <c r="K1111" s="133" t="s">
        <v>162</v>
      </c>
      <c r="L1111" s="32"/>
      <c r="M1111" s="138" t="s">
        <v>19</v>
      </c>
      <c r="N1111" s="139" t="s">
        <v>43</v>
      </c>
      <c r="P1111" s="140">
        <f>O1111*H1111</f>
        <v>0</v>
      </c>
      <c r="Q1111" s="140">
        <v>4.0000000000000003E-5</v>
      </c>
      <c r="R1111" s="140">
        <f>Q1111*H1111</f>
        <v>1.2000000000000002E-4</v>
      </c>
      <c r="S1111" s="140">
        <v>0</v>
      </c>
      <c r="T1111" s="141">
        <f>S1111*H1111</f>
        <v>0</v>
      </c>
      <c r="AR1111" s="142" t="s">
        <v>281</v>
      </c>
      <c r="AT1111" s="142" t="s">
        <v>158</v>
      </c>
      <c r="AU1111" s="142" t="s">
        <v>81</v>
      </c>
      <c r="AY1111" s="17" t="s">
        <v>156</v>
      </c>
      <c r="BE1111" s="143">
        <f>IF(N1111="základní",J1111,0)</f>
        <v>0</v>
      </c>
      <c r="BF1111" s="143">
        <f>IF(N1111="snížená",J1111,0)</f>
        <v>0</v>
      </c>
      <c r="BG1111" s="143">
        <f>IF(N1111="zákl. přenesená",J1111,0)</f>
        <v>0</v>
      </c>
      <c r="BH1111" s="143">
        <f>IF(N1111="sníž. přenesená",J1111,0)</f>
        <v>0</v>
      </c>
      <c r="BI1111" s="143">
        <f>IF(N1111="nulová",J1111,0)</f>
        <v>0</v>
      </c>
      <c r="BJ1111" s="17" t="s">
        <v>79</v>
      </c>
      <c r="BK1111" s="143">
        <f>ROUND(I1111*H1111,2)</f>
        <v>0</v>
      </c>
      <c r="BL1111" s="17" t="s">
        <v>281</v>
      </c>
      <c r="BM1111" s="142" t="s">
        <v>1374</v>
      </c>
    </row>
    <row r="1112" spans="2:65" s="1" customFormat="1">
      <c r="B1112" s="32"/>
      <c r="D1112" s="144" t="s">
        <v>165</v>
      </c>
      <c r="F1112" s="145" t="s">
        <v>1375</v>
      </c>
      <c r="I1112" s="146"/>
      <c r="L1112" s="32"/>
      <c r="M1112" s="147"/>
      <c r="T1112" s="53"/>
      <c r="AT1112" s="17" t="s">
        <v>165</v>
      </c>
      <c r="AU1112" s="17" t="s">
        <v>81</v>
      </c>
    </row>
    <row r="1113" spans="2:65" s="1" customFormat="1">
      <c r="B1113" s="32"/>
      <c r="D1113" s="148" t="s">
        <v>167</v>
      </c>
      <c r="F1113" s="149" t="s">
        <v>1376</v>
      </c>
      <c r="I1113" s="146"/>
      <c r="L1113" s="32"/>
      <c r="M1113" s="147"/>
      <c r="T1113" s="53"/>
      <c r="AT1113" s="17" t="s">
        <v>167</v>
      </c>
      <c r="AU1113" s="17" t="s">
        <v>81</v>
      </c>
    </row>
    <row r="1114" spans="2:65" s="1" customFormat="1" ht="16.5" customHeight="1">
      <c r="B1114" s="32"/>
      <c r="C1114" s="170" t="s">
        <v>1377</v>
      </c>
      <c r="D1114" s="170" t="s">
        <v>237</v>
      </c>
      <c r="E1114" s="171" t="s">
        <v>1378</v>
      </c>
      <c r="F1114" s="172" t="s">
        <v>1379</v>
      </c>
      <c r="G1114" s="173" t="s">
        <v>284</v>
      </c>
      <c r="H1114" s="174">
        <v>3</v>
      </c>
      <c r="I1114" s="175"/>
      <c r="J1114" s="176">
        <f>ROUND(I1114*H1114,2)</f>
        <v>0</v>
      </c>
      <c r="K1114" s="172" t="s">
        <v>577</v>
      </c>
      <c r="L1114" s="177"/>
      <c r="M1114" s="178" t="s">
        <v>19</v>
      </c>
      <c r="N1114" s="179" t="s">
        <v>43</v>
      </c>
      <c r="P1114" s="140">
        <f>O1114*H1114</f>
        <v>0</v>
      </c>
      <c r="Q1114" s="140">
        <v>1.0200000000000001E-3</v>
      </c>
      <c r="R1114" s="140">
        <f>Q1114*H1114</f>
        <v>3.0600000000000002E-3</v>
      </c>
      <c r="S1114" s="140">
        <v>0</v>
      </c>
      <c r="T1114" s="141">
        <f>S1114*H1114</f>
        <v>0</v>
      </c>
      <c r="AR1114" s="142" t="s">
        <v>384</v>
      </c>
      <c r="AT1114" s="142" t="s">
        <v>237</v>
      </c>
      <c r="AU1114" s="142" t="s">
        <v>81</v>
      </c>
      <c r="AY1114" s="17" t="s">
        <v>156</v>
      </c>
      <c r="BE1114" s="143">
        <f>IF(N1114="základní",J1114,0)</f>
        <v>0</v>
      </c>
      <c r="BF1114" s="143">
        <f>IF(N1114="snížená",J1114,0)</f>
        <v>0</v>
      </c>
      <c r="BG1114" s="143">
        <f>IF(N1114="zákl. přenesená",J1114,0)</f>
        <v>0</v>
      </c>
      <c r="BH1114" s="143">
        <f>IF(N1114="sníž. přenesená",J1114,0)</f>
        <v>0</v>
      </c>
      <c r="BI1114" s="143">
        <f>IF(N1114="nulová",J1114,0)</f>
        <v>0</v>
      </c>
      <c r="BJ1114" s="17" t="s">
        <v>79</v>
      </c>
      <c r="BK1114" s="143">
        <f>ROUND(I1114*H1114,2)</f>
        <v>0</v>
      </c>
      <c r="BL1114" s="17" t="s">
        <v>281</v>
      </c>
      <c r="BM1114" s="142" t="s">
        <v>1380</v>
      </c>
    </row>
    <row r="1115" spans="2:65" s="1" customFormat="1">
      <c r="B1115" s="32"/>
      <c r="D1115" s="144" t="s">
        <v>165</v>
      </c>
      <c r="F1115" s="145" t="s">
        <v>1379</v>
      </c>
      <c r="I1115" s="146"/>
      <c r="L1115" s="32"/>
      <c r="M1115" s="147"/>
      <c r="T1115" s="53"/>
      <c r="AT1115" s="17" t="s">
        <v>165</v>
      </c>
      <c r="AU1115" s="17" t="s">
        <v>81</v>
      </c>
    </row>
    <row r="1116" spans="2:65" s="1" customFormat="1" ht="16.5" customHeight="1">
      <c r="B1116" s="32"/>
      <c r="C1116" s="131" t="s">
        <v>1381</v>
      </c>
      <c r="D1116" s="131" t="s">
        <v>158</v>
      </c>
      <c r="E1116" s="132" t="s">
        <v>1382</v>
      </c>
      <c r="F1116" s="133" t="s">
        <v>1383</v>
      </c>
      <c r="G1116" s="134" t="s">
        <v>284</v>
      </c>
      <c r="H1116" s="135">
        <v>1</v>
      </c>
      <c r="I1116" s="136"/>
      <c r="J1116" s="137">
        <f>ROUND(I1116*H1116,2)</f>
        <v>0</v>
      </c>
      <c r="K1116" s="133" t="s">
        <v>162</v>
      </c>
      <c r="L1116" s="32"/>
      <c r="M1116" s="138" t="s">
        <v>19</v>
      </c>
      <c r="N1116" s="139" t="s">
        <v>43</v>
      </c>
      <c r="P1116" s="140">
        <f>O1116*H1116</f>
        <v>0</v>
      </c>
      <c r="Q1116" s="140">
        <v>0</v>
      </c>
      <c r="R1116" s="140">
        <f>Q1116*H1116</f>
        <v>0</v>
      </c>
      <c r="S1116" s="140">
        <v>0</v>
      </c>
      <c r="T1116" s="141">
        <f>S1116*H1116</f>
        <v>0</v>
      </c>
      <c r="AR1116" s="142" t="s">
        <v>281</v>
      </c>
      <c r="AT1116" s="142" t="s">
        <v>158</v>
      </c>
      <c r="AU1116" s="142" t="s">
        <v>81</v>
      </c>
      <c r="AY1116" s="17" t="s">
        <v>156</v>
      </c>
      <c r="BE1116" s="143">
        <f>IF(N1116="základní",J1116,0)</f>
        <v>0</v>
      </c>
      <c r="BF1116" s="143">
        <f>IF(N1116="snížená",J1116,0)</f>
        <v>0</v>
      </c>
      <c r="BG1116" s="143">
        <f>IF(N1116="zákl. přenesená",J1116,0)</f>
        <v>0</v>
      </c>
      <c r="BH1116" s="143">
        <f>IF(N1116="sníž. přenesená",J1116,0)</f>
        <v>0</v>
      </c>
      <c r="BI1116" s="143">
        <f>IF(N1116="nulová",J1116,0)</f>
        <v>0</v>
      </c>
      <c r="BJ1116" s="17" t="s">
        <v>79</v>
      </c>
      <c r="BK1116" s="143">
        <f>ROUND(I1116*H1116,2)</f>
        <v>0</v>
      </c>
      <c r="BL1116" s="17" t="s">
        <v>281</v>
      </c>
      <c r="BM1116" s="142" t="s">
        <v>1384</v>
      </c>
    </row>
    <row r="1117" spans="2:65" s="1" customFormat="1">
      <c r="B1117" s="32"/>
      <c r="D1117" s="144" t="s">
        <v>165</v>
      </c>
      <c r="F1117" s="145" t="s">
        <v>1385</v>
      </c>
      <c r="I1117" s="146"/>
      <c r="L1117" s="32"/>
      <c r="M1117" s="147"/>
      <c r="T1117" s="53"/>
      <c r="AT1117" s="17" t="s">
        <v>165</v>
      </c>
      <c r="AU1117" s="17" t="s">
        <v>81</v>
      </c>
    </row>
    <row r="1118" spans="2:65" s="1" customFormat="1">
      <c r="B1118" s="32"/>
      <c r="D1118" s="148" t="s">
        <v>167</v>
      </c>
      <c r="F1118" s="149" t="s">
        <v>1386</v>
      </c>
      <c r="I1118" s="146"/>
      <c r="L1118" s="32"/>
      <c r="M1118" s="147"/>
      <c r="T1118" s="53"/>
      <c r="AT1118" s="17" t="s">
        <v>167</v>
      </c>
      <c r="AU1118" s="17" t="s">
        <v>81</v>
      </c>
    </row>
    <row r="1119" spans="2:65" s="13" customFormat="1">
      <c r="B1119" s="156"/>
      <c r="D1119" s="144" t="s">
        <v>169</v>
      </c>
      <c r="E1119" s="157" t="s">
        <v>19</v>
      </c>
      <c r="F1119" s="158" t="s">
        <v>1355</v>
      </c>
      <c r="H1119" s="159">
        <v>1</v>
      </c>
      <c r="I1119" s="160"/>
      <c r="L1119" s="156"/>
      <c r="M1119" s="161"/>
      <c r="T1119" s="162"/>
      <c r="AT1119" s="157" t="s">
        <v>169</v>
      </c>
      <c r="AU1119" s="157" t="s">
        <v>81</v>
      </c>
      <c r="AV1119" s="13" t="s">
        <v>81</v>
      </c>
      <c r="AW1119" s="13" t="s">
        <v>33</v>
      </c>
      <c r="AX1119" s="13" t="s">
        <v>79</v>
      </c>
      <c r="AY1119" s="157" t="s">
        <v>156</v>
      </c>
    </row>
    <row r="1120" spans="2:65" s="1" customFormat="1" ht="16.5" customHeight="1">
      <c r="B1120" s="32"/>
      <c r="C1120" s="170" t="s">
        <v>1387</v>
      </c>
      <c r="D1120" s="170" t="s">
        <v>237</v>
      </c>
      <c r="E1120" s="171" t="s">
        <v>1151</v>
      </c>
      <c r="F1120" s="172" t="s">
        <v>1152</v>
      </c>
      <c r="G1120" s="173" t="s">
        <v>284</v>
      </c>
      <c r="H1120" s="174">
        <v>1</v>
      </c>
      <c r="I1120" s="175"/>
      <c r="J1120" s="176">
        <f>ROUND(I1120*H1120,2)</f>
        <v>0</v>
      </c>
      <c r="K1120" s="172" t="s">
        <v>162</v>
      </c>
      <c r="L1120" s="177"/>
      <c r="M1120" s="178" t="s">
        <v>19</v>
      </c>
      <c r="N1120" s="179" t="s">
        <v>43</v>
      </c>
      <c r="P1120" s="140">
        <f>O1120*H1120</f>
        <v>0</v>
      </c>
      <c r="Q1120" s="140">
        <v>2.3999999999999998E-3</v>
      </c>
      <c r="R1120" s="140">
        <f>Q1120*H1120</f>
        <v>2.3999999999999998E-3</v>
      </c>
      <c r="S1120" s="140">
        <v>0</v>
      </c>
      <c r="T1120" s="141">
        <f>S1120*H1120</f>
        <v>0</v>
      </c>
      <c r="AR1120" s="142" t="s">
        <v>384</v>
      </c>
      <c r="AT1120" s="142" t="s">
        <v>237</v>
      </c>
      <c r="AU1120" s="142" t="s">
        <v>81</v>
      </c>
      <c r="AY1120" s="17" t="s">
        <v>156</v>
      </c>
      <c r="BE1120" s="143">
        <f>IF(N1120="základní",J1120,0)</f>
        <v>0</v>
      </c>
      <c r="BF1120" s="143">
        <f>IF(N1120="snížená",J1120,0)</f>
        <v>0</v>
      </c>
      <c r="BG1120" s="143">
        <f>IF(N1120="zákl. přenesená",J1120,0)</f>
        <v>0</v>
      </c>
      <c r="BH1120" s="143">
        <f>IF(N1120="sníž. přenesená",J1120,0)</f>
        <v>0</v>
      </c>
      <c r="BI1120" s="143">
        <f>IF(N1120="nulová",J1120,0)</f>
        <v>0</v>
      </c>
      <c r="BJ1120" s="17" t="s">
        <v>79</v>
      </c>
      <c r="BK1120" s="143">
        <f>ROUND(I1120*H1120,2)</f>
        <v>0</v>
      </c>
      <c r="BL1120" s="17" t="s">
        <v>281</v>
      </c>
      <c r="BM1120" s="142" t="s">
        <v>1388</v>
      </c>
    </row>
    <row r="1121" spans="2:65" s="1" customFormat="1">
      <c r="B1121" s="32"/>
      <c r="D1121" s="144" t="s">
        <v>165</v>
      </c>
      <c r="F1121" s="145" t="s">
        <v>1152</v>
      </c>
      <c r="I1121" s="146"/>
      <c r="L1121" s="32"/>
      <c r="M1121" s="147"/>
      <c r="T1121" s="53"/>
      <c r="AT1121" s="17" t="s">
        <v>165</v>
      </c>
      <c r="AU1121" s="17" t="s">
        <v>81</v>
      </c>
    </row>
    <row r="1122" spans="2:65" s="13" customFormat="1">
      <c r="B1122" s="156"/>
      <c r="D1122" s="144" t="s">
        <v>169</v>
      </c>
      <c r="E1122" s="157" t="s">
        <v>19</v>
      </c>
      <c r="F1122" s="158" t="s">
        <v>1355</v>
      </c>
      <c r="H1122" s="159">
        <v>1</v>
      </c>
      <c r="I1122" s="160"/>
      <c r="L1122" s="156"/>
      <c r="M1122" s="161"/>
      <c r="T1122" s="162"/>
      <c r="AT1122" s="157" t="s">
        <v>169</v>
      </c>
      <c r="AU1122" s="157" t="s">
        <v>81</v>
      </c>
      <c r="AV1122" s="13" t="s">
        <v>81</v>
      </c>
      <c r="AW1122" s="13" t="s">
        <v>33</v>
      </c>
      <c r="AX1122" s="13" t="s">
        <v>79</v>
      </c>
      <c r="AY1122" s="157" t="s">
        <v>156</v>
      </c>
    </row>
    <row r="1123" spans="2:65" s="1" customFormat="1" ht="16.5" customHeight="1">
      <c r="B1123" s="32"/>
      <c r="C1123" s="131" t="s">
        <v>1389</v>
      </c>
      <c r="D1123" s="131" t="s">
        <v>158</v>
      </c>
      <c r="E1123" s="132" t="s">
        <v>1390</v>
      </c>
      <c r="F1123" s="133" t="s">
        <v>1391</v>
      </c>
      <c r="G1123" s="134" t="s">
        <v>284</v>
      </c>
      <c r="H1123" s="135">
        <v>4</v>
      </c>
      <c r="I1123" s="136"/>
      <c r="J1123" s="137">
        <f>ROUND(I1123*H1123,2)</f>
        <v>0</v>
      </c>
      <c r="K1123" s="133" t="s">
        <v>162</v>
      </c>
      <c r="L1123" s="32"/>
      <c r="M1123" s="138" t="s">
        <v>19</v>
      </c>
      <c r="N1123" s="139" t="s">
        <v>43</v>
      </c>
      <c r="P1123" s="140">
        <f>O1123*H1123</f>
        <v>0</v>
      </c>
      <c r="Q1123" s="140">
        <v>0</v>
      </c>
      <c r="R1123" s="140">
        <f>Q1123*H1123</f>
        <v>0</v>
      </c>
      <c r="S1123" s="140">
        <v>0</v>
      </c>
      <c r="T1123" s="141">
        <f>S1123*H1123</f>
        <v>0</v>
      </c>
      <c r="AR1123" s="142" t="s">
        <v>281</v>
      </c>
      <c r="AT1123" s="142" t="s">
        <v>158</v>
      </c>
      <c r="AU1123" s="142" t="s">
        <v>81</v>
      </c>
      <c r="AY1123" s="17" t="s">
        <v>156</v>
      </c>
      <c r="BE1123" s="143">
        <f>IF(N1123="základní",J1123,0)</f>
        <v>0</v>
      </c>
      <c r="BF1123" s="143">
        <f>IF(N1123="snížená",J1123,0)</f>
        <v>0</v>
      </c>
      <c r="BG1123" s="143">
        <f>IF(N1123="zákl. přenesená",J1123,0)</f>
        <v>0</v>
      </c>
      <c r="BH1123" s="143">
        <f>IF(N1123="sníž. přenesená",J1123,0)</f>
        <v>0</v>
      </c>
      <c r="BI1123" s="143">
        <f>IF(N1123="nulová",J1123,0)</f>
        <v>0</v>
      </c>
      <c r="BJ1123" s="17" t="s">
        <v>79</v>
      </c>
      <c r="BK1123" s="143">
        <f>ROUND(I1123*H1123,2)</f>
        <v>0</v>
      </c>
      <c r="BL1123" s="17" t="s">
        <v>281</v>
      </c>
      <c r="BM1123" s="142" t="s">
        <v>1392</v>
      </c>
    </row>
    <row r="1124" spans="2:65" s="1" customFormat="1">
      <c r="B1124" s="32"/>
      <c r="D1124" s="144" t="s">
        <v>165</v>
      </c>
      <c r="F1124" s="145" t="s">
        <v>1393</v>
      </c>
      <c r="I1124" s="146"/>
      <c r="L1124" s="32"/>
      <c r="M1124" s="147"/>
      <c r="T1124" s="53"/>
      <c r="AT1124" s="17" t="s">
        <v>165</v>
      </c>
      <c r="AU1124" s="17" t="s">
        <v>81</v>
      </c>
    </row>
    <row r="1125" spans="2:65" s="1" customFormat="1">
      <c r="B1125" s="32"/>
      <c r="D1125" s="148" t="s">
        <v>167</v>
      </c>
      <c r="F1125" s="149" t="s">
        <v>1394</v>
      </c>
      <c r="I1125" s="146"/>
      <c r="L1125" s="32"/>
      <c r="M1125" s="147"/>
      <c r="T1125" s="53"/>
      <c r="AT1125" s="17" t="s">
        <v>167</v>
      </c>
      <c r="AU1125" s="17" t="s">
        <v>81</v>
      </c>
    </row>
    <row r="1126" spans="2:65" s="13" customFormat="1">
      <c r="B1126" s="156"/>
      <c r="D1126" s="144" t="s">
        <v>169</v>
      </c>
      <c r="E1126" s="157" t="s">
        <v>19</v>
      </c>
      <c r="F1126" s="158" t="s">
        <v>583</v>
      </c>
      <c r="H1126" s="159">
        <v>1</v>
      </c>
      <c r="I1126" s="160"/>
      <c r="L1126" s="156"/>
      <c r="M1126" s="161"/>
      <c r="T1126" s="162"/>
      <c r="AT1126" s="157" t="s">
        <v>169</v>
      </c>
      <c r="AU1126" s="157" t="s">
        <v>81</v>
      </c>
      <c r="AV1126" s="13" t="s">
        <v>81</v>
      </c>
      <c r="AW1126" s="13" t="s">
        <v>33</v>
      </c>
      <c r="AX1126" s="13" t="s">
        <v>72</v>
      </c>
      <c r="AY1126" s="157" t="s">
        <v>156</v>
      </c>
    </row>
    <row r="1127" spans="2:65" s="13" customFormat="1">
      <c r="B1127" s="156"/>
      <c r="D1127" s="144" t="s">
        <v>169</v>
      </c>
      <c r="E1127" s="157" t="s">
        <v>19</v>
      </c>
      <c r="F1127" s="158" t="s">
        <v>584</v>
      </c>
      <c r="H1127" s="159">
        <v>1</v>
      </c>
      <c r="I1127" s="160"/>
      <c r="L1127" s="156"/>
      <c r="M1127" s="161"/>
      <c r="T1127" s="162"/>
      <c r="AT1127" s="157" t="s">
        <v>169</v>
      </c>
      <c r="AU1127" s="157" t="s">
        <v>81</v>
      </c>
      <c r="AV1127" s="13" t="s">
        <v>81</v>
      </c>
      <c r="AW1127" s="13" t="s">
        <v>33</v>
      </c>
      <c r="AX1127" s="13" t="s">
        <v>72</v>
      </c>
      <c r="AY1127" s="157" t="s">
        <v>156</v>
      </c>
    </row>
    <row r="1128" spans="2:65" s="13" customFormat="1">
      <c r="B1128" s="156"/>
      <c r="D1128" s="144" t="s">
        <v>169</v>
      </c>
      <c r="E1128" s="157" t="s">
        <v>19</v>
      </c>
      <c r="F1128" s="158" t="s">
        <v>585</v>
      </c>
      <c r="H1128" s="159">
        <v>1</v>
      </c>
      <c r="I1128" s="160"/>
      <c r="L1128" s="156"/>
      <c r="M1128" s="161"/>
      <c r="T1128" s="162"/>
      <c r="AT1128" s="157" t="s">
        <v>169</v>
      </c>
      <c r="AU1128" s="157" t="s">
        <v>81</v>
      </c>
      <c r="AV1128" s="13" t="s">
        <v>81</v>
      </c>
      <c r="AW1128" s="13" t="s">
        <v>33</v>
      </c>
      <c r="AX1128" s="13" t="s">
        <v>72</v>
      </c>
      <c r="AY1128" s="157" t="s">
        <v>156</v>
      </c>
    </row>
    <row r="1129" spans="2:65" s="13" customFormat="1">
      <c r="B1129" s="156"/>
      <c r="D1129" s="144" t="s">
        <v>169</v>
      </c>
      <c r="E1129" s="157" t="s">
        <v>19</v>
      </c>
      <c r="F1129" s="158" t="s">
        <v>586</v>
      </c>
      <c r="H1129" s="159">
        <v>1</v>
      </c>
      <c r="I1129" s="160"/>
      <c r="L1129" s="156"/>
      <c r="M1129" s="161"/>
      <c r="T1129" s="162"/>
      <c r="AT1129" s="157" t="s">
        <v>169</v>
      </c>
      <c r="AU1129" s="157" t="s">
        <v>81</v>
      </c>
      <c r="AV1129" s="13" t="s">
        <v>81</v>
      </c>
      <c r="AW1129" s="13" t="s">
        <v>33</v>
      </c>
      <c r="AX1129" s="13" t="s">
        <v>72</v>
      </c>
      <c r="AY1129" s="157" t="s">
        <v>156</v>
      </c>
    </row>
    <row r="1130" spans="2:65" s="14" customFormat="1">
      <c r="B1130" s="163"/>
      <c r="D1130" s="144" t="s">
        <v>169</v>
      </c>
      <c r="E1130" s="164" t="s">
        <v>19</v>
      </c>
      <c r="F1130" s="165" t="s">
        <v>176</v>
      </c>
      <c r="H1130" s="166">
        <v>4</v>
      </c>
      <c r="I1130" s="167"/>
      <c r="L1130" s="163"/>
      <c r="M1130" s="168"/>
      <c r="T1130" s="169"/>
      <c r="AT1130" s="164" t="s">
        <v>169</v>
      </c>
      <c r="AU1130" s="164" t="s">
        <v>81</v>
      </c>
      <c r="AV1130" s="14" t="s">
        <v>163</v>
      </c>
      <c r="AW1130" s="14" t="s">
        <v>33</v>
      </c>
      <c r="AX1130" s="14" t="s">
        <v>79</v>
      </c>
      <c r="AY1130" s="164" t="s">
        <v>156</v>
      </c>
    </row>
    <row r="1131" spans="2:65" s="1" customFormat="1" ht="16.5" customHeight="1">
      <c r="B1131" s="32"/>
      <c r="C1131" s="170" t="s">
        <v>1395</v>
      </c>
      <c r="D1131" s="170" t="s">
        <v>237</v>
      </c>
      <c r="E1131" s="171" t="s">
        <v>1396</v>
      </c>
      <c r="F1131" s="172" t="s">
        <v>1397</v>
      </c>
      <c r="G1131" s="173" t="s">
        <v>284</v>
      </c>
      <c r="H1131" s="174">
        <v>4</v>
      </c>
      <c r="I1131" s="175"/>
      <c r="J1131" s="176">
        <f>ROUND(I1131*H1131,2)</f>
        <v>0</v>
      </c>
      <c r="K1131" s="172" t="s">
        <v>577</v>
      </c>
      <c r="L1131" s="177"/>
      <c r="M1131" s="178" t="s">
        <v>19</v>
      </c>
      <c r="N1131" s="179" t="s">
        <v>43</v>
      </c>
      <c r="P1131" s="140">
        <f>O1131*H1131</f>
        <v>0</v>
      </c>
      <c r="Q1131" s="140">
        <v>2.2000000000000001E-3</v>
      </c>
      <c r="R1131" s="140">
        <f>Q1131*H1131</f>
        <v>8.8000000000000005E-3</v>
      </c>
      <c r="S1131" s="140">
        <v>0</v>
      </c>
      <c r="T1131" s="141">
        <f>S1131*H1131</f>
        <v>0</v>
      </c>
      <c r="AR1131" s="142" t="s">
        <v>384</v>
      </c>
      <c r="AT1131" s="142" t="s">
        <v>237</v>
      </c>
      <c r="AU1131" s="142" t="s">
        <v>81</v>
      </c>
      <c r="AY1131" s="17" t="s">
        <v>156</v>
      </c>
      <c r="BE1131" s="143">
        <f>IF(N1131="základní",J1131,0)</f>
        <v>0</v>
      </c>
      <c r="BF1131" s="143">
        <f>IF(N1131="snížená",J1131,0)</f>
        <v>0</v>
      </c>
      <c r="BG1131" s="143">
        <f>IF(N1131="zákl. přenesená",J1131,0)</f>
        <v>0</v>
      </c>
      <c r="BH1131" s="143">
        <f>IF(N1131="sníž. přenesená",J1131,0)</f>
        <v>0</v>
      </c>
      <c r="BI1131" s="143">
        <f>IF(N1131="nulová",J1131,0)</f>
        <v>0</v>
      </c>
      <c r="BJ1131" s="17" t="s">
        <v>79</v>
      </c>
      <c r="BK1131" s="143">
        <f>ROUND(I1131*H1131,2)</f>
        <v>0</v>
      </c>
      <c r="BL1131" s="17" t="s">
        <v>281</v>
      </c>
      <c r="BM1131" s="142" t="s">
        <v>1398</v>
      </c>
    </row>
    <row r="1132" spans="2:65" s="1" customFormat="1">
      <c r="B1132" s="32"/>
      <c r="D1132" s="144" t="s">
        <v>165</v>
      </c>
      <c r="F1132" s="145" t="s">
        <v>1397</v>
      </c>
      <c r="I1132" s="146"/>
      <c r="L1132" s="32"/>
      <c r="M1132" s="147"/>
      <c r="T1132" s="53"/>
      <c r="AT1132" s="17" t="s">
        <v>165</v>
      </c>
      <c r="AU1132" s="17" t="s">
        <v>81</v>
      </c>
    </row>
    <row r="1133" spans="2:65" s="13" customFormat="1">
      <c r="B1133" s="156"/>
      <c r="D1133" s="144" t="s">
        <v>169</v>
      </c>
      <c r="E1133" s="157" t="s">
        <v>19</v>
      </c>
      <c r="F1133" s="158" t="s">
        <v>583</v>
      </c>
      <c r="H1133" s="159">
        <v>1</v>
      </c>
      <c r="I1133" s="160"/>
      <c r="L1133" s="156"/>
      <c r="M1133" s="161"/>
      <c r="T1133" s="162"/>
      <c r="AT1133" s="157" t="s">
        <v>169</v>
      </c>
      <c r="AU1133" s="157" t="s">
        <v>81</v>
      </c>
      <c r="AV1133" s="13" t="s">
        <v>81</v>
      </c>
      <c r="AW1133" s="13" t="s">
        <v>33</v>
      </c>
      <c r="AX1133" s="13" t="s">
        <v>72</v>
      </c>
      <c r="AY1133" s="157" t="s">
        <v>156</v>
      </c>
    </row>
    <row r="1134" spans="2:65" s="13" customFormat="1">
      <c r="B1134" s="156"/>
      <c r="D1134" s="144" t="s">
        <v>169</v>
      </c>
      <c r="E1134" s="157" t="s">
        <v>19</v>
      </c>
      <c r="F1134" s="158" t="s">
        <v>584</v>
      </c>
      <c r="H1134" s="159">
        <v>1</v>
      </c>
      <c r="I1134" s="160"/>
      <c r="L1134" s="156"/>
      <c r="M1134" s="161"/>
      <c r="T1134" s="162"/>
      <c r="AT1134" s="157" t="s">
        <v>169</v>
      </c>
      <c r="AU1134" s="157" t="s">
        <v>81</v>
      </c>
      <c r="AV1134" s="13" t="s">
        <v>81</v>
      </c>
      <c r="AW1134" s="13" t="s">
        <v>33</v>
      </c>
      <c r="AX1134" s="13" t="s">
        <v>72</v>
      </c>
      <c r="AY1134" s="157" t="s">
        <v>156</v>
      </c>
    </row>
    <row r="1135" spans="2:65" s="13" customFormat="1">
      <c r="B1135" s="156"/>
      <c r="D1135" s="144" t="s">
        <v>169</v>
      </c>
      <c r="E1135" s="157" t="s">
        <v>19</v>
      </c>
      <c r="F1135" s="158" t="s">
        <v>585</v>
      </c>
      <c r="H1135" s="159">
        <v>1</v>
      </c>
      <c r="I1135" s="160"/>
      <c r="L1135" s="156"/>
      <c r="M1135" s="161"/>
      <c r="T1135" s="162"/>
      <c r="AT1135" s="157" t="s">
        <v>169</v>
      </c>
      <c r="AU1135" s="157" t="s">
        <v>81</v>
      </c>
      <c r="AV1135" s="13" t="s">
        <v>81</v>
      </c>
      <c r="AW1135" s="13" t="s">
        <v>33</v>
      </c>
      <c r="AX1135" s="13" t="s">
        <v>72</v>
      </c>
      <c r="AY1135" s="157" t="s">
        <v>156</v>
      </c>
    </row>
    <row r="1136" spans="2:65" s="13" customFormat="1">
      <c r="B1136" s="156"/>
      <c r="D1136" s="144" t="s">
        <v>169</v>
      </c>
      <c r="E1136" s="157" t="s">
        <v>19</v>
      </c>
      <c r="F1136" s="158" t="s">
        <v>586</v>
      </c>
      <c r="H1136" s="159">
        <v>1</v>
      </c>
      <c r="I1136" s="160"/>
      <c r="L1136" s="156"/>
      <c r="M1136" s="161"/>
      <c r="T1136" s="162"/>
      <c r="AT1136" s="157" t="s">
        <v>169</v>
      </c>
      <c r="AU1136" s="157" t="s">
        <v>81</v>
      </c>
      <c r="AV1136" s="13" t="s">
        <v>81</v>
      </c>
      <c r="AW1136" s="13" t="s">
        <v>33</v>
      </c>
      <c r="AX1136" s="13" t="s">
        <v>72</v>
      </c>
      <c r="AY1136" s="157" t="s">
        <v>156</v>
      </c>
    </row>
    <row r="1137" spans="2:65" s="14" customFormat="1">
      <c r="B1137" s="163"/>
      <c r="D1137" s="144" t="s">
        <v>169</v>
      </c>
      <c r="E1137" s="164" t="s">
        <v>19</v>
      </c>
      <c r="F1137" s="165" t="s">
        <v>176</v>
      </c>
      <c r="H1137" s="166">
        <v>4</v>
      </c>
      <c r="I1137" s="167"/>
      <c r="L1137" s="163"/>
      <c r="M1137" s="168"/>
      <c r="T1137" s="169"/>
      <c r="AT1137" s="164" t="s">
        <v>169</v>
      </c>
      <c r="AU1137" s="164" t="s">
        <v>81</v>
      </c>
      <c r="AV1137" s="14" t="s">
        <v>163</v>
      </c>
      <c r="AW1137" s="14" t="s">
        <v>33</v>
      </c>
      <c r="AX1137" s="14" t="s">
        <v>79</v>
      </c>
      <c r="AY1137" s="164" t="s">
        <v>156</v>
      </c>
    </row>
    <row r="1138" spans="2:65" s="1" customFormat="1" ht="24.2" customHeight="1">
      <c r="B1138" s="32"/>
      <c r="C1138" s="131" t="s">
        <v>1399</v>
      </c>
      <c r="D1138" s="131" t="s">
        <v>158</v>
      </c>
      <c r="E1138" s="132" t="s">
        <v>1400</v>
      </c>
      <c r="F1138" s="133" t="s">
        <v>1401</v>
      </c>
      <c r="G1138" s="134" t="s">
        <v>904</v>
      </c>
      <c r="H1138" s="135">
        <v>45</v>
      </c>
      <c r="I1138" s="136"/>
      <c r="J1138" s="137">
        <f>ROUND(I1138*H1138,2)</f>
        <v>0</v>
      </c>
      <c r="K1138" s="133" t="s">
        <v>162</v>
      </c>
      <c r="L1138" s="32"/>
      <c r="M1138" s="138" t="s">
        <v>19</v>
      </c>
      <c r="N1138" s="139" t="s">
        <v>43</v>
      </c>
      <c r="P1138" s="140">
        <f>O1138*H1138</f>
        <v>0</v>
      </c>
      <c r="Q1138" s="140">
        <v>5.0000000000000002E-5</v>
      </c>
      <c r="R1138" s="140">
        <f>Q1138*H1138</f>
        <v>2.2500000000000003E-3</v>
      </c>
      <c r="S1138" s="140">
        <v>0</v>
      </c>
      <c r="T1138" s="141">
        <f>S1138*H1138</f>
        <v>0</v>
      </c>
      <c r="AR1138" s="142" t="s">
        <v>281</v>
      </c>
      <c r="AT1138" s="142" t="s">
        <v>158</v>
      </c>
      <c r="AU1138" s="142" t="s">
        <v>81</v>
      </c>
      <c r="AY1138" s="17" t="s">
        <v>156</v>
      </c>
      <c r="BE1138" s="143">
        <f>IF(N1138="základní",J1138,0)</f>
        <v>0</v>
      </c>
      <c r="BF1138" s="143">
        <f>IF(N1138="snížená",J1138,0)</f>
        <v>0</v>
      </c>
      <c r="BG1138" s="143">
        <f>IF(N1138="zákl. přenesená",J1138,0)</f>
        <v>0</v>
      </c>
      <c r="BH1138" s="143">
        <f>IF(N1138="sníž. přenesená",J1138,0)</f>
        <v>0</v>
      </c>
      <c r="BI1138" s="143">
        <f>IF(N1138="nulová",J1138,0)</f>
        <v>0</v>
      </c>
      <c r="BJ1138" s="17" t="s">
        <v>79</v>
      </c>
      <c r="BK1138" s="143">
        <f>ROUND(I1138*H1138,2)</f>
        <v>0</v>
      </c>
      <c r="BL1138" s="17" t="s">
        <v>281</v>
      </c>
      <c r="BM1138" s="142" t="s">
        <v>1402</v>
      </c>
    </row>
    <row r="1139" spans="2:65" s="1" customFormat="1">
      <c r="B1139" s="32"/>
      <c r="D1139" s="144" t="s">
        <v>165</v>
      </c>
      <c r="F1139" s="145" t="s">
        <v>1403</v>
      </c>
      <c r="I1139" s="146"/>
      <c r="L1139" s="32"/>
      <c r="M1139" s="147"/>
      <c r="T1139" s="53"/>
      <c r="AT1139" s="17" t="s">
        <v>165</v>
      </c>
      <c r="AU1139" s="17" t="s">
        <v>81</v>
      </c>
    </row>
    <row r="1140" spans="2:65" s="1" customFormat="1">
      <c r="B1140" s="32"/>
      <c r="D1140" s="148" t="s">
        <v>167</v>
      </c>
      <c r="F1140" s="149" t="s">
        <v>1404</v>
      </c>
      <c r="I1140" s="146"/>
      <c r="L1140" s="32"/>
      <c r="M1140" s="147"/>
      <c r="T1140" s="53"/>
      <c r="AT1140" s="17" t="s">
        <v>167</v>
      </c>
      <c r="AU1140" s="17" t="s">
        <v>81</v>
      </c>
    </row>
    <row r="1141" spans="2:65" s="13" customFormat="1">
      <c r="B1141" s="156"/>
      <c r="D1141" s="144" t="s">
        <v>169</v>
      </c>
      <c r="E1141" s="157" t="s">
        <v>19</v>
      </c>
      <c r="F1141" s="158" t="s">
        <v>1405</v>
      </c>
      <c r="H1141" s="159">
        <v>45</v>
      </c>
      <c r="I1141" s="160"/>
      <c r="L1141" s="156"/>
      <c r="M1141" s="161"/>
      <c r="T1141" s="162"/>
      <c r="AT1141" s="157" t="s">
        <v>169</v>
      </c>
      <c r="AU1141" s="157" t="s">
        <v>81</v>
      </c>
      <c r="AV1141" s="13" t="s">
        <v>81</v>
      </c>
      <c r="AW1141" s="13" t="s">
        <v>33</v>
      </c>
      <c r="AX1141" s="13" t="s">
        <v>79</v>
      </c>
      <c r="AY1141" s="157" t="s">
        <v>156</v>
      </c>
    </row>
    <row r="1142" spans="2:65" s="1" customFormat="1" ht="44.25" customHeight="1">
      <c r="B1142" s="32"/>
      <c r="C1142" s="170" t="s">
        <v>1406</v>
      </c>
      <c r="D1142" s="170" t="s">
        <v>237</v>
      </c>
      <c r="E1142" s="171" t="s">
        <v>1407</v>
      </c>
      <c r="F1142" s="172" t="s">
        <v>1408</v>
      </c>
      <c r="G1142" s="173" t="s">
        <v>252</v>
      </c>
      <c r="H1142" s="174">
        <v>1.8</v>
      </c>
      <c r="I1142" s="175"/>
      <c r="J1142" s="176">
        <f>ROUND(I1142*H1142,2)</f>
        <v>0</v>
      </c>
      <c r="K1142" s="172" t="s">
        <v>577</v>
      </c>
      <c r="L1142" s="177"/>
      <c r="M1142" s="178" t="s">
        <v>19</v>
      </c>
      <c r="N1142" s="179" t="s">
        <v>43</v>
      </c>
      <c r="P1142" s="140">
        <f>O1142*H1142</f>
        <v>0</v>
      </c>
      <c r="Q1142" s="140">
        <v>2.5000000000000001E-2</v>
      </c>
      <c r="R1142" s="140">
        <f>Q1142*H1142</f>
        <v>4.5000000000000005E-2</v>
      </c>
      <c r="S1142" s="140">
        <v>0</v>
      </c>
      <c r="T1142" s="141">
        <f>S1142*H1142</f>
        <v>0</v>
      </c>
      <c r="AR1142" s="142" t="s">
        <v>215</v>
      </c>
      <c r="AT1142" s="142" t="s">
        <v>237</v>
      </c>
      <c r="AU1142" s="142" t="s">
        <v>81</v>
      </c>
      <c r="AY1142" s="17" t="s">
        <v>156</v>
      </c>
      <c r="BE1142" s="143">
        <f>IF(N1142="základní",J1142,0)</f>
        <v>0</v>
      </c>
      <c r="BF1142" s="143">
        <f>IF(N1142="snížená",J1142,0)</f>
        <v>0</v>
      </c>
      <c r="BG1142" s="143">
        <f>IF(N1142="zákl. přenesená",J1142,0)</f>
        <v>0</v>
      </c>
      <c r="BH1142" s="143">
        <f>IF(N1142="sníž. přenesená",J1142,0)</f>
        <v>0</v>
      </c>
      <c r="BI1142" s="143">
        <f>IF(N1142="nulová",J1142,0)</f>
        <v>0</v>
      </c>
      <c r="BJ1142" s="17" t="s">
        <v>79</v>
      </c>
      <c r="BK1142" s="143">
        <f>ROUND(I1142*H1142,2)</f>
        <v>0</v>
      </c>
      <c r="BL1142" s="17" t="s">
        <v>163</v>
      </c>
      <c r="BM1142" s="142" t="s">
        <v>1409</v>
      </c>
    </row>
    <row r="1143" spans="2:65" s="1" customFormat="1">
      <c r="B1143" s="32"/>
      <c r="D1143" s="144" t="s">
        <v>165</v>
      </c>
      <c r="F1143" s="145" t="s">
        <v>1408</v>
      </c>
      <c r="I1143" s="146"/>
      <c r="L1143" s="32"/>
      <c r="M1143" s="147"/>
      <c r="T1143" s="53"/>
      <c r="AT1143" s="17" t="s">
        <v>165</v>
      </c>
      <c r="AU1143" s="17" t="s">
        <v>81</v>
      </c>
    </row>
    <row r="1144" spans="2:65" s="13" customFormat="1">
      <c r="B1144" s="156"/>
      <c r="D1144" s="144" t="s">
        <v>169</v>
      </c>
      <c r="E1144" s="157" t="s">
        <v>19</v>
      </c>
      <c r="F1144" s="158" t="s">
        <v>967</v>
      </c>
      <c r="H1144" s="159">
        <v>1.8</v>
      </c>
      <c r="I1144" s="160"/>
      <c r="L1144" s="156"/>
      <c r="M1144" s="161"/>
      <c r="T1144" s="162"/>
      <c r="AT1144" s="157" t="s">
        <v>169</v>
      </c>
      <c r="AU1144" s="157" t="s">
        <v>81</v>
      </c>
      <c r="AV1144" s="13" t="s">
        <v>81</v>
      </c>
      <c r="AW1144" s="13" t="s">
        <v>33</v>
      </c>
      <c r="AX1144" s="13" t="s">
        <v>72</v>
      </c>
      <c r="AY1144" s="157" t="s">
        <v>156</v>
      </c>
    </row>
    <row r="1145" spans="2:65" s="14" customFormat="1">
      <c r="B1145" s="163"/>
      <c r="D1145" s="144" t="s">
        <v>169</v>
      </c>
      <c r="E1145" s="164" t="s">
        <v>19</v>
      </c>
      <c r="F1145" s="165" t="s">
        <v>176</v>
      </c>
      <c r="H1145" s="166">
        <v>1.8</v>
      </c>
      <c r="I1145" s="167"/>
      <c r="L1145" s="163"/>
      <c r="M1145" s="168"/>
      <c r="T1145" s="169"/>
      <c r="AT1145" s="164" t="s">
        <v>169</v>
      </c>
      <c r="AU1145" s="164" t="s">
        <v>81</v>
      </c>
      <c r="AV1145" s="14" t="s">
        <v>163</v>
      </c>
      <c r="AW1145" s="14" t="s">
        <v>33</v>
      </c>
      <c r="AX1145" s="14" t="s">
        <v>79</v>
      </c>
      <c r="AY1145" s="164" t="s">
        <v>156</v>
      </c>
    </row>
    <row r="1146" spans="2:65" s="1" customFormat="1" ht="24.2" customHeight="1">
      <c r="B1146" s="32"/>
      <c r="C1146" s="131" t="s">
        <v>1410</v>
      </c>
      <c r="D1146" s="131" t="s">
        <v>158</v>
      </c>
      <c r="E1146" s="132" t="s">
        <v>1411</v>
      </c>
      <c r="F1146" s="133" t="s">
        <v>1412</v>
      </c>
      <c r="G1146" s="134" t="s">
        <v>218</v>
      </c>
      <c r="H1146" s="135">
        <v>0.32200000000000001</v>
      </c>
      <c r="I1146" s="136"/>
      <c r="J1146" s="137">
        <f>ROUND(I1146*H1146,2)</f>
        <v>0</v>
      </c>
      <c r="K1146" s="133" t="s">
        <v>162</v>
      </c>
      <c r="L1146" s="32"/>
      <c r="M1146" s="138" t="s">
        <v>19</v>
      </c>
      <c r="N1146" s="139" t="s">
        <v>43</v>
      </c>
      <c r="P1146" s="140">
        <f>O1146*H1146</f>
        <v>0</v>
      </c>
      <c r="Q1146" s="140">
        <v>0</v>
      </c>
      <c r="R1146" s="140">
        <f>Q1146*H1146</f>
        <v>0</v>
      </c>
      <c r="S1146" s="140">
        <v>0</v>
      </c>
      <c r="T1146" s="141">
        <f>S1146*H1146</f>
        <v>0</v>
      </c>
      <c r="AR1146" s="142" t="s">
        <v>281</v>
      </c>
      <c r="AT1146" s="142" t="s">
        <v>158</v>
      </c>
      <c r="AU1146" s="142" t="s">
        <v>81</v>
      </c>
      <c r="AY1146" s="17" t="s">
        <v>156</v>
      </c>
      <c r="BE1146" s="143">
        <f>IF(N1146="základní",J1146,0)</f>
        <v>0</v>
      </c>
      <c r="BF1146" s="143">
        <f>IF(N1146="snížená",J1146,0)</f>
        <v>0</v>
      </c>
      <c r="BG1146" s="143">
        <f>IF(N1146="zákl. přenesená",J1146,0)</f>
        <v>0</v>
      </c>
      <c r="BH1146" s="143">
        <f>IF(N1146="sníž. přenesená",J1146,0)</f>
        <v>0</v>
      </c>
      <c r="BI1146" s="143">
        <f>IF(N1146="nulová",J1146,0)</f>
        <v>0</v>
      </c>
      <c r="BJ1146" s="17" t="s">
        <v>79</v>
      </c>
      <c r="BK1146" s="143">
        <f>ROUND(I1146*H1146,2)</f>
        <v>0</v>
      </c>
      <c r="BL1146" s="17" t="s">
        <v>281</v>
      </c>
      <c r="BM1146" s="142" t="s">
        <v>1413</v>
      </c>
    </row>
    <row r="1147" spans="2:65" s="1" customFormat="1">
      <c r="B1147" s="32"/>
      <c r="D1147" s="144" t="s">
        <v>165</v>
      </c>
      <c r="F1147" s="145" t="s">
        <v>1414</v>
      </c>
      <c r="I1147" s="146"/>
      <c r="L1147" s="32"/>
      <c r="M1147" s="147"/>
      <c r="T1147" s="53"/>
      <c r="AT1147" s="17" t="s">
        <v>165</v>
      </c>
      <c r="AU1147" s="17" t="s">
        <v>81</v>
      </c>
    </row>
    <row r="1148" spans="2:65" s="1" customFormat="1">
      <c r="B1148" s="32"/>
      <c r="D1148" s="148" t="s">
        <v>167</v>
      </c>
      <c r="F1148" s="149" t="s">
        <v>1415</v>
      </c>
      <c r="I1148" s="146"/>
      <c r="L1148" s="32"/>
      <c r="M1148" s="147"/>
      <c r="T1148" s="53"/>
      <c r="AT1148" s="17" t="s">
        <v>167</v>
      </c>
      <c r="AU1148" s="17" t="s">
        <v>81</v>
      </c>
    </row>
    <row r="1149" spans="2:65" s="11" customFormat="1" ht="22.9" customHeight="1">
      <c r="B1149" s="119"/>
      <c r="D1149" s="120" t="s">
        <v>71</v>
      </c>
      <c r="E1149" s="129" t="s">
        <v>1416</v>
      </c>
      <c r="F1149" s="129" t="s">
        <v>1417</v>
      </c>
      <c r="I1149" s="122"/>
      <c r="J1149" s="130">
        <f>BK1149</f>
        <v>0</v>
      </c>
      <c r="L1149" s="119"/>
      <c r="M1149" s="124"/>
      <c r="P1149" s="125">
        <f>SUM(P1150:P1289)</f>
        <v>0</v>
      </c>
      <c r="R1149" s="125">
        <f>SUM(R1150:R1289)</f>
        <v>16.197565339999997</v>
      </c>
      <c r="T1149" s="126">
        <f>SUM(T1150:T1289)</f>
        <v>24.811907329999997</v>
      </c>
      <c r="AR1149" s="120" t="s">
        <v>81</v>
      </c>
      <c r="AT1149" s="127" t="s">
        <v>71</v>
      </c>
      <c r="AU1149" s="127" t="s">
        <v>79</v>
      </c>
      <c r="AY1149" s="120" t="s">
        <v>156</v>
      </c>
      <c r="BK1149" s="128">
        <f>SUM(BK1150:BK1289)</f>
        <v>0</v>
      </c>
    </row>
    <row r="1150" spans="2:65" s="1" customFormat="1" ht="16.5" customHeight="1">
      <c r="B1150" s="32"/>
      <c r="C1150" s="131" t="s">
        <v>1418</v>
      </c>
      <c r="D1150" s="131" t="s">
        <v>158</v>
      </c>
      <c r="E1150" s="132" t="s">
        <v>1419</v>
      </c>
      <c r="F1150" s="133" t="s">
        <v>1420</v>
      </c>
      <c r="G1150" s="134" t="s">
        <v>252</v>
      </c>
      <c r="H1150" s="135">
        <v>364.58</v>
      </c>
      <c r="I1150" s="136"/>
      <c r="J1150" s="137">
        <f>ROUND(I1150*H1150,2)</f>
        <v>0</v>
      </c>
      <c r="K1150" s="133" t="s">
        <v>162</v>
      </c>
      <c r="L1150" s="32"/>
      <c r="M1150" s="138" t="s">
        <v>19</v>
      </c>
      <c r="N1150" s="139" t="s">
        <v>43</v>
      </c>
      <c r="P1150" s="140">
        <f>O1150*H1150</f>
        <v>0</v>
      </c>
      <c r="Q1150" s="140">
        <v>0</v>
      </c>
      <c r="R1150" s="140">
        <f>Q1150*H1150</f>
        <v>0</v>
      </c>
      <c r="S1150" s="140">
        <v>0</v>
      </c>
      <c r="T1150" s="141">
        <f>S1150*H1150</f>
        <v>0</v>
      </c>
      <c r="AR1150" s="142" t="s">
        <v>281</v>
      </c>
      <c r="AT1150" s="142" t="s">
        <v>158</v>
      </c>
      <c r="AU1150" s="142" t="s">
        <v>81</v>
      </c>
      <c r="AY1150" s="17" t="s">
        <v>156</v>
      </c>
      <c r="BE1150" s="143">
        <f>IF(N1150="základní",J1150,0)</f>
        <v>0</v>
      </c>
      <c r="BF1150" s="143">
        <f>IF(N1150="snížená",J1150,0)</f>
        <v>0</v>
      </c>
      <c r="BG1150" s="143">
        <f>IF(N1150="zákl. přenesená",J1150,0)</f>
        <v>0</v>
      </c>
      <c r="BH1150" s="143">
        <f>IF(N1150="sníž. přenesená",J1150,0)</f>
        <v>0</v>
      </c>
      <c r="BI1150" s="143">
        <f>IF(N1150="nulová",J1150,0)</f>
        <v>0</v>
      </c>
      <c r="BJ1150" s="17" t="s">
        <v>79</v>
      </c>
      <c r="BK1150" s="143">
        <f>ROUND(I1150*H1150,2)</f>
        <v>0</v>
      </c>
      <c r="BL1150" s="17" t="s">
        <v>281</v>
      </c>
      <c r="BM1150" s="142" t="s">
        <v>1421</v>
      </c>
    </row>
    <row r="1151" spans="2:65" s="1" customFormat="1">
      <c r="B1151" s="32"/>
      <c r="D1151" s="144" t="s">
        <v>165</v>
      </c>
      <c r="F1151" s="145" t="s">
        <v>1422</v>
      </c>
      <c r="I1151" s="146"/>
      <c r="L1151" s="32"/>
      <c r="M1151" s="147"/>
      <c r="T1151" s="53"/>
      <c r="AT1151" s="17" t="s">
        <v>165</v>
      </c>
      <c r="AU1151" s="17" t="s">
        <v>81</v>
      </c>
    </row>
    <row r="1152" spans="2:65" s="1" customFormat="1">
      <c r="B1152" s="32"/>
      <c r="D1152" s="148" t="s">
        <v>167</v>
      </c>
      <c r="F1152" s="149" t="s">
        <v>1423</v>
      </c>
      <c r="I1152" s="146"/>
      <c r="L1152" s="32"/>
      <c r="M1152" s="147"/>
      <c r="T1152" s="53"/>
      <c r="AT1152" s="17" t="s">
        <v>167</v>
      </c>
      <c r="AU1152" s="17" t="s">
        <v>81</v>
      </c>
    </row>
    <row r="1153" spans="2:65" s="1" customFormat="1" ht="16.5" customHeight="1">
      <c r="B1153" s="32"/>
      <c r="C1153" s="131" t="s">
        <v>1424</v>
      </c>
      <c r="D1153" s="131" t="s">
        <v>158</v>
      </c>
      <c r="E1153" s="132" t="s">
        <v>1425</v>
      </c>
      <c r="F1153" s="133" t="s">
        <v>1426</v>
      </c>
      <c r="G1153" s="134" t="s">
        <v>252</v>
      </c>
      <c r="H1153" s="135">
        <v>364.58</v>
      </c>
      <c r="I1153" s="136"/>
      <c r="J1153" s="137">
        <f>ROUND(I1153*H1153,2)</f>
        <v>0</v>
      </c>
      <c r="K1153" s="133" t="s">
        <v>162</v>
      </c>
      <c r="L1153" s="32"/>
      <c r="M1153" s="138" t="s">
        <v>19</v>
      </c>
      <c r="N1153" s="139" t="s">
        <v>43</v>
      </c>
      <c r="P1153" s="140">
        <f>O1153*H1153</f>
        <v>0</v>
      </c>
      <c r="Q1153" s="140">
        <v>2.9999999999999997E-4</v>
      </c>
      <c r="R1153" s="140">
        <f>Q1153*H1153</f>
        <v>0.10937399999999999</v>
      </c>
      <c r="S1153" s="140">
        <v>0</v>
      </c>
      <c r="T1153" s="141">
        <f>S1153*H1153</f>
        <v>0</v>
      </c>
      <c r="AR1153" s="142" t="s">
        <v>281</v>
      </c>
      <c r="AT1153" s="142" t="s">
        <v>158</v>
      </c>
      <c r="AU1153" s="142" t="s">
        <v>81</v>
      </c>
      <c r="AY1153" s="17" t="s">
        <v>156</v>
      </c>
      <c r="BE1153" s="143">
        <f>IF(N1153="základní",J1153,0)</f>
        <v>0</v>
      </c>
      <c r="BF1153" s="143">
        <f>IF(N1153="snížená",J1153,0)</f>
        <v>0</v>
      </c>
      <c r="BG1153" s="143">
        <f>IF(N1153="zákl. přenesená",J1153,0)</f>
        <v>0</v>
      </c>
      <c r="BH1153" s="143">
        <f>IF(N1153="sníž. přenesená",J1153,0)</f>
        <v>0</v>
      </c>
      <c r="BI1153" s="143">
        <f>IF(N1153="nulová",J1153,0)</f>
        <v>0</v>
      </c>
      <c r="BJ1153" s="17" t="s">
        <v>79</v>
      </c>
      <c r="BK1153" s="143">
        <f>ROUND(I1153*H1153,2)</f>
        <v>0</v>
      </c>
      <c r="BL1153" s="17" t="s">
        <v>281</v>
      </c>
      <c r="BM1153" s="142" t="s">
        <v>1427</v>
      </c>
    </row>
    <row r="1154" spans="2:65" s="1" customFormat="1">
      <c r="B1154" s="32"/>
      <c r="D1154" s="144" t="s">
        <v>165</v>
      </c>
      <c r="F1154" s="145" t="s">
        <v>1428</v>
      </c>
      <c r="I1154" s="146"/>
      <c r="L1154" s="32"/>
      <c r="M1154" s="147"/>
      <c r="T1154" s="53"/>
      <c r="AT1154" s="17" t="s">
        <v>165</v>
      </c>
      <c r="AU1154" s="17" t="s">
        <v>81</v>
      </c>
    </row>
    <row r="1155" spans="2:65" s="1" customFormat="1">
      <c r="B1155" s="32"/>
      <c r="D1155" s="148" t="s">
        <v>167</v>
      </c>
      <c r="F1155" s="149" t="s">
        <v>1429</v>
      </c>
      <c r="I1155" s="146"/>
      <c r="L1155" s="32"/>
      <c r="M1155" s="147"/>
      <c r="T1155" s="53"/>
      <c r="AT1155" s="17" t="s">
        <v>167</v>
      </c>
      <c r="AU1155" s="17" t="s">
        <v>81</v>
      </c>
    </row>
    <row r="1156" spans="2:65" s="1" customFormat="1" ht="21.75" customHeight="1">
      <c r="B1156" s="32"/>
      <c r="C1156" s="131" t="s">
        <v>1430</v>
      </c>
      <c r="D1156" s="131" t="s">
        <v>158</v>
      </c>
      <c r="E1156" s="132" t="s">
        <v>1431</v>
      </c>
      <c r="F1156" s="133" t="s">
        <v>1432</v>
      </c>
      <c r="G1156" s="134" t="s">
        <v>252</v>
      </c>
      <c r="H1156" s="135">
        <v>364.58</v>
      </c>
      <c r="I1156" s="136"/>
      <c r="J1156" s="137">
        <f>ROUND(I1156*H1156,2)</f>
        <v>0</v>
      </c>
      <c r="K1156" s="133" t="s">
        <v>162</v>
      </c>
      <c r="L1156" s="32"/>
      <c r="M1156" s="138" t="s">
        <v>19</v>
      </c>
      <c r="N1156" s="139" t="s">
        <v>43</v>
      </c>
      <c r="P1156" s="140">
        <f>O1156*H1156</f>
        <v>0</v>
      </c>
      <c r="Q1156" s="140">
        <v>0</v>
      </c>
      <c r="R1156" s="140">
        <f>Q1156*H1156</f>
        <v>0</v>
      </c>
      <c r="S1156" s="140">
        <v>0</v>
      </c>
      <c r="T1156" s="141">
        <f>S1156*H1156</f>
        <v>0</v>
      </c>
      <c r="AR1156" s="142" t="s">
        <v>281</v>
      </c>
      <c r="AT1156" s="142" t="s">
        <v>158</v>
      </c>
      <c r="AU1156" s="142" t="s">
        <v>81</v>
      </c>
      <c r="AY1156" s="17" t="s">
        <v>156</v>
      </c>
      <c r="BE1156" s="143">
        <f>IF(N1156="základní",J1156,0)</f>
        <v>0</v>
      </c>
      <c r="BF1156" s="143">
        <f>IF(N1156="snížená",J1156,0)</f>
        <v>0</v>
      </c>
      <c r="BG1156" s="143">
        <f>IF(N1156="zákl. přenesená",J1156,0)</f>
        <v>0</v>
      </c>
      <c r="BH1156" s="143">
        <f>IF(N1156="sníž. přenesená",J1156,0)</f>
        <v>0</v>
      </c>
      <c r="BI1156" s="143">
        <f>IF(N1156="nulová",J1156,0)</f>
        <v>0</v>
      </c>
      <c r="BJ1156" s="17" t="s">
        <v>79</v>
      </c>
      <c r="BK1156" s="143">
        <f>ROUND(I1156*H1156,2)</f>
        <v>0</v>
      </c>
      <c r="BL1156" s="17" t="s">
        <v>281</v>
      </c>
      <c r="BM1156" s="142" t="s">
        <v>1433</v>
      </c>
    </row>
    <row r="1157" spans="2:65" s="1" customFormat="1">
      <c r="B1157" s="32"/>
      <c r="D1157" s="144" t="s">
        <v>165</v>
      </c>
      <c r="F1157" s="145" t="s">
        <v>1434</v>
      </c>
      <c r="I1157" s="146"/>
      <c r="L1157" s="32"/>
      <c r="M1157" s="147"/>
      <c r="T1157" s="53"/>
      <c r="AT1157" s="17" t="s">
        <v>165</v>
      </c>
      <c r="AU1157" s="17" t="s">
        <v>81</v>
      </c>
    </row>
    <row r="1158" spans="2:65" s="1" customFormat="1">
      <c r="B1158" s="32"/>
      <c r="D1158" s="148" t="s">
        <v>167</v>
      </c>
      <c r="F1158" s="149" t="s">
        <v>1435</v>
      </c>
      <c r="I1158" s="146"/>
      <c r="L1158" s="32"/>
      <c r="M1158" s="147"/>
      <c r="T1158" s="53"/>
      <c r="AT1158" s="17" t="s">
        <v>167</v>
      </c>
      <c r="AU1158" s="17" t="s">
        <v>81</v>
      </c>
    </row>
    <row r="1159" spans="2:65" s="1" customFormat="1" ht="24.2" customHeight="1">
      <c r="B1159" s="32"/>
      <c r="C1159" s="131" t="s">
        <v>1436</v>
      </c>
      <c r="D1159" s="131" t="s">
        <v>158</v>
      </c>
      <c r="E1159" s="132" t="s">
        <v>1437</v>
      </c>
      <c r="F1159" s="133" t="s">
        <v>1438</v>
      </c>
      <c r="G1159" s="134" t="s">
        <v>252</v>
      </c>
      <c r="H1159" s="135">
        <v>364.58</v>
      </c>
      <c r="I1159" s="136"/>
      <c r="J1159" s="137">
        <f>ROUND(I1159*H1159,2)</f>
        <v>0</v>
      </c>
      <c r="K1159" s="133" t="s">
        <v>162</v>
      </c>
      <c r="L1159" s="32"/>
      <c r="M1159" s="138" t="s">
        <v>19</v>
      </c>
      <c r="N1159" s="139" t="s">
        <v>43</v>
      </c>
      <c r="P1159" s="140">
        <f>O1159*H1159</f>
        <v>0</v>
      </c>
      <c r="Q1159" s="140">
        <v>4.4999999999999997E-3</v>
      </c>
      <c r="R1159" s="140">
        <f>Q1159*H1159</f>
        <v>1.6406099999999999</v>
      </c>
      <c r="S1159" s="140">
        <v>0</v>
      </c>
      <c r="T1159" s="141">
        <f>S1159*H1159</f>
        <v>0</v>
      </c>
      <c r="AR1159" s="142" t="s">
        <v>281</v>
      </c>
      <c r="AT1159" s="142" t="s">
        <v>158</v>
      </c>
      <c r="AU1159" s="142" t="s">
        <v>81</v>
      </c>
      <c r="AY1159" s="17" t="s">
        <v>156</v>
      </c>
      <c r="BE1159" s="143">
        <f>IF(N1159="základní",J1159,0)</f>
        <v>0</v>
      </c>
      <c r="BF1159" s="143">
        <f>IF(N1159="snížená",J1159,0)</f>
        <v>0</v>
      </c>
      <c r="BG1159" s="143">
        <f>IF(N1159="zákl. přenesená",J1159,0)</f>
        <v>0</v>
      </c>
      <c r="BH1159" s="143">
        <f>IF(N1159="sníž. přenesená",J1159,0)</f>
        <v>0</v>
      </c>
      <c r="BI1159" s="143">
        <f>IF(N1159="nulová",J1159,0)</f>
        <v>0</v>
      </c>
      <c r="BJ1159" s="17" t="s">
        <v>79</v>
      </c>
      <c r="BK1159" s="143">
        <f>ROUND(I1159*H1159,2)</f>
        <v>0</v>
      </c>
      <c r="BL1159" s="17" t="s">
        <v>281</v>
      </c>
      <c r="BM1159" s="142" t="s">
        <v>1439</v>
      </c>
    </row>
    <row r="1160" spans="2:65" s="1" customFormat="1">
      <c r="B1160" s="32"/>
      <c r="D1160" s="144" t="s">
        <v>165</v>
      </c>
      <c r="F1160" s="145" t="s">
        <v>1440</v>
      </c>
      <c r="I1160" s="146"/>
      <c r="L1160" s="32"/>
      <c r="M1160" s="147"/>
      <c r="T1160" s="53"/>
      <c r="AT1160" s="17" t="s">
        <v>165</v>
      </c>
      <c r="AU1160" s="17" t="s">
        <v>81</v>
      </c>
    </row>
    <row r="1161" spans="2:65" s="1" customFormat="1">
      <c r="B1161" s="32"/>
      <c r="D1161" s="148" t="s">
        <v>167</v>
      </c>
      <c r="F1161" s="149" t="s">
        <v>1441</v>
      </c>
      <c r="I1161" s="146"/>
      <c r="L1161" s="32"/>
      <c r="M1161" s="147"/>
      <c r="T1161" s="53"/>
      <c r="AT1161" s="17" t="s">
        <v>167</v>
      </c>
      <c r="AU1161" s="17" t="s">
        <v>81</v>
      </c>
    </row>
    <row r="1162" spans="2:65" s="1" customFormat="1" ht="24.2" customHeight="1">
      <c r="B1162" s="32"/>
      <c r="C1162" s="131" t="s">
        <v>1442</v>
      </c>
      <c r="D1162" s="131" t="s">
        <v>158</v>
      </c>
      <c r="E1162" s="132" t="s">
        <v>1443</v>
      </c>
      <c r="F1162" s="133" t="s">
        <v>1444</v>
      </c>
      <c r="G1162" s="134" t="s">
        <v>372</v>
      </c>
      <c r="H1162" s="135">
        <v>50</v>
      </c>
      <c r="I1162" s="136"/>
      <c r="J1162" s="137">
        <f>ROUND(I1162*H1162,2)</f>
        <v>0</v>
      </c>
      <c r="K1162" s="133" t="s">
        <v>162</v>
      </c>
      <c r="L1162" s="32"/>
      <c r="M1162" s="138" t="s">
        <v>19</v>
      </c>
      <c r="N1162" s="139" t="s">
        <v>43</v>
      </c>
      <c r="P1162" s="140">
        <f>O1162*H1162</f>
        <v>0</v>
      </c>
      <c r="Q1162" s="140">
        <v>0</v>
      </c>
      <c r="R1162" s="140">
        <f>Q1162*H1162</f>
        <v>0</v>
      </c>
      <c r="S1162" s="140">
        <v>0</v>
      </c>
      <c r="T1162" s="141">
        <f>S1162*H1162</f>
        <v>0</v>
      </c>
      <c r="AR1162" s="142" t="s">
        <v>281</v>
      </c>
      <c r="AT1162" s="142" t="s">
        <v>158</v>
      </c>
      <c r="AU1162" s="142" t="s">
        <v>81</v>
      </c>
      <c r="AY1162" s="17" t="s">
        <v>156</v>
      </c>
      <c r="BE1162" s="143">
        <f>IF(N1162="základní",J1162,0)</f>
        <v>0</v>
      </c>
      <c r="BF1162" s="143">
        <f>IF(N1162="snížená",J1162,0)</f>
        <v>0</v>
      </c>
      <c r="BG1162" s="143">
        <f>IF(N1162="zákl. přenesená",J1162,0)</f>
        <v>0</v>
      </c>
      <c r="BH1162" s="143">
        <f>IF(N1162="sníž. přenesená",J1162,0)</f>
        <v>0</v>
      </c>
      <c r="BI1162" s="143">
        <f>IF(N1162="nulová",J1162,0)</f>
        <v>0</v>
      </c>
      <c r="BJ1162" s="17" t="s">
        <v>79</v>
      </c>
      <c r="BK1162" s="143">
        <f>ROUND(I1162*H1162,2)</f>
        <v>0</v>
      </c>
      <c r="BL1162" s="17" t="s">
        <v>281</v>
      </c>
      <c r="BM1162" s="142" t="s">
        <v>1445</v>
      </c>
    </row>
    <row r="1163" spans="2:65" s="1" customFormat="1">
      <c r="B1163" s="32"/>
      <c r="D1163" s="144" t="s">
        <v>165</v>
      </c>
      <c r="F1163" s="145" t="s">
        <v>1446</v>
      </c>
      <c r="I1163" s="146"/>
      <c r="L1163" s="32"/>
      <c r="M1163" s="147"/>
      <c r="T1163" s="53"/>
      <c r="AT1163" s="17" t="s">
        <v>165</v>
      </c>
      <c r="AU1163" s="17" t="s">
        <v>81</v>
      </c>
    </row>
    <row r="1164" spans="2:65" s="1" customFormat="1">
      <c r="B1164" s="32"/>
      <c r="D1164" s="148" t="s">
        <v>167</v>
      </c>
      <c r="F1164" s="149" t="s">
        <v>1447</v>
      </c>
      <c r="I1164" s="146"/>
      <c r="L1164" s="32"/>
      <c r="M1164" s="147"/>
      <c r="T1164" s="53"/>
      <c r="AT1164" s="17" t="s">
        <v>167</v>
      </c>
      <c r="AU1164" s="17" t="s">
        <v>81</v>
      </c>
    </row>
    <row r="1165" spans="2:65" s="13" customFormat="1">
      <c r="B1165" s="156"/>
      <c r="D1165" s="144" t="s">
        <v>169</v>
      </c>
      <c r="E1165" s="157" t="s">
        <v>19</v>
      </c>
      <c r="F1165" s="158" t="s">
        <v>1448</v>
      </c>
      <c r="H1165" s="159">
        <v>50</v>
      </c>
      <c r="I1165" s="160"/>
      <c r="L1165" s="156"/>
      <c r="M1165" s="161"/>
      <c r="T1165" s="162"/>
      <c r="AT1165" s="157" t="s">
        <v>169</v>
      </c>
      <c r="AU1165" s="157" t="s">
        <v>81</v>
      </c>
      <c r="AV1165" s="13" t="s">
        <v>81</v>
      </c>
      <c r="AW1165" s="13" t="s">
        <v>33</v>
      </c>
      <c r="AX1165" s="13" t="s">
        <v>79</v>
      </c>
      <c r="AY1165" s="157" t="s">
        <v>156</v>
      </c>
    </row>
    <row r="1166" spans="2:65" s="1" customFormat="1" ht="21.75" customHeight="1">
      <c r="B1166" s="32"/>
      <c r="C1166" s="170" t="s">
        <v>1449</v>
      </c>
      <c r="D1166" s="170" t="s">
        <v>237</v>
      </c>
      <c r="E1166" s="171" t="s">
        <v>1450</v>
      </c>
      <c r="F1166" s="172" t="s">
        <v>1451</v>
      </c>
      <c r="G1166" s="173" t="s">
        <v>372</v>
      </c>
      <c r="H1166" s="174">
        <v>55</v>
      </c>
      <c r="I1166" s="175"/>
      <c r="J1166" s="176">
        <f>ROUND(I1166*H1166,2)</f>
        <v>0</v>
      </c>
      <c r="K1166" s="172" t="s">
        <v>162</v>
      </c>
      <c r="L1166" s="177"/>
      <c r="M1166" s="178" t="s">
        <v>19</v>
      </c>
      <c r="N1166" s="179" t="s">
        <v>43</v>
      </c>
      <c r="P1166" s="140">
        <f>O1166*H1166</f>
        <v>0</v>
      </c>
      <c r="Q1166" s="140">
        <v>1.2999999999999999E-4</v>
      </c>
      <c r="R1166" s="140">
        <f>Q1166*H1166</f>
        <v>7.1499999999999992E-3</v>
      </c>
      <c r="S1166" s="140">
        <v>0</v>
      </c>
      <c r="T1166" s="141">
        <f>S1166*H1166</f>
        <v>0</v>
      </c>
      <c r="AR1166" s="142" t="s">
        <v>384</v>
      </c>
      <c r="AT1166" s="142" t="s">
        <v>237</v>
      </c>
      <c r="AU1166" s="142" t="s">
        <v>81</v>
      </c>
      <c r="AY1166" s="17" t="s">
        <v>156</v>
      </c>
      <c r="BE1166" s="143">
        <f>IF(N1166="základní",J1166,0)</f>
        <v>0</v>
      </c>
      <c r="BF1166" s="143">
        <f>IF(N1166="snížená",J1166,0)</f>
        <v>0</v>
      </c>
      <c r="BG1166" s="143">
        <f>IF(N1166="zákl. přenesená",J1166,0)</f>
        <v>0</v>
      </c>
      <c r="BH1166" s="143">
        <f>IF(N1166="sníž. přenesená",J1166,0)</f>
        <v>0</v>
      </c>
      <c r="BI1166" s="143">
        <f>IF(N1166="nulová",J1166,0)</f>
        <v>0</v>
      </c>
      <c r="BJ1166" s="17" t="s">
        <v>79</v>
      </c>
      <c r="BK1166" s="143">
        <f>ROUND(I1166*H1166,2)</f>
        <v>0</v>
      </c>
      <c r="BL1166" s="17" t="s">
        <v>281</v>
      </c>
      <c r="BM1166" s="142" t="s">
        <v>1452</v>
      </c>
    </row>
    <row r="1167" spans="2:65" s="1" customFormat="1">
      <c r="B1167" s="32"/>
      <c r="D1167" s="144" t="s">
        <v>165</v>
      </c>
      <c r="F1167" s="145" t="s">
        <v>1451</v>
      </c>
      <c r="I1167" s="146"/>
      <c r="L1167" s="32"/>
      <c r="M1167" s="147"/>
      <c r="T1167" s="53"/>
      <c r="AT1167" s="17" t="s">
        <v>165</v>
      </c>
      <c r="AU1167" s="17" t="s">
        <v>81</v>
      </c>
    </row>
    <row r="1168" spans="2:65" s="13" customFormat="1">
      <c r="B1168" s="156"/>
      <c r="D1168" s="144" t="s">
        <v>169</v>
      </c>
      <c r="E1168" s="157" t="s">
        <v>19</v>
      </c>
      <c r="F1168" s="158" t="s">
        <v>520</v>
      </c>
      <c r="H1168" s="159">
        <v>50</v>
      </c>
      <c r="I1168" s="160"/>
      <c r="L1168" s="156"/>
      <c r="M1168" s="161"/>
      <c r="T1168" s="162"/>
      <c r="AT1168" s="157" t="s">
        <v>169</v>
      </c>
      <c r="AU1168" s="157" t="s">
        <v>81</v>
      </c>
      <c r="AV1168" s="13" t="s">
        <v>81</v>
      </c>
      <c r="AW1168" s="13" t="s">
        <v>33</v>
      </c>
      <c r="AX1168" s="13" t="s">
        <v>79</v>
      </c>
      <c r="AY1168" s="157" t="s">
        <v>156</v>
      </c>
    </row>
    <row r="1169" spans="2:65" s="13" customFormat="1">
      <c r="B1169" s="156"/>
      <c r="D1169" s="144" t="s">
        <v>169</v>
      </c>
      <c r="F1169" s="158" t="s">
        <v>1453</v>
      </c>
      <c r="H1169" s="159">
        <v>55</v>
      </c>
      <c r="I1169" s="160"/>
      <c r="L1169" s="156"/>
      <c r="M1169" s="161"/>
      <c r="T1169" s="162"/>
      <c r="AT1169" s="157" t="s">
        <v>169</v>
      </c>
      <c r="AU1169" s="157" t="s">
        <v>81</v>
      </c>
      <c r="AV1169" s="13" t="s">
        <v>81</v>
      </c>
      <c r="AW1169" s="13" t="s">
        <v>4</v>
      </c>
      <c r="AX1169" s="13" t="s">
        <v>79</v>
      </c>
      <c r="AY1169" s="157" t="s">
        <v>156</v>
      </c>
    </row>
    <row r="1170" spans="2:65" s="1" customFormat="1" ht="24.2" customHeight="1">
      <c r="B1170" s="32"/>
      <c r="C1170" s="131" t="s">
        <v>1454</v>
      </c>
      <c r="D1170" s="131" t="s">
        <v>158</v>
      </c>
      <c r="E1170" s="132" t="s">
        <v>1455</v>
      </c>
      <c r="F1170" s="133" t="s">
        <v>1456</v>
      </c>
      <c r="G1170" s="134" t="s">
        <v>372</v>
      </c>
      <c r="H1170" s="135">
        <v>280</v>
      </c>
      <c r="I1170" s="136"/>
      <c r="J1170" s="137">
        <f>ROUND(I1170*H1170,2)</f>
        <v>0</v>
      </c>
      <c r="K1170" s="133" t="s">
        <v>162</v>
      </c>
      <c r="L1170" s="32"/>
      <c r="M1170" s="138" t="s">
        <v>19</v>
      </c>
      <c r="N1170" s="139" t="s">
        <v>43</v>
      </c>
      <c r="P1170" s="140">
        <f>O1170*H1170</f>
        <v>0</v>
      </c>
      <c r="Q1170" s="140">
        <v>0</v>
      </c>
      <c r="R1170" s="140">
        <f>Q1170*H1170</f>
        <v>0</v>
      </c>
      <c r="S1170" s="140">
        <v>0</v>
      </c>
      <c r="T1170" s="141">
        <f>S1170*H1170</f>
        <v>0</v>
      </c>
      <c r="AR1170" s="142" t="s">
        <v>281</v>
      </c>
      <c r="AT1170" s="142" t="s">
        <v>158</v>
      </c>
      <c r="AU1170" s="142" t="s">
        <v>81</v>
      </c>
      <c r="AY1170" s="17" t="s">
        <v>156</v>
      </c>
      <c r="BE1170" s="143">
        <f>IF(N1170="základní",J1170,0)</f>
        <v>0</v>
      </c>
      <c r="BF1170" s="143">
        <f>IF(N1170="snížená",J1170,0)</f>
        <v>0</v>
      </c>
      <c r="BG1170" s="143">
        <f>IF(N1170="zákl. přenesená",J1170,0)</f>
        <v>0</v>
      </c>
      <c r="BH1170" s="143">
        <f>IF(N1170="sníž. přenesená",J1170,0)</f>
        <v>0</v>
      </c>
      <c r="BI1170" s="143">
        <f>IF(N1170="nulová",J1170,0)</f>
        <v>0</v>
      </c>
      <c r="BJ1170" s="17" t="s">
        <v>79</v>
      </c>
      <c r="BK1170" s="143">
        <f>ROUND(I1170*H1170,2)</f>
        <v>0</v>
      </c>
      <c r="BL1170" s="17" t="s">
        <v>281</v>
      </c>
      <c r="BM1170" s="142" t="s">
        <v>1457</v>
      </c>
    </row>
    <row r="1171" spans="2:65" s="1" customFormat="1">
      <c r="B1171" s="32"/>
      <c r="D1171" s="144" t="s">
        <v>165</v>
      </c>
      <c r="F1171" s="145" t="s">
        <v>1458</v>
      </c>
      <c r="I1171" s="146"/>
      <c r="L1171" s="32"/>
      <c r="M1171" s="147"/>
      <c r="T1171" s="53"/>
      <c r="AT1171" s="17" t="s">
        <v>165</v>
      </c>
      <c r="AU1171" s="17" t="s">
        <v>81</v>
      </c>
    </row>
    <row r="1172" spans="2:65" s="1" customFormat="1">
      <c r="B1172" s="32"/>
      <c r="D1172" s="148" t="s">
        <v>167</v>
      </c>
      <c r="F1172" s="149" t="s">
        <v>1459</v>
      </c>
      <c r="I1172" s="146"/>
      <c r="L1172" s="32"/>
      <c r="M1172" s="147"/>
      <c r="T1172" s="53"/>
      <c r="AT1172" s="17" t="s">
        <v>167</v>
      </c>
      <c r="AU1172" s="17" t="s">
        <v>81</v>
      </c>
    </row>
    <row r="1173" spans="2:65" s="13" customFormat="1">
      <c r="B1173" s="156"/>
      <c r="D1173" s="144" t="s">
        <v>169</v>
      </c>
      <c r="E1173" s="157" t="s">
        <v>19</v>
      </c>
      <c r="F1173" s="158" t="s">
        <v>1460</v>
      </c>
      <c r="H1173" s="159">
        <v>280</v>
      </c>
      <c r="I1173" s="160"/>
      <c r="L1173" s="156"/>
      <c r="M1173" s="161"/>
      <c r="T1173" s="162"/>
      <c r="AT1173" s="157" t="s">
        <v>169</v>
      </c>
      <c r="AU1173" s="157" t="s">
        <v>81</v>
      </c>
      <c r="AV1173" s="13" t="s">
        <v>81</v>
      </c>
      <c r="AW1173" s="13" t="s">
        <v>33</v>
      </c>
      <c r="AX1173" s="13" t="s">
        <v>79</v>
      </c>
      <c r="AY1173" s="157" t="s">
        <v>156</v>
      </c>
    </row>
    <row r="1174" spans="2:65" s="1" customFormat="1" ht="24.2" customHeight="1">
      <c r="B1174" s="32"/>
      <c r="C1174" s="170" t="s">
        <v>1461</v>
      </c>
      <c r="D1174" s="170" t="s">
        <v>237</v>
      </c>
      <c r="E1174" s="171" t="s">
        <v>1462</v>
      </c>
      <c r="F1174" s="172" t="s">
        <v>1463</v>
      </c>
      <c r="G1174" s="173" t="s">
        <v>372</v>
      </c>
      <c r="H1174" s="174">
        <v>308</v>
      </c>
      <c r="I1174" s="175"/>
      <c r="J1174" s="176">
        <f>ROUND(I1174*H1174,2)</f>
        <v>0</v>
      </c>
      <c r="K1174" s="172" t="s">
        <v>162</v>
      </c>
      <c r="L1174" s="177"/>
      <c r="M1174" s="178" t="s">
        <v>19</v>
      </c>
      <c r="N1174" s="179" t="s">
        <v>43</v>
      </c>
      <c r="P1174" s="140">
        <f>O1174*H1174</f>
        <v>0</v>
      </c>
      <c r="Q1174" s="140">
        <v>1.4999999999999999E-4</v>
      </c>
      <c r="R1174" s="140">
        <f>Q1174*H1174</f>
        <v>4.6199999999999998E-2</v>
      </c>
      <c r="S1174" s="140">
        <v>0</v>
      </c>
      <c r="T1174" s="141">
        <f>S1174*H1174</f>
        <v>0</v>
      </c>
      <c r="AR1174" s="142" t="s">
        <v>384</v>
      </c>
      <c r="AT1174" s="142" t="s">
        <v>237</v>
      </c>
      <c r="AU1174" s="142" t="s">
        <v>81</v>
      </c>
      <c r="AY1174" s="17" t="s">
        <v>156</v>
      </c>
      <c r="BE1174" s="143">
        <f>IF(N1174="základní",J1174,0)</f>
        <v>0</v>
      </c>
      <c r="BF1174" s="143">
        <f>IF(N1174="snížená",J1174,0)</f>
        <v>0</v>
      </c>
      <c r="BG1174" s="143">
        <f>IF(N1174="zákl. přenesená",J1174,0)</f>
        <v>0</v>
      </c>
      <c r="BH1174" s="143">
        <f>IF(N1174="sníž. přenesená",J1174,0)</f>
        <v>0</v>
      </c>
      <c r="BI1174" s="143">
        <f>IF(N1174="nulová",J1174,0)</f>
        <v>0</v>
      </c>
      <c r="BJ1174" s="17" t="s">
        <v>79</v>
      </c>
      <c r="BK1174" s="143">
        <f>ROUND(I1174*H1174,2)</f>
        <v>0</v>
      </c>
      <c r="BL1174" s="17" t="s">
        <v>281</v>
      </c>
      <c r="BM1174" s="142" t="s">
        <v>1464</v>
      </c>
    </row>
    <row r="1175" spans="2:65" s="1" customFormat="1">
      <c r="B1175" s="32"/>
      <c r="D1175" s="144" t="s">
        <v>165</v>
      </c>
      <c r="F1175" s="145" t="s">
        <v>1463</v>
      </c>
      <c r="I1175" s="146"/>
      <c r="L1175" s="32"/>
      <c r="M1175" s="147"/>
      <c r="T1175" s="53"/>
      <c r="AT1175" s="17" t="s">
        <v>165</v>
      </c>
      <c r="AU1175" s="17" t="s">
        <v>81</v>
      </c>
    </row>
    <row r="1176" spans="2:65" s="13" customFormat="1">
      <c r="B1176" s="156"/>
      <c r="D1176" s="144" t="s">
        <v>169</v>
      </c>
      <c r="E1176" s="157" t="s">
        <v>19</v>
      </c>
      <c r="F1176" s="158" t="s">
        <v>1465</v>
      </c>
      <c r="H1176" s="159">
        <v>280</v>
      </c>
      <c r="I1176" s="160"/>
      <c r="L1176" s="156"/>
      <c r="M1176" s="161"/>
      <c r="T1176" s="162"/>
      <c r="AT1176" s="157" t="s">
        <v>169</v>
      </c>
      <c r="AU1176" s="157" t="s">
        <v>81</v>
      </c>
      <c r="AV1176" s="13" t="s">
        <v>81</v>
      </c>
      <c r="AW1176" s="13" t="s">
        <v>33</v>
      </c>
      <c r="AX1176" s="13" t="s">
        <v>79</v>
      </c>
      <c r="AY1176" s="157" t="s">
        <v>156</v>
      </c>
    </row>
    <row r="1177" spans="2:65" s="13" customFormat="1">
      <c r="B1177" s="156"/>
      <c r="D1177" s="144" t="s">
        <v>169</v>
      </c>
      <c r="F1177" s="158" t="s">
        <v>1466</v>
      </c>
      <c r="H1177" s="159">
        <v>308</v>
      </c>
      <c r="I1177" s="160"/>
      <c r="L1177" s="156"/>
      <c r="M1177" s="161"/>
      <c r="T1177" s="162"/>
      <c r="AT1177" s="157" t="s">
        <v>169</v>
      </c>
      <c r="AU1177" s="157" t="s">
        <v>81</v>
      </c>
      <c r="AV1177" s="13" t="s">
        <v>81</v>
      </c>
      <c r="AW1177" s="13" t="s">
        <v>4</v>
      </c>
      <c r="AX1177" s="13" t="s">
        <v>79</v>
      </c>
      <c r="AY1177" s="157" t="s">
        <v>156</v>
      </c>
    </row>
    <row r="1178" spans="2:65" s="1" customFormat="1" ht="24.2" customHeight="1">
      <c r="B1178" s="32"/>
      <c r="C1178" s="131" t="s">
        <v>1467</v>
      </c>
      <c r="D1178" s="131" t="s">
        <v>158</v>
      </c>
      <c r="E1178" s="132" t="s">
        <v>1468</v>
      </c>
      <c r="F1178" s="133" t="s">
        <v>1469</v>
      </c>
      <c r="G1178" s="134" t="s">
        <v>372</v>
      </c>
      <c r="H1178" s="135">
        <v>10</v>
      </c>
      <c r="I1178" s="136"/>
      <c r="J1178" s="137">
        <f>ROUND(I1178*H1178,2)</f>
        <v>0</v>
      </c>
      <c r="K1178" s="133" t="s">
        <v>162</v>
      </c>
      <c r="L1178" s="32"/>
      <c r="M1178" s="138" t="s">
        <v>19</v>
      </c>
      <c r="N1178" s="139" t="s">
        <v>43</v>
      </c>
      <c r="P1178" s="140">
        <f>O1178*H1178</f>
        <v>0</v>
      </c>
      <c r="Q1178" s="140">
        <v>3.4000000000000002E-4</v>
      </c>
      <c r="R1178" s="140">
        <f>Q1178*H1178</f>
        <v>3.4000000000000002E-3</v>
      </c>
      <c r="S1178" s="140">
        <v>0</v>
      </c>
      <c r="T1178" s="141">
        <f>S1178*H1178</f>
        <v>0</v>
      </c>
      <c r="AR1178" s="142" t="s">
        <v>281</v>
      </c>
      <c r="AT1178" s="142" t="s">
        <v>158</v>
      </c>
      <c r="AU1178" s="142" t="s">
        <v>81</v>
      </c>
      <c r="AY1178" s="17" t="s">
        <v>156</v>
      </c>
      <c r="BE1178" s="143">
        <f>IF(N1178="základní",J1178,0)</f>
        <v>0</v>
      </c>
      <c r="BF1178" s="143">
        <f>IF(N1178="snížená",J1178,0)</f>
        <v>0</v>
      </c>
      <c r="BG1178" s="143">
        <f>IF(N1178="zákl. přenesená",J1178,0)</f>
        <v>0</v>
      </c>
      <c r="BH1178" s="143">
        <f>IF(N1178="sníž. přenesená",J1178,0)</f>
        <v>0</v>
      </c>
      <c r="BI1178" s="143">
        <f>IF(N1178="nulová",J1178,0)</f>
        <v>0</v>
      </c>
      <c r="BJ1178" s="17" t="s">
        <v>79</v>
      </c>
      <c r="BK1178" s="143">
        <f>ROUND(I1178*H1178,2)</f>
        <v>0</v>
      </c>
      <c r="BL1178" s="17" t="s">
        <v>281</v>
      </c>
      <c r="BM1178" s="142" t="s">
        <v>1470</v>
      </c>
    </row>
    <row r="1179" spans="2:65" s="1" customFormat="1">
      <c r="B1179" s="32"/>
      <c r="D1179" s="144" t="s">
        <v>165</v>
      </c>
      <c r="F1179" s="145" t="s">
        <v>1471</v>
      </c>
      <c r="I1179" s="146"/>
      <c r="L1179" s="32"/>
      <c r="M1179" s="147"/>
      <c r="T1179" s="53"/>
      <c r="AT1179" s="17" t="s">
        <v>165</v>
      </c>
      <c r="AU1179" s="17" t="s">
        <v>81</v>
      </c>
    </row>
    <row r="1180" spans="2:65" s="1" customFormat="1">
      <c r="B1180" s="32"/>
      <c r="D1180" s="148" t="s">
        <v>167</v>
      </c>
      <c r="F1180" s="149" t="s">
        <v>1472</v>
      </c>
      <c r="I1180" s="146"/>
      <c r="L1180" s="32"/>
      <c r="M1180" s="147"/>
      <c r="T1180" s="53"/>
      <c r="AT1180" s="17" t="s">
        <v>167</v>
      </c>
      <c r="AU1180" s="17" t="s">
        <v>81</v>
      </c>
    </row>
    <row r="1181" spans="2:65" s="13" customFormat="1">
      <c r="B1181" s="156"/>
      <c r="D1181" s="144" t="s">
        <v>169</v>
      </c>
      <c r="E1181" s="157" t="s">
        <v>19</v>
      </c>
      <c r="F1181" s="158" t="s">
        <v>1473</v>
      </c>
      <c r="H1181" s="159">
        <v>7</v>
      </c>
      <c r="I1181" s="160"/>
      <c r="L1181" s="156"/>
      <c r="M1181" s="161"/>
      <c r="T1181" s="162"/>
      <c r="AT1181" s="157" t="s">
        <v>169</v>
      </c>
      <c r="AU1181" s="157" t="s">
        <v>81</v>
      </c>
      <c r="AV1181" s="13" t="s">
        <v>81</v>
      </c>
      <c r="AW1181" s="13" t="s">
        <v>33</v>
      </c>
      <c r="AX1181" s="13" t="s">
        <v>72</v>
      </c>
      <c r="AY1181" s="157" t="s">
        <v>156</v>
      </c>
    </row>
    <row r="1182" spans="2:65" s="13" customFormat="1">
      <c r="B1182" s="156"/>
      <c r="D1182" s="144" t="s">
        <v>169</v>
      </c>
      <c r="E1182" s="157" t="s">
        <v>19</v>
      </c>
      <c r="F1182" s="158" t="s">
        <v>1474</v>
      </c>
      <c r="H1182" s="159">
        <v>3</v>
      </c>
      <c r="I1182" s="160"/>
      <c r="L1182" s="156"/>
      <c r="M1182" s="161"/>
      <c r="T1182" s="162"/>
      <c r="AT1182" s="157" t="s">
        <v>169</v>
      </c>
      <c r="AU1182" s="157" t="s">
        <v>81</v>
      </c>
      <c r="AV1182" s="13" t="s">
        <v>81</v>
      </c>
      <c r="AW1182" s="13" t="s">
        <v>33</v>
      </c>
      <c r="AX1182" s="13" t="s">
        <v>72</v>
      </c>
      <c r="AY1182" s="157" t="s">
        <v>156</v>
      </c>
    </row>
    <row r="1183" spans="2:65" s="14" customFormat="1">
      <c r="B1183" s="163"/>
      <c r="D1183" s="144" t="s">
        <v>169</v>
      </c>
      <c r="E1183" s="164" t="s">
        <v>19</v>
      </c>
      <c r="F1183" s="165" t="s">
        <v>176</v>
      </c>
      <c r="H1183" s="166">
        <v>10</v>
      </c>
      <c r="I1183" s="167"/>
      <c r="L1183" s="163"/>
      <c r="M1183" s="168"/>
      <c r="T1183" s="169"/>
      <c r="AT1183" s="164" t="s">
        <v>169</v>
      </c>
      <c r="AU1183" s="164" t="s">
        <v>81</v>
      </c>
      <c r="AV1183" s="14" t="s">
        <v>163</v>
      </c>
      <c r="AW1183" s="14" t="s">
        <v>33</v>
      </c>
      <c r="AX1183" s="14" t="s">
        <v>79</v>
      </c>
      <c r="AY1183" s="164" t="s">
        <v>156</v>
      </c>
    </row>
    <row r="1184" spans="2:65" s="1" customFormat="1" ht="24.2" customHeight="1">
      <c r="B1184" s="32"/>
      <c r="C1184" s="170" t="s">
        <v>1475</v>
      </c>
      <c r="D1184" s="170" t="s">
        <v>237</v>
      </c>
      <c r="E1184" s="171" t="s">
        <v>1476</v>
      </c>
      <c r="F1184" s="172" t="s">
        <v>1477</v>
      </c>
      <c r="G1184" s="173" t="s">
        <v>372</v>
      </c>
      <c r="H1184" s="174">
        <v>11</v>
      </c>
      <c r="I1184" s="175"/>
      <c r="J1184" s="176">
        <f>ROUND(I1184*H1184,2)</f>
        <v>0</v>
      </c>
      <c r="K1184" s="172" t="s">
        <v>162</v>
      </c>
      <c r="L1184" s="177"/>
      <c r="M1184" s="178" t="s">
        <v>19</v>
      </c>
      <c r="N1184" s="179" t="s">
        <v>43</v>
      </c>
      <c r="P1184" s="140">
        <f>O1184*H1184</f>
        <v>0</v>
      </c>
      <c r="Q1184" s="140">
        <v>2.9999999999999997E-4</v>
      </c>
      <c r="R1184" s="140">
        <f>Q1184*H1184</f>
        <v>3.2999999999999995E-3</v>
      </c>
      <c r="S1184" s="140">
        <v>0</v>
      </c>
      <c r="T1184" s="141">
        <f>S1184*H1184</f>
        <v>0</v>
      </c>
      <c r="AR1184" s="142" t="s">
        <v>384</v>
      </c>
      <c r="AT1184" s="142" t="s">
        <v>237</v>
      </c>
      <c r="AU1184" s="142" t="s">
        <v>81</v>
      </c>
      <c r="AY1184" s="17" t="s">
        <v>156</v>
      </c>
      <c r="BE1184" s="143">
        <f>IF(N1184="základní",J1184,0)</f>
        <v>0</v>
      </c>
      <c r="BF1184" s="143">
        <f>IF(N1184="snížená",J1184,0)</f>
        <v>0</v>
      </c>
      <c r="BG1184" s="143">
        <f>IF(N1184="zákl. přenesená",J1184,0)</f>
        <v>0</v>
      </c>
      <c r="BH1184" s="143">
        <f>IF(N1184="sníž. přenesená",J1184,0)</f>
        <v>0</v>
      </c>
      <c r="BI1184" s="143">
        <f>IF(N1184="nulová",J1184,0)</f>
        <v>0</v>
      </c>
      <c r="BJ1184" s="17" t="s">
        <v>79</v>
      </c>
      <c r="BK1184" s="143">
        <f>ROUND(I1184*H1184,2)</f>
        <v>0</v>
      </c>
      <c r="BL1184" s="17" t="s">
        <v>281</v>
      </c>
      <c r="BM1184" s="142" t="s">
        <v>1478</v>
      </c>
    </row>
    <row r="1185" spans="2:65" s="1" customFormat="1">
      <c r="B1185" s="32"/>
      <c r="D1185" s="144" t="s">
        <v>165</v>
      </c>
      <c r="F1185" s="145" t="s">
        <v>1477</v>
      </c>
      <c r="I1185" s="146"/>
      <c r="L1185" s="32"/>
      <c r="M1185" s="147"/>
      <c r="T1185" s="53"/>
      <c r="AT1185" s="17" t="s">
        <v>165</v>
      </c>
      <c r="AU1185" s="17" t="s">
        <v>81</v>
      </c>
    </row>
    <row r="1186" spans="2:65" s="13" customFormat="1">
      <c r="B1186" s="156"/>
      <c r="D1186" s="144" t="s">
        <v>169</v>
      </c>
      <c r="E1186" s="157" t="s">
        <v>19</v>
      </c>
      <c r="F1186" s="158" t="s">
        <v>229</v>
      </c>
      <c r="H1186" s="159">
        <v>10</v>
      </c>
      <c r="I1186" s="160"/>
      <c r="L1186" s="156"/>
      <c r="M1186" s="161"/>
      <c r="T1186" s="162"/>
      <c r="AT1186" s="157" t="s">
        <v>169</v>
      </c>
      <c r="AU1186" s="157" t="s">
        <v>81</v>
      </c>
      <c r="AV1186" s="13" t="s">
        <v>81</v>
      </c>
      <c r="AW1186" s="13" t="s">
        <v>33</v>
      </c>
      <c r="AX1186" s="13" t="s">
        <v>79</v>
      </c>
      <c r="AY1186" s="157" t="s">
        <v>156</v>
      </c>
    </row>
    <row r="1187" spans="2:65" s="13" customFormat="1">
      <c r="B1187" s="156"/>
      <c r="D1187" s="144" t="s">
        <v>169</v>
      </c>
      <c r="F1187" s="158" t="s">
        <v>1479</v>
      </c>
      <c r="H1187" s="159">
        <v>11</v>
      </c>
      <c r="I1187" s="160"/>
      <c r="L1187" s="156"/>
      <c r="M1187" s="161"/>
      <c r="T1187" s="162"/>
      <c r="AT1187" s="157" t="s">
        <v>169</v>
      </c>
      <c r="AU1187" s="157" t="s">
        <v>81</v>
      </c>
      <c r="AV1187" s="13" t="s">
        <v>81</v>
      </c>
      <c r="AW1187" s="13" t="s">
        <v>4</v>
      </c>
      <c r="AX1187" s="13" t="s">
        <v>79</v>
      </c>
      <c r="AY1187" s="157" t="s">
        <v>156</v>
      </c>
    </row>
    <row r="1188" spans="2:65" s="1" customFormat="1" ht="24.2" customHeight="1">
      <c r="B1188" s="32"/>
      <c r="C1188" s="131" t="s">
        <v>1480</v>
      </c>
      <c r="D1188" s="131" t="s">
        <v>158</v>
      </c>
      <c r="E1188" s="132" t="s">
        <v>1481</v>
      </c>
      <c r="F1188" s="133" t="s">
        <v>1482</v>
      </c>
      <c r="G1188" s="134" t="s">
        <v>372</v>
      </c>
      <c r="H1188" s="135">
        <v>189</v>
      </c>
      <c r="I1188" s="136"/>
      <c r="J1188" s="137">
        <f>ROUND(I1188*H1188,2)</f>
        <v>0</v>
      </c>
      <c r="K1188" s="133" t="s">
        <v>162</v>
      </c>
      <c r="L1188" s="32"/>
      <c r="M1188" s="138" t="s">
        <v>19</v>
      </c>
      <c r="N1188" s="139" t="s">
        <v>43</v>
      </c>
      <c r="P1188" s="140">
        <f>O1188*H1188</f>
        <v>0</v>
      </c>
      <c r="Q1188" s="140">
        <v>0</v>
      </c>
      <c r="R1188" s="140">
        <f>Q1188*H1188</f>
        <v>0</v>
      </c>
      <c r="S1188" s="140">
        <v>1.174E-2</v>
      </c>
      <c r="T1188" s="141">
        <f>S1188*H1188</f>
        <v>2.2188600000000003</v>
      </c>
      <c r="AR1188" s="142" t="s">
        <v>281</v>
      </c>
      <c r="AT1188" s="142" t="s">
        <v>158</v>
      </c>
      <c r="AU1188" s="142" t="s">
        <v>81</v>
      </c>
      <c r="AY1188" s="17" t="s">
        <v>156</v>
      </c>
      <c r="BE1188" s="143">
        <f>IF(N1188="základní",J1188,0)</f>
        <v>0</v>
      </c>
      <c r="BF1188" s="143">
        <f>IF(N1188="snížená",J1188,0)</f>
        <v>0</v>
      </c>
      <c r="BG1188" s="143">
        <f>IF(N1188="zákl. přenesená",J1188,0)</f>
        <v>0</v>
      </c>
      <c r="BH1188" s="143">
        <f>IF(N1188="sníž. přenesená",J1188,0)</f>
        <v>0</v>
      </c>
      <c r="BI1188" s="143">
        <f>IF(N1188="nulová",J1188,0)</f>
        <v>0</v>
      </c>
      <c r="BJ1188" s="17" t="s">
        <v>79</v>
      </c>
      <c r="BK1188" s="143">
        <f>ROUND(I1188*H1188,2)</f>
        <v>0</v>
      </c>
      <c r="BL1188" s="17" t="s">
        <v>281</v>
      </c>
      <c r="BM1188" s="142" t="s">
        <v>1483</v>
      </c>
    </row>
    <row r="1189" spans="2:65" s="1" customFormat="1">
      <c r="B1189" s="32"/>
      <c r="D1189" s="144" t="s">
        <v>165</v>
      </c>
      <c r="F1189" s="145" t="s">
        <v>1482</v>
      </c>
      <c r="I1189" s="146"/>
      <c r="L1189" s="32"/>
      <c r="M1189" s="147"/>
      <c r="T1189" s="53"/>
      <c r="AT1189" s="17" t="s">
        <v>165</v>
      </c>
      <c r="AU1189" s="17" t="s">
        <v>81</v>
      </c>
    </row>
    <row r="1190" spans="2:65" s="1" customFormat="1">
      <c r="B1190" s="32"/>
      <c r="D1190" s="148" t="s">
        <v>167</v>
      </c>
      <c r="F1190" s="149" t="s">
        <v>1484</v>
      </c>
      <c r="I1190" s="146"/>
      <c r="L1190" s="32"/>
      <c r="M1190" s="147"/>
      <c r="T1190" s="53"/>
      <c r="AT1190" s="17" t="s">
        <v>167</v>
      </c>
      <c r="AU1190" s="17" t="s">
        <v>81</v>
      </c>
    </row>
    <row r="1191" spans="2:65" s="1" customFormat="1" ht="37.9" customHeight="1">
      <c r="B1191" s="32"/>
      <c r="C1191" s="131" t="s">
        <v>1485</v>
      </c>
      <c r="D1191" s="131" t="s">
        <v>158</v>
      </c>
      <c r="E1191" s="132" t="s">
        <v>1486</v>
      </c>
      <c r="F1191" s="133" t="s">
        <v>1487</v>
      </c>
      <c r="G1191" s="134" t="s">
        <v>372</v>
      </c>
      <c r="H1191" s="135">
        <v>195.381</v>
      </c>
      <c r="I1191" s="136"/>
      <c r="J1191" s="137">
        <f>ROUND(I1191*H1191,2)</f>
        <v>0</v>
      </c>
      <c r="K1191" s="133" t="s">
        <v>162</v>
      </c>
      <c r="L1191" s="32"/>
      <c r="M1191" s="138" t="s">
        <v>19</v>
      </c>
      <c r="N1191" s="139" t="s">
        <v>43</v>
      </c>
      <c r="P1191" s="140">
        <f>O1191*H1191</f>
        <v>0</v>
      </c>
      <c r="Q1191" s="140">
        <v>7.3999999999999999E-4</v>
      </c>
      <c r="R1191" s="140">
        <f>Q1191*H1191</f>
        <v>0.14458193999999999</v>
      </c>
      <c r="S1191" s="140">
        <v>0</v>
      </c>
      <c r="T1191" s="141">
        <f>S1191*H1191</f>
        <v>0</v>
      </c>
      <c r="AR1191" s="142" t="s">
        <v>281</v>
      </c>
      <c r="AT1191" s="142" t="s">
        <v>158</v>
      </c>
      <c r="AU1191" s="142" t="s">
        <v>81</v>
      </c>
      <c r="AY1191" s="17" t="s">
        <v>156</v>
      </c>
      <c r="BE1191" s="143">
        <f>IF(N1191="základní",J1191,0)</f>
        <v>0</v>
      </c>
      <c r="BF1191" s="143">
        <f>IF(N1191="snížená",J1191,0)</f>
        <v>0</v>
      </c>
      <c r="BG1191" s="143">
        <f>IF(N1191="zákl. přenesená",J1191,0)</f>
        <v>0</v>
      </c>
      <c r="BH1191" s="143">
        <f>IF(N1191="sníž. přenesená",J1191,0)</f>
        <v>0</v>
      </c>
      <c r="BI1191" s="143">
        <f>IF(N1191="nulová",J1191,0)</f>
        <v>0</v>
      </c>
      <c r="BJ1191" s="17" t="s">
        <v>79</v>
      </c>
      <c r="BK1191" s="143">
        <f>ROUND(I1191*H1191,2)</f>
        <v>0</v>
      </c>
      <c r="BL1191" s="17" t="s">
        <v>281</v>
      </c>
      <c r="BM1191" s="142" t="s">
        <v>1488</v>
      </c>
    </row>
    <row r="1192" spans="2:65" s="1" customFormat="1">
      <c r="B1192" s="32"/>
      <c r="D1192" s="144" t="s">
        <v>165</v>
      </c>
      <c r="F1192" s="145" t="s">
        <v>1489</v>
      </c>
      <c r="I1192" s="146"/>
      <c r="L1192" s="32"/>
      <c r="M1192" s="147"/>
      <c r="T1192" s="53"/>
      <c r="AT1192" s="17" t="s">
        <v>165</v>
      </c>
      <c r="AU1192" s="17" t="s">
        <v>81</v>
      </c>
    </row>
    <row r="1193" spans="2:65" s="1" customFormat="1">
      <c r="B1193" s="32"/>
      <c r="D1193" s="148" t="s">
        <v>167</v>
      </c>
      <c r="F1193" s="149" t="s">
        <v>1490</v>
      </c>
      <c r="I1193" s="146"/>
      <c r="L1193" s="32"/>
      <c r="M1193" s="147"/>
      <c r="T1193" s="53"/>
      <c r="AT1193" s="17" t="s">
        <v>167</v>
      </c>
      <c r="AU1193" s="17" t="s">
        <v>81</v>
      </c>
    </row>
    <row r="1194" spans="2:65" s="13" customFormat="1">
      <c r="B1194" s="156"/>
      <c r="D1194" s="144" t="s">
        <v>169</v>
      </c>
      <c r="E1194" s="157" t="s">
        <v>19</v>
      </c>
      <c r="F1194" s="158" t="s">
        <v>1491</v>
      </c>
      <c r="H1194" s="159">
        <v>19.884</v>
      </c>
      <c r="I1194" s="160"/>
      <c r="L1194" s="156"/>
      <c r="M1194" s="161"/>
      <c r="T1194" s="162"/>
      <c r="AT1194" s="157" t="s">
        <v>169</v>
      </c>
      <c r="AU1194" s="157" t="s">
        <v>81</v>
      </c>
      <c r="AV1194" s="13" t="s">
        <v>81</v>
      </c>
      <c r="AW1194" s="13" t="s">
        <v>33</v>
      </c>
      <c r="AX1194" s="13" t="s">
        <v>72</v>
      </c>
      <c r="AY1194" s="157" t="s">
        <v>156</v>
      </c>
    </row>
    <row r="1195" spans="2:65" s="13" customFormat="1">
      <c r="B1195" s="156"/>
      <c r="D1195" s="144" t="s">
        <v>169</v>
      </c>
      <c r="E1195" s="157" t="s">
        <v>19</v>
      </c>
      <c r="F1195" s="158" t="s">
        <v>1492</v>
      </c>
      <c r="H1195" s="159">
        <v>22.27</v>
      </c>
      <c r="I1195" s="160"/>
      <c r="L1195" s="156"/>
      <c r="M1195" s="161"/>
      <c r="T1195" s="162"/>
      <c r="AT1195" s="157" t="s">
        <v>169</v>
      </c>
      <c r="AU1195" s="157" t="s">
        <v>81</v>
      </c>
      <c r="AV1195" s="13" t="s">
        <v>81</v>
      </c>
      <c r="AW1195" s="13" t="s">
        <v>33</v>
      </c>
      <c r="AX1195" s="13" t="s">
        <v>72</v>
      </c>
      <c r="AY1195" s="157" t="s">
        <v>156</v>
      </c>
    </row>
    <row r="1196" spans="2:65" s="13" customFormat="1">
      <c r="B1196" s="156"/>
      <c r="D1196" s="144" t="s">
        <v>169</v>
      </c>
      <c r="E1196" s="157" t="s">
        <v>19</v>
      </c>
      <c r="F1196" s="158" t="s">
        <v>1493</v>
      </c>
      <c r="H1196" s="159">
        <v>32.433999999999997</v>
      </c>
      <c r="I1196" s="160"/>
      <c r="L1196" s="156"/>
      <c r="M1196" s="161"/>
      <c r="T1196" s="162"/>
      <c r="AT1196" s="157" t="s">
        <v>169</v>
      </c>
      <c r="AU1196" s="157" t="s">
        <v>81</v>
      </c>
      <c r="AV1196" s="13" t="s">
        <v>81</v>
      </c>
      <c r="AW1196" s="13" t="s">
        <v>33</v>
      </c>
      <c r="AX1196" s="13" t="s">
        <v>72</v>
      </c>
      <c r="AY1196" s="157" t="s">
        <v>156</v>
      </c>
    </row>
    <row r="1197" spans="2:65" s="13" customFormat="1">
      <c r="B1197" s="156"/>
      <c r="D1197" s="144" t="s">
        <v>169</v>
      </c>
      <c r="E1197" s="157" t="s">
        <v>19</v>
      </c>
      <c r="F1197" s="158" t="s">
        <v>1494</v>
      </c>
      <c r="H1197" s="159">
        <v>28.754000000000001</v>
      </c>
      <c r="I1197" s="160"/>
      <c r="L1197" s="156"/>
      <c r="M1197" s="161"/>
      <c r="T1197" s="162"/>
      <c r="AT1197" s="157" t="s">
        <v>169</v>
      </c>
      <c r="AU1197" s="157" t="s">
        <v>81</v>
      </c>
      <c r="AV1197" s="13" t="s">
        <v>81</v>
      </c>
      <c r="AW1197" s="13" t="s">
        <v>33</v>
      </c>
      <c r="AX1197" s="13" t="s">
        <v>72</v>
      </c>
      <c r="AY1197" s="157" t="s">
        <v>156</v>
      </c>
    </row>
    <row r="1198" spans="2:65" s="13" customFormat="1">
      <c r="B1198" s="156"/>
      <c r="D1198" s="144" t="s">
        <v>169</v>
      </c>
      <c r="E1198" s="157" t="s">
        <v>19</v>
      </c>
      <c r="F1198" s="158" t="s">
        <v>1495</v>
      </c>
      <c r="H1198" s="159">
        <v>10.7</v>
      </c>
      <c r="I1198" s="160"/>
      <c r="L1198" s="156"/>
      <c r="M1198" s="161"/>
      <c r="T1198" s="162"/>
      <c r="AT1198" s="157" t="s">
        <v>169</v>
      </c>
      <c r="AU1198" s="157" t="s">
        <v>81</v>
      </c>
      <c r="AV1198" s="13" t="s">
        <v>81</v>
      </c>
      <c r="AW1198" s="13" t="s">
        <v>33</v>
      </c>
      <c r="AX1198" s="13" t="s">
        <v>72</v>
      </c>
      <c r="AY1198" s="157" t="s">
        <v>156</v>
      </c>
    </row>
    <row r="1199" spans="2:65" s="13" customFormat="1">
      <c r="B1199" s="156"/>
      <c r="D1199" s="144" t="s">
        <v>169</v>
      </c>
      <c r="E1199" s="157" t="s">
        <v>19</v>
      </c>
      <c r="F1199" s="158" t="s">
        <v>1496</v>
      </c>
      <c r="H1199" s="159">
        <v>9</v>
      </c>
      <c r="I1199" s="160"/>
      <c r="L1199" s="156"/>
      <c r="M1199" s="161"/>
      <c r="T1199" s="162"/>
      <c r="AT1199" s="157" t="s">
        <v>169</v>
      </c>
      <c r="AU1199" s="157" t="s">
        <v>81</v>
      </c>
      <c r="AV1199" s="13" t="s">
        <v>81</v>
      </c>
      <c r="AW1199" s="13" t="s">
        <v>33</v>
      </c>
      <c r="AX1199" s="13" t="s">
        <v>72</v>
      </c>
      <c r="AY1199" s="157" t="s">
        <v>156</v>
      </c>
    </row>
    <row r="1200" spans="2:65" s="13" customFormat="1">
      <c r="B1200" s="156"/>
      <c r="D1200" s="144" t="s">
        <v>169</v>
      </c>
      <c r="E1200" s="157" t="s">
        <v>19</v>
      </c>
      <c r="F1200" s="158" t="s">
        <v>1497</v>
      </c>
      <c r="H1200" s="159">
        <v>6.3</v>
      </c>
      <c r="I1200" s="160"/>
      <c r="L1200" s="156"/>
      <c r="M1200" s="161"/>
      <c r="T1200" s="162"/>
      <c r="AT1200" s="157" t="s">
        <v>169</v>
      </c>
      <c r="AU1200" s="157" t="s">
        <v>81</v>
      </c>
      <c r="AV1200" s="13" t="s">
        <v>81</v>
      </c>
      <c r="AW1200" s="13" t="s">
        <v>33</v>
      </c>
      <c r="AX1200" s="13" t="s">
        <v>72</v>
      </c>
      <c r="AY1200" s="157" t="s">
        <v>156</v>
      </c>
    </row>
    <row r="1201" spans="2:65" s="13" customFormat="1">
      <c r="B1201" s="156"/>
      <c r="D1201" s="144" t="s">
        <v>169</v>
      </c>
      <c r="E1201" s="157" t="s">
        <v>19</v>
      </c>
      <c r="F1201" s="158" t="s">
        <v>1498</v>
      </c>
      <c r="H1201" s="159">
        <v>8.5060000000000002</v>
      </c>
      <c r="I1201" s="160"/>
      <c r="L1201" s="156"/>
      <c r="M1201" s="161"/>
      <c r="T1201" s="162"/>
      <c r="AT1201" s="157" t="s">
        <v>169</v>
      </c>
      <c r="AU1201" s="157" t="s">
        <v>81</v>
      </c>
      <c r="AV1201" s="13" t="s">
        <v>81</v>
      </c>
      <c r="AW1201" s="13" t="s">
        <v>33</v>
      </c>
      <c r="AX1201" s="13" t="s">
        <v>72</v>
      </c>
      <c r="AY1201" s="157" t="s">
        <v>156</v>
      </c>
    </row>
    <row r="1202" spans="2:65" s="13" customFormat="1">
      <c r="B1202" s="156"/>
      <c r="D1202" s="144" t="s">
        <v>169</v>
      </c>
      <c r="E1202" s="157" t="s">
        <v>19</v>
      </c>
      <c r="F1202" s="158" t="s">
        <v>1499</v>
      </c>
      <c r="H1202" s="159">
        <v>8.3800000000000008</v>
      </c>
      <c r="I1202" s="160"/>
      <c r="L1202" s="156"/>
      <c r="M1202" s="161"/>
      <c r="T1202" s="162"/>
      <c r="AT1202" s="157" t="s">
        <v>169</v>
      </c>
      <c r="AU1202" s="157" t="s">
        <v>81</v>
      </c>
      <c r="AV1202" s="13" t="s">
        <v>81</v>
      </c>
      <c r="AW1202" s="13" t="s">
        <v>33</v>
      </c>
      <c r="AX1202" s="13" t="s">
        <v>72</v>
      </c>
      <c r="AY1202" s="157" t="s">
        <v>156</v>
      </c>
    </row>
    <row r="1203" spans="2:65" s="13" customFormat="1">
      <c r="B1203" s="156"/>
      <c r="D1203" s="144" t="s">
        <v>169</v>
      </c>
      <c r="E1203" s="157" t="s">
        <v>19</v>
      </c>
      <c r="F1203" s="158" t="s">
        <v>1500</v>
      </c>
      <c r="H1203" s="159">
        <v>8.9600000000000009</v>
      </c>
      <c r="I1203" s="160"/>
      <c r="L1203" s="156"/>
      <c r="M1203" s="161"/>
      <c r="T1203" s="162"/>
      <c r="AT1203" s="157" t="s">
        <v>169</v>
      </c>
      <c r="AU1203" s="157" t="s">
        <v>81</v>
      </c>
      <c r="AV1203" s="13" t="s">
        <v>81</v>
      </c>
      <c r="AW1203" s="13" t="s">
        <v>33</v>
      </c>
      <c r="AX1203" s="13" t="s">
        <v>72</v>
      </c>
      <c r="AY1203" s="157" t="s">
        <v>156</v>
      </c>
    </row>
    <row r="1204" spans="2:65" s="13" customFormat="1">
      <c r="B1204" s="156"/>
      <c r="D1204" s="144" t="s">
        <v>169</v>
      </c>
      <c r="E1204" s="157" t="s">
        <v>19</v>
      </c>
      <c r="F1204" s="158" t="s">
        <v>1501</v>
      </c>
      <c r="H1204" s="159">
        <v>20.672000000000001</v>
      </c>
      <c r="I1204" s="160"/>
      <c r="L1204" s="156"/>
      <c r="M1204" s="161"/>
      <c r="T1204" s="162"/>
      <c r="AT1204" s="157" t="s">
        <v>169</v>
      </c>
      <c r="AU1204" s="157" t="s">
        <v>81</v>
      </c>
      <c r="AV1204" s="13" t="s">
        <v>81</v>
      </c>
      <c r="AW1204" s="13" t="s">
        <v>33</v>
      </c>
      <c r="AX1204" s="13" t="s">
        <v>72</v>
      </c>
      <c r="AY1204" s="157" t="s">
        <v>156</v>
      </c>
    </row>
    <row r="1205" spans="2:65" s="13" customFormat="1">
      <c r="B1205" s="156"/>
      <c r="D1205" s="144" t="s">
        <v>169</v>
      </c>
      <c r="E1205" s="157" t="s">
        <v>19</v>
      </c>
      <c r="F1205" s="158" t="s">
        <v>1502</v>
      </c>
      <c r="H1205" s="159">
        <v>19.521000000000001</v>
      </c>
      <c r="I1205" s="160"/>
      <c r="L1205" s="156"/>
      <c r="M1205" s="161"/>
      <c r="T1205" s="162"/>
      <c r="AT1205" s="157" t="s">
        <v>169</v>
      </c>
      <c r="AU1205" s="157" t="s">
        <v>81</v>
      </c>
      <c r="AV1205" s="13" t="s">
        <v>81</v>
      </c>
      <c r="AW1205" s="13" t="s">
        <v>33</v>
      </c>
      <c r="AX1205" s="13" t="s">
        <v>72</v>
      </c>
      <c r="AY1205" s="157" t="s">
        <v>156</v>
      </c>
    </row>
    <row r="1206" spans="2:65" s="14" customFormat="1">
      <c r="B1206" s="163"/>
      <c r="D1206" s="144" t="s">
        <v>169</v>
      </c>
      <c r="E1206" s="164" t="s">
        <v>19</v>
      </c>
      <c r="F1206" s="165" t="s">
        <v>176</v>
      </c>
      <c r="H1206" s="166">
        <v>195.381</v>
      </c>
      <c r="I1206" s="167"/>
      <c r="L1206" s="163"/>
      <c r="M1206" s="168"/>
      <c r="T1206" s="169"/>
      <c r="AT1206" s="164" t="s">
        <v>169</v>
      </c>
      <c r="AU1206" s="164" t="s">
        <v>81</v>
      </c>
      <c r="AV1206" s="14" t="s">
        <v>163</v>
      </c>
      <c r="AW1206" s="14" t="s">
        <v>33</v>
      </c>
      <c r="AX1206" s="14" t="s">
        <v>79</v>
      </c>
      <c r="AY1206" s="164" t="s">
        <v>156</v>
      </c>
    </row>
    <row r="1207" spans="2:65" s="1" customFormat="1" ht="24.2" customHeight="1">
      <c r="B1207" s="32"/>
      <c r="C1207" s="131" t="s">
        <v>1503</v>
      </c>
      <c r="D1207" s="131" t="s">
        <v>158</v>
      </c>
      <c r="E1207" s="132" t="s">
        <v>1504</v>
      </c>
      <c r="F1207" s="133" t="s">
        <v>1505</v>
      </c>
      <c r="G1207" s="134" t="s">
        <v>252</v>
      </c>
      <c r="H1207" s="135">
        <v>271.649</v>
      </c>
      <c r="I1207" s="136"/>
      <c r="J1207" s="137">
        <f>ROUND(I1207*H1207,2)</f>
        <v>0</v>
      </c>
      <c r="K1207" s="133" t="s">
        <v>162</v>
      </c>
      <c r="L1207" s="32"/>
      <c r="M1207" s="138" t="s">
        <v>19</v>
      </c>
      <c r="N1207" s="139" t="s">
        <v>43</v>
      </c>
      <c r="P1207" s="140">
        <f>O1207*H1207</f>
        <v>0</v>
      </c>
      <c r="Q1207" s="140">
        <v>0</v>
      </c>
      <c r="R1207" s="140">
        <f>Q1207*H1207</f>
        <v>0</v>
      </c>
      <c r="S1207" s="140">
        <v>8.3169999999999994E-2</v>
      </c>
      <c r="T1207" s="141">
        <f>S1207*H1207</f>
        <v>22.593047329999997</v>
      </c>
      <c r="AR1207" s="142" t="s">
        <v>281</v>
      </c>
      <c r="AT1207" s="142" t="s">
        <v>158</v>
      </c>
      <c r="AU1207" s="142" t="s">
        <v>81</v>
      </c>
      <c r="AY1207" s="17" t="s">
        <v>156</v>
      </c>
      <c r="BE1207" s="143">
        <f>IF(N1207="základní",J1207,0)</f>
        <v>0</v>
      </c>
      <c r="BF1207" s="143">
        <f>IF(N1207="snížená",J1207,0)</f>
        <v>0</v>
      </c>
      <c r="BG1207" s="143">
        <f>IF(N1207="zákl. přenesená",J1207,0)</f>
        <v>0</v>
      </c>
      <c r="BH1207" s="143">
        <f>IF(N1207="sníž. přenesená",J1207,0)</f>
        <v>0</v>
      </c>
      <c r="BI1207" s="143">
        <f>IF(N1207="nulová",J1207,0)</f>
        <v>0</v>
      </c>
      <c r="BJ1207" s="17" t="s">
        <v>79</v>
      </c>
      <c r="BK1207" s="143">
        <f>ROUND(I1207*H1207,2)</f>
        <v>0</v>
      </c>
      <c r="BL1207" s="17" t="s">
        <v>281</v>
      </c>
      <c r="BM1207" s="142" t="s">
        <v>1506</v>
      </c>
    </row>
    <row r="1208" spans="2:65" s="1" customFormat="1">
      <c r="B1208" s="32"/>
      <c r="D1208" s="144" t="s">
        <v>165</v>
      </c>
      <c r="F1208" s="145" t="s">
        <v>1505</v>
      </c>
      <c r="I1208" s="146"/>
      <c r="L1208" s="32"/>
      <c r="M1208" s="147"/>
      <c r="T1208" s="53"/>
      <c r="AT1208" s="17" t="s">
        <v>165</v>
      </c>
      <c r="AU1208" s="17" t="s">
        <v>81</v>
      </c>
    </row>
    <row r="1209" spans="2:65" s="1" customFormat="1">
      <c r="B1209" s="32"/>
      <c r="D1209" s="148" t="s">
        <v>167</v>
      </c>
      <c r="F1209" s="149" t="s">
        <v>1507</v>
      </c>
      <c r="I1209" s="146"/>
      <c r="L1209" s="32"/>
      <c r="M1209" s="147"/>
      <c r="T1209" s="53"/>
      <c r="AT1209" s="17" t="s">
        <v>167</v>
      </c>
      <c r="AU1209" s="17" t="s">
        <v>81</v>
      </c>
    </row>
    <row r="1210" spans="2:65" s="13" customFormat="1">
      <c r="B1210" s="156"/>
      <c r="D1210" s="144" t="s">
        <v>169</v>
      </c>
      <c r="E1210" s="157" t="s">
        <v>19</v>
      </c>
      <c r="F1210" s="158" t="s">
        <v>1508</v>
      </c>
      <c r="H1210" s="159">
        <v>271.649</v>
      </c>
      <c r="I1210" s="160"/>
      <c r="L1210" s="156"/>
      <c r="M1210" s="161"/>
      <c r="T1210" s="162"/>
      <c r="AT1210" s="157" t="s">
        <v>169</v>
      </c>
      <c r="AU1210" s="157" t="s">
        <v>81</v>
      </c>
      <c r="AV1210" s="13" t="s">
        <v>81</v>
      </c>
      <c r="AW1210" s="13" t="s">
        <v>33</v>
      </c>
      <c r="AX1210" s="13" t="s">
        <v>72</v>
      </c>
      <c r="AY1210" s="157" t="s">
        <v>156</v>
      </c>
    </row>
    <row r="1211" spans="2:65" s="14" customFormat="1">
      <c r="B1211" s="163"/>
      <c r="D1211" s="144" t="s">
        <v>169</v>
      </c>
      <c r="E1211" s="164" t="s">
        <v>19</v>
      </c>
      <c r="F1211" s="165" t="s">
        <v>176</v>
      </c>
      <c r="H1211" s="166">
        <v>271.649</v>
      </c>
      <c r="I1211" s="167"/>
      <c r="L1211" s="163"/>
      <c r="M1211" s="168"/>
      <c r="T1211" s="169"/>
      <c r="AT1211" s="164" t="s">
        <v>169</v>
      </c>
      <c r="AU1211" s="164" t="s">
        <v>81</v>
      </c>
      <c r="AV1211" s="14" t="s">
        <v>163</v>
      </c>
      <c r="AW1211" s="14" t="s">
        <v>33</v>
      </c>
      <c r="AX1211" s="14" t="s">
        <v>79</v>
      </c>
      <c r="AY1211" s="164" t="s">
        <v>156</v>
      </c>
    </row>
    <row r="1212" spans="2:65" s="1" customFormat="1" ht="33" customHeight="1">
      <c r="B1212" s="32"/>
      <c r="C1212" s="131" t="s">
        <v>1509</v>
      </c>
      <c r="D1212" s="131" t="s">
        <v>158</v>
      </c>
      <c r="E1212" s="132" t="s">
        <v>1510</v>
      </c>
      <c r="F1212" s="133" t="s">
        <v>1511</v>
      </c>
      <c r="G1212" s="134" t="s">
        <v>252</v>
      </c>
      <c r="H1212" s="135">
        <v>304.2</v>
      </c>
      <c r="I1212" s="136"/>
      <c r="J1212" s="137">
        <f>ROUND(I1212*H1212,2)</f>
        <v>0</v>
      </c>
      <c r="K1212" s="133" t="s">
        <v>162</v>
      </c>
      <c r="L1212" s="32"/>
      <c r="M1212" s="138" t="s">
        <v>19</v>
      </c>
      <c r="N1212" s="139" t="s">
        <v>43</v>
      </c>
      <c r="P1212" s="140">
        <f>O1212*H1212</f>
        <v>0</v>
      </c>
      <c r="Q1212" s="140">
        <v>8.9700000000000005E-3</v>
      </c>
      <c r="R1212" s="140">
        <f>Q1212*H1212</f>
        <v>2.7286740000000003</v>
      </c>
      <c r="S1212" s="140">
        <v>0</v>
      </c>
      <c r="T1212" s="141">
        <f>S1212*H1212</f>
        <v>0</v>
      </c>
      <c r="AR1212" s="142" t="s">
        <v>281</v>
      </c>
      <c r="AT1212" s="142" t="s">
        <v>158</v>
      </c>
      <c r="AU1212" s="142" t="s">
        <v>81</v>
      </c>
      <c r="AY1212" s="17" t="s">
        <v>156</v>
      </c>
      <c r="BE1212" s="143">
        <f>IF(N1212="základní",J1212,0)</f>
        <v>0</v>
      </c>
      <c r="BF1212" s="143">
        <f>IF(N1212="snížená",J1212,0)</f>
        <v>0</v>
      </c>
      <c r="BG1212" s="143">
        <f>IF(N1212="zákl. přenesená",J1212,0)</f>
        <v>0</v>
      </c>
      <c r="BH1212" s="143">
        <f>IF(N1212="sníž. přenesená",J1212,0)</f>
        <v>0</v>
      </c>
      <c r="BI1212" s="143">
        <f>IF(N1212="nulová",J1212,0)</f>
        <v>0</v>
      </c>
      <c r="BJ1212" s="17" t="s">
        <v>79</v>
      </c>
      <c r="BK1212" s="143">
        <f>ROUND(I1212*H1212,2)</f>
        <v>0</v>
      </c>
      <c r="BL1212" s="17" t="s">
        <v>281</v>
      </c>
      <c r="BM1212" s="142" t="s">
        <v>1512</v>
      </c>
    </row>
    <row r="1213" spans="2:65" s="1" customFormat="1">
      <c r="B1213" s="32"/>
      <c r="D1213" s="144" t="s">
        <v>165</v>
      </c>
      <c r="F1213" s="145" t="s">
        <v>1513</v>
      </c>
      <c r="I1213" s="146"/>
      <c r="L1213" s="32"/>
      <c r="M1213" s="147"/>
      <c r="T1213" s="53"/>
      <c r="AT1213" s="17" t="s">
        <v>165</v>
      </c>
      <c r="AU1213" s="17" t="s">
        <v>81</v>
      </c>
    </row>
    <row r="1214" spans="2:65" s="1" customFormat="1">
      <c r="B1214" s="32"/>
      <c r="D1214" s="148" t="s">
        <v>167</v>
      </c>
      <c r="F1214" s="149" t="s">
        <v>1514</v>
      </c>
      <c r="I1214" s="146"/>
      <c r="L1214" s="32"/>
      <c r="M1214" s="147"/>
      <c r="T1214" s="53"/>
      <c r="AT1214" s="17" t="s">
        <v>167</v>
      </c>
      <c r="AU1214" s="17" t="s">
        <v>81</v>
      </c>
    </row>
    <row r="1215" spans="2:65" s="13" customFormat="1">
      <c r="B1215" s="156"/>
      <c r="D1215" s="144" t="s">
        <v>169</v>
      </c>
      <c r="E1215" s="157" t="s">
        <v>19</v>
      </c>
      <c r="F1215" s="158" t="s">
        <v>1515</v>
      </c>
      <c r="H1215" s="159">
        <v>304.2</v>
      </c>
      <c r="I1215" s="160"/>
      <c r="L1215" s="156"/>
      <c r="M1215" s="161"/>
      <c r="T1215" s="162"/>
      <c r="AT1215" s="157" t="s">
        <v>169</v>
      </c>
      <c r="AU1215" s="157" t="s">
        <v>81</v>
      </c>
      <c r="AV1215" s="13" t="s">
        <v>81</v>
      </c>
      <c r="AW1215" s="13" t="s">
        <v>33</v>
      </c>
      <c r="AX1215" s="13" t="s">
        <v>72</v>
      </c>
      <c r="AY1215" s="157" t="s">
        <v>156</v>
      </c>
    </row>
    <row r="1216" spans="2:65" s="14" customFormat="1">
      <c r="B1216" s="163"/>
      <c r="D1216" s="144" t="s">
        <v>169</v>
      </c>
      <c r="E1216" s="164" t="s">
        <v>19</v>
      </c>
      <c r="F1216" s="165" t="s">
        <v>176</v>
      </c>
      <c r="H1216" s="166">
        <v>304.2</v>
      </c>
      <c r="I1216" s="167"/>
      <c r="L1216" s="163"/>
      <c r="M1216" s="168"/>
      <c r="T1216" s="169"/>
      <c r="AT1216" s="164" t="s">
        <v>169</v>
      </c>
      <c r="AU1216" s="164" t="s">
        <v>81</v>
      </c>
      <c r="AV1216" s="14" t="s">
        <v>163</v>
      </c>
      <c r="AW1216" s="14" t="s">
        <v>33</v>
      </c>
      <c r="AX1216" s="14" t="s">
        <v>79</v>
      </c>
      <c r="AY1216" s="164" t="s">
        <v>156</v>
      </c>
    </row>
    <row r="1217" spans="2:65" s="1" customFormat="1" ht="44.25" customHeight="1">
      <c r="B1217" s="32"/>
      <c r="C1217" s="170" t="s">
        <v>1516</v>
      </c>
      <c r="D1217" s="170" t="s">
        <v>237</v>
      </c>
      <c r="E1217" s="171" t="s">
        <v>1517</v>
      </c>
      <c r="F1217" s="172" t="s">
        <v>1518</v>
      </c>
      <c r="G1217" s="173" t="s">
        <v>252</v>
      </c>
      <c r="H1217" s="174">
        <v>315.32100000000003</v>
      </c>
      <c r="I1217" s="175"/>
      <c r="J1217" s="176">
        <f>ROUND(I1217*H1217,2)</f>
        <v>0</v>
      </c>
      <c r="K1217" s="172" t="s">
        <v>162</v>
      </c>
      <c r="L1217" s="177"/>
      <c r="M1217" s="178" t="s">
        <v>19</v>
      </c>
      <c r="N1217" s="179" t="s">
        <v>43</v>
      </c>
      <c r="P1217" s="140">
        <f>O1217*H1217</f>
        <v>0</v>
      </c>
      <c r="Q1217" s="140">
        <v>2.1999999999999999E-2</v>
      </c>
      <c r="R1217" s="140">
        <f>Q1217*H1217</f>
        <v>6.9370620000000001</v>
      </c>
      <c r="S1217" s="140">
        <v>0</v>
      </c>
      <c r="T1217" s="141">
        <f>S1217*H1217</f>
        <v>0</v>
      </c>
      <c r="AR1217" s="142" t="s">
        <v>384</v>
      </c>
      <c r="AT1217" s="142" t="s">
        <v>237</v>
      </c>
      <c r="AU1217" s="142" t="s">
        <v>81</v>
      </c>
      <c r="AY1217" s="17" t="s">
        <v>156</v>
      </c>
      <c r="BE1217" s="143">
        <f>IF(N1217="základní",J1217,0)</f>
        <v>0</v>
      </c>
      <c r="BF1217" s="143">
        <f>IF(N1217="snížená",J1217,0)</f>
        <v>0</v>
      </c>
      <c r="BG1217" s="143">
        <f>IF(N1217="zákl. přenesená",J1217,0)</f>
        <v>0</v>
      </c>
      <c r="BH1217" s="143">
        <f>IF(N1217="sníž. přenesená",J1217,0)</f>
        <v>0</v>
      </c>
      <c r="BI1217" s="143">
        <f>IF(N1217="nulová",J1217,0)</f>
        <v>0</v>
      </c>
      <c r="BJ1217" s="17" t="s">
        <v>79</v>
      </c>
      <c r="BK1217" s="143">
        <f>ROUND(I1217*H1217,2)</f>
        <v>0</v>
      </c>
      <c r="BL1217" s="17" t="s">
        <v>281</v>
      </c>
      <c r="BM1217" s="142" t="s">
        <v>1519</v>
      </c>
    </row>
    <row r="1218" spans="2:65" s="1" customFormat="1">
      <c r="B1218" s="32"/>
      <c r="D1218" s="144" t="s">
        <v>165</v>
      </c>
      <c r="F1218" s="145" t="s">
        <v>1518</v>
      </c>
      <c r="I1218" s="146"/>
      <c r="L1218" s="32"/>
      <c r="M1218" s="147"/>
      <c r="T1218" s="53"/>
      <c r="AT1218" s="17" t="s">
        <v>165</v>
      </c>
      <c r="AU1218" s="17" t="s">
        <v>81</v>
      </c>
    </row>
    <row r="1219" spans="2:65" s="13" customFormat="1">
      <c r="B1219" s="156"/>
      <c r="D1219" s="144" t="s">
        <v>169</v>
      </c>
      <c r="E1219" s="157" t="s">
        <v>19</v>
      </c>
      <c r="F1219" s="158" t="s">
        <v>1520</v>
      </c>
      <c r="H1219" s="159">
        <v>274.19200000000001</v>
      </c>
      <c r="I1219" s="160"/>
      <c r="L1219" s="156"/>
      <c r="M1219" s="161"/>
      <c r="T1219" s="162"/>
      <c r="AT1219" s="157" t="s">
        <v>169</v>
      </c>
      <c r="AU1219" s="157" t="s">
        <v>81</v>
      </c>
      <c r="AV1219" s="13" t="s">
        <v>81</v>
      </c>
      <c r="AW1219" s="13" t="s">
        <v>33</v>
      </c>
      <c r="AX1219" s="13" t="s">
        <v>72</v>
      </c>
      <c r="AY1219" s="157" t="s">
        <v>156</v>
      </c>
    </row>
    <row r="1220" spans="2:65" s="14" customFormat="1">
      <c r="B1220" s="163"/>
      <c r="D1220" s="144" t="s">
        <v>169</v>
      </c>
      <c r="E1220" s="164" t="s">
        <v>19</v>
      </c>
      <c r="F1220" s="165" t="s">
        <v>176</v>
      </c>
      <c r="H1220" s="166">
        <v>274.19200000000001</v>
      </c>
      <c r="I1220" s="167"/>
      <c r="L1220" s="163"/>
      <c r="M1220" s="168"/>
      <c r="T1220" s="169"/>
      <c r="AT1220" s="164" t="s">
        <v>169</v>
      </c>
      <c r="AU1220" s="164" t="s">
        <v>81</v>
      </c>
      <c r="AV1220" s="14" t="s">
        <v>163</v>
      </c>
      <c r="AW1220" s="14" t="s">
        <v>33</v>
      </c>
      <c r="AX1220" s="14" t="s">
        <v>79</v>
      </c>
      <c r="AY1220" s="164" t="s">
        <v>156</v>
      </c>
    </row>
    <row r="1221" spans="2:65" s="13" customFormat="1">
      <c r="B1221" s="156"/>
      <c r="D1221" s="144" t="s">
        <v>169</v>
      </c>
      <c r="F1221" s="158" t="s">
        <v>1521</v>
      </c>
      <c r="H1221" s="159">
        <v>315.32100000000003</v>
      </c>
      <c r="I1221" s="160"/>
      <c r="L1221" s="156"/>
      <c r="M1221" s="161"/>
      <c r="T1221" s="162"/>
      <c r="AT1221" s="157" t="s">
        <v>169</v>
      </c>
      <c r="AU1221" s="157" t="s">
        <v>81</v>
      </c>
      <c r="AV1221" s="13" t="s">
        <v>81</v>
      </c>
      <c r="AW1221" s="13" t="s">
        <v>4</v>
      </c>
      <c r="AX1221" s="13" t="s">
        <v>79</v>
      </c>
      <c r="AY1221" s="157" t="s">
        <v>156</v>
      </c>
    </row>
    <row r="1222" spans="2:65" s="1" customFormat="1" ht="44.25" customHeight="1">
      <c r="B1222" s="32"/>
      <c r="C1222" s="170" t="s">
        <v>1522</v>
      </c>
      <c r="D1222" s="170" t="s">
        <v>237</v>
      </c>
      <c r="E1222" s="171" t="s">
        <v>1523</v>
      </c>
      <c r="F1222" s="172" t="s">
        <v>1524</v>
      </c>
      <c r="G1222" s="173" t="s">
        <v>252</v>
      </c>
      <c r="H1222" s="174">
        <v>34.509</v>
      </c>
      <c r="I1222" s="175"/>
      <c r="J1222" s="176">
        <f>ROUND(I1222*H1222,2)</f>
        <v>0</v>
      </c>
      <c r="K1222" s="172" t="s">
        <v>577</v>
      </c>
      <c r="L1222" s="177"/>
      <c r="M1222" s="178" t="s">
        <v>19</v>
      </c>
      <c r="N1222" s="179" t="s">
        <v>43</v>
      </c>
      <c r="P1222" s="140">
        <f>O1222*H1222</f>
        <v>0</v>
      </c>
      <c r="Q1222" s="140">
        <v>2.1999999999999999E-2</v>
      </c>
      <c r="R1222" s="140">
        <f>Q1222*H1222</f>
        <v>0.75919799999999993</v>
      </c>
      <c r="S1222" s="140">
        <v>0</v>
      </c>
      <c r="T1222" s="141">
        <f>S1222*H1222</f>
        <v>0</v>
      </c>
      <c r="AR1222" s="142" t="s">
        <v>384</v>
      </c>
      <c r="AT1222" s="142" t="s">
        <v>237</v>
      </c>
      <c r="AU1222" s="142" t="s">
        <v>81</v>
      </c>
      <c r="AY1222" s="17" t="s">
        <v>156</v>
      </c>
      <c r="BE1222" s="143">
        <f>IF(N1222="základní",J1222,0)</f>
        <v>0</v>
      </c>
      <c r="BF1222" s="143">
        <f>IF(N1222="snížená",J1222,0)</f>
        <v>0</v>
      </c>
      <c r="BG1222" s="143">
        <f>IF(N1222="zákl. přenesená",J1222,0)</f>
        <v>0</v>
      </c>
      <c r="BH1222" s="143">
        <f>IF(N1222="sníž. přenesená",J1222,0)</f>
        <v>0</v>
      </c>
      <c r="BI1222" s="143">
        <f>IF(N1222="nulová",J1222,0)</f>
        <v>0</v>
      </c>
      <c r="BJ1222" s="17" t="s">
        <v>79</v>
      </c>
      <c r="BK1222" s="143">
        <f>ROUND(I1222*H1222,2)</f>
        <v>0</v>
      </c>
      <c r="BL1222" s="17" t="s">
        <v>281</v>
      </c>
      <c r="BM1222" s="142" t="s">
        <v>1525</v>
      </c>
    </row>
    <row r="1223" spans="2:65" s="1" customFormat="1">
      <c r="B1223" s="32"/>
      <c r="D1223" s="144" t="s">
        <v>165</v>
      </c>
      <c r="F1223" s="145" t="s">
        <v>1524</v>
      </c>
      <c r="I1223" s="146"/>
      <c r="L1223" s="32"/>
      <c r="M1223" s="147"/>
      <c r="T1223" s="53"/>
      <c r="AT1223" s="17" t="s">
        <v>165</v>
      </c>
      <c r="AU1223" s="17" t="s">
        <v>81</v>
      </c>
    </row>
    <row r="1224" spans="2:65" s="13" customFormat="1">
      <c r="B1224" s="156"/>
      <c r="D1224" s="144" t="s">
        <v>169</v>
      </c>
      <c r="E1224" s="157" t="s">
        <v>19</v>
      </c>
      <c r="F1224" s="158" t="s">
        <v>1526</v>
      </c>
      <c r="H1224" s="159">
        <v>14.3</v>
      </c>
      <c r="I1224" s="160"/>
      <c r="L1224" s="156"/>
      <c r="M1224" s="161"/>
      <c r="T1224" s="162"/>
      <c r="AT1224" s="157" t="s">
        <v>169</v>
      </c>
      <c r="AU1224" s="157" t="s">
        <v>81</v>
      </c>
      <c r="AV1224" s="13" t="s">
        <v>81</v>
      </c>
      <c r="AW1224" s="13" t="s">
        <v>33</v>
      </c>
      <c r="AX1224" s="13" t="s">
        <v>72</v>
      </c>
      <c r="AY1224" s="157" t="s">
        <v>156</v>
      </c>
    </row>
    <row r="1225" spans="2:65" s="13" customFormat="1">
      <c r="B1225" s="156"/>
      <c r="D1225" s="144" t="s">
        <v>169</v>
      </c>
      <c r="E1225" s="157" t="s">
        <v>19</v>
      </c>
      <c r="F1225" s="158" t="s">
        <v>1527</v>
      </c>
      <c r="H1225" s="159">
        <v>3.823</v>
      </c>
      <c r="I1225" s="160"/>
      <c r="L1225" s="156"/>
      <c r="M1225" s="161"/>
      <c r="T1225" s="162"/>
      <c r="AT1225" s="157" t="s">
        <v>169</v>
      </c>
      <c r="AU1225" s="157" t="s">
        <v>81</v>
      </c>
      <c r="AV1225" s="13" t="s">
        <v>81</v>
      </c>
      <c r="AW1225" s="13" t="s">
        <v>33</v>
      </c>
      <c r="AX1225" s="13" t="s">
        <v>72</v>
      </c>
      <c r="AY1225" s="157" t="s">
        <v>156</v>
      </c>
    </row>
    <row r="1226" spans="2:65" s="13" customFormat="1">
      <c r="B1226" s="156"/>
      <c r="D1226" s="144" t="s">
        <v>169</v>
      </c>
      <c r="E1226" s="157" t="s">
        <v>19</v>
      </c>
      <c r="F1226" s="158" t="s">
        <v>1528</v>
      </c>
      <c r="H1226" s="159">
        <v>11.885</v>
      </c>
      <c r="I1226" s="160"/>
      <c r="L1226" s="156"/>
      <c r="M1226" s="161"/>
      <c r="T1226" s="162"/>
      <c r="AT1226" s="157" t="s">
        <v>169</v>
      </c>
      <c r="AU1226" s="157" t="s">
        <v>81</v>
      </c>
      <c r="AV1226" s="13" t="s">
        <v>81</v>
      </c>
      <c r="AW1226" s="13" t="s">
        <v>33</v>
      </c>
      <c r="AX1226" s="13" t="s">
        <v>72</v>
      </c>
      <c r="AY1226" s="157" t="s">
        <v>156</v>
      </c>
    </row>
    <row r="1227" spans="2:65" s="14" customFormat="1">
      <c r="B1227" s="163"/>
      <c r="D1227" s="144" t="s">
        <v>169</v>
      </c>
      <c r="E1227" s="164" t="s">
        <v>19</v>
      </c>
      <c r="F1227" s="165" t="s">
        <v>176</v>
      </c>
      <c r="H1227" s="166">
        <v>30.007999999999999</v>
      </c>
      <c r="I1227" s="167"/>
      <c r="L1227" s="163"/>
      <c r="M1227" s="168"/>
      <c r="T1227" s="169"/>
      <c r="AT1227" s="164" t="s">
        <v>169</v>
      </c>
      <c r="AU1227" s="164" t="s">
        <v>81</v>
      </c>
      <c r="AV1227" s="14" t="s">
        <v>163</v>
      </c>
      <c r="AW1227" s="14" t="s">
        <v>33</v>
      </c>
      <c r="AX1227" s="14" t="s">
        <v>79</v>
      </c>
      <c r="AY1227" s="164" t="s">
        <v>156</v>
      </c>
    </row>
    <row r="1228" spans="2:65" s="13" customFormat="1">
      <c r="B1228" s="156"/>
      <c r="D1228" s="144" t="s">
        <v>169</v>
      </c>
      <c r="F1228" s="158" t="s">
        <v>1529</v>
      </c>
      <c r="H1228" s="159">
        <v>34.509</v>
      </c>
      <c r="I1228" s="160"/>
      <c r="L1228" s="156"/>
      <c r="M1228" s="161"/>
      <c r="T1228" s="162"/>
      <c r="AT1228" s="157" t="s">
        <v>169</v>
      </c>
      <c r="AU1228" s="157" t="s">
        <v>81</v>
      </c>
      <c r="AV1228" s="13" t="s">
        <v>81</v>
      </c>
      <c r="AW1228" s="13" t="s">
        <v>4</v>
      </c>
      <c r="AX1228" s="13" t="s">
        <v>79</v>
      </c>
      <c r="AY1228" s="157" t="s">
        <v>156</v>
      </c>
    </row>
    <row r="1229" spans="2:65" s="1" customFormat="1" ht="33" customHeight="1">
      <c r="B1229" s="32"/>
      <c r="C1229" s="131" t="s">
        <v>1530</v>
      </c>
      <c r="D1229" s="131" t="s">
        <v>158</v>
      </c>
      <c r="E1229" s="132" t="s">
        <v>1531</v>
      </c>
      <c r="F1229" s="133" t="s">
        <v>1532</v>
      </c>
      <c r="G1229" s="134" t="s">
        <v>252</v>
      </c>
      <c r="H1229" s="135">
        <v>60.38</v>
      </c>
      <c r="I1229" s="136"/>
      <c r="J1229" s="137">
        <f>ROUND(I1229*H1229,2)</f>
        <v>0</v>
      </c>
      <c r="K1229" s="133" t="s">
        <v>162</v>
      </c>
      <c r="L1229" s="32"/>
      <c r="M1229" s="138" t="s">
        <v>19</v>
      </c>
      <c r="N1229" s="139" t="s">
        <v>43</v>
      </c>
      <c r="P1229" s="140">
        <f>O1229*H1229</f>
        <v>0</v>
      </c>
      <c r="Q1229" s="140">
        <v>9.0299999999999998E-3</v>
      </c>
      <c r="R1229" s="140">
        <f>Q1229*H1229</f>
        <v>0.54523140000000003</v>
      </c>
      <c r="S1229" s="140">
        <v>0</v>
      </c>
      <c r="T1229" s="141">
        <f>S1229*H1229</f>
        <v>0</v>
      </c>
      <c r="AR1229" s="142" t="s">
        <v>281</v>
      </c>
      <c r="AT1229" s="142" t="s">
        <v>158</v>
      </c>
      <c r="AU1229" s="142" t="s">
        <v>81</v>
      </c>
      <c r="AY1229" s="17" t="s">
        <v>156</v>
      </c>
      <c r="BE1229" s="143">
        <f>IF(N1229="základní",J1229,0)</f>
        <v>0</v>
      </c>
      <c r="BF1229" s="143">
        <f>IF(N1229="snížená",J1229,0)</f>
        <v>0</v>
      </c>
      <c r="BG1229" s="143">
        <f>IF(N1229="zákl. přenesená",J1229,0)</f>
        <v>0</v>
      </c>
      <c r="BH1229" s="143">
        <f>IF(N1229="sníž. přenesená",J1229,0)</f>
        <v>0</v>
      </c>
      <c r="BI1229" s="143">
        <f>IF(N1229="nulová",J1229,0)</f>
        <v>0</v>
      </c>
      <c r="BJ1229" s="17" t="s">
        <v>79</v>
      </c>
      <c r="BK1229" s="143">
        <f>ROUND(I1229*H1229,2)</f>
        <v>0</v>
      </c>
      <c r="BL1229" s="17" t="s">
        <v>281</v>
      </c>
      <c r="BM1229" s="142" t="s">
        <v>1533</v>
      </c>
    </row>
    <row r="1230" spans="2:65" s="1" customFormat="1">
      <c r="B1230" s="32"/>
      <c r="D1230" s="144" t="s">
        <v>165</v>
      </c>
      <c r="F1230" s="145" t="s">
        <v>1534</v>
      </c>
      <c r="I1230" s="146"/>
      <c r="L1230" s="32"/>
      <c r="M1230" s="147"/>
      <c r="T1230" s="53"/>
      <c r="AT1230" s="17" t="s">
        <v>165</v>
      </c>
      <c r="AU1230" s="17" t="s">
        <v>81</v>
      </c>
    </row>
    <row r="1231" spans="2:65" s="1" customFormat="1">
      <c r="B1231" s="32"/>
      <c r="D1231" s="148" t="s">
        <v>167</v>
      </c>
      <c r="F1231" s="149" t="s">
        <v>1535</v>
      </c>
      <c r="I1231" s="146"/>
      <c r="L1231" s="32"/>
      <c r="M1231" s="147"/>
      <c r="T1231" s="53"/>
      <c r="AT1231" s="17" t="s">
        <v>167</v>
      </c>
      <c r="AU1231" s="17" t="s">
        <v>81</v>
      </c>
    </row>
    <row r="1232" spans="2:65" s="13" customFormat="1">
      <c r="B1232" s="156"/>
      <c r="D1232" s="144" t="s">
        <v>169</v>
      </c>
      <c r="E1232" s="157" t="s">
        <v>19</v>
      </c>
      <c r="F1232" s="158" t="s">
        <v>1536</v>
      </c>
      <c r="H1232" s="159">
        <v>10.029999999999999</v>
      </c>
      <c r="I1232" s="160"/>
      <c r="L1232" s="156"/>
      <c r="M1232" s="161"/>
      <c r="T1232" s="162"/>
      <c r="AT1232" s="157" t="s">
        <v>169</v>
      </c>
      <c r="AU1232" s="157" t="s">
        <v>81</v>
      </c>
      <c r="AV1232" s="13" t="s">
        <v>81</v>
      </c>
      <c r="AW1232" s="13" t="s">
        <v>33</v>
      </c>
      <c r="AX1232" s="13" t="s">
        <v>72</v>
      </c>
      <c r="AY1232" s="157" t="s">
        <v>156</v>
      </c>
    </row>
    <row r="1233" spans="2:65" s="13" customFormat="1">
      <c r="B1233" s="156"/>
      <c r="D1233" s="144" t="s">
        <v>169</v>
      </c>
      <c r="E1233" s="157" t="s">
        <v>19</v>
      </c>
      <c r="F1233" s="158" t="s">
        <v>1537</v>
      </c>
      <c r="H1233" s="159">
        <v>12.22</v>
      </c>
      <c r="I1233" s="160"/>
      <c r="L1233" s="156"/>
      <c r="M1233" s="161"/>
      <c r="T1233" s="162"/>
      <c r="AT1233" s="157" t="s">
        <v>169</v>
      </c>
      <c r="AU1233" s="157" t="s">
        <v>81</v>
      </c>
      <c r="AV1233" s="13" t="s">
        <v>81</v>
      </c>
      <c r="AW1233" s="13" t="s">
        <v>33</v>
      </c>
      <c r="AX1233" s="13" t="s">
        <v>72</v>
      </c>
      <c r="AY1233" s="157" t="s">
        <v>156</v>
      </c>
    </row>
    <row r="1234" spans="2:65" s="13" customFormat="1">
      <c r="B1234" s="156"/>
      <c r="D1234" s="144" t="s">
        <v>169</v>
      </c>
      <c r="E1234" s="157" t="s">
        <v>19</v>
      </c>
      <c r="F1234" s="158" t="s">
        <v>1538</v>
      </c>
      <c r="H1234" s="159">
        <v>2.96</v>
      </c>
      <c r="I1234" s="160"/>
      <c r="L1234" s="156"/>
      <c r="M1234" s="161"/>
      <c r="T1234" s="162"/>
      <c r="AT1234" s="157" t="s">
        <v>169</v>
      </c>
      <c r="AU1234" s="157" t="s">
        <v>81</v>
      </c>
      <c r="AV1234" s="13" t="s">
        <v>81</v>
      </c>
      <c r="AW1234" s="13" t="s">
        <v>33</v>
      </c>
      <c r="AX1234" s="13" t="s">
        <v>72</v>
      </c>
      <c r="AY1234" s="157" t="s">
        <v>156</v>
      </c>
    </row>
    <row r="1235" spans="2:65" s="13" customFormat="1">
      <c r="B1235" s="156"/>
      <c r="D1235" s="144" t="s">
        <v>169</v>
      </c>
      <c r="E1235" s="157" t="s">
        <v>19</v>
      </c>
      <c r="F1235" s="158" t="s">
        <v>1539</v>
      </c>
      <c r="H1235" s="159">
        <v>5.39</v>
      </c>
      <c r="I1235" s="160"/>
      <c r="L1235" s="156"/>
      <c r="M1235" s="161"/>
      <c r="T1235" s="162"/>
      <c r="AT1235" s="157" t="s">
        <v>169</v>
      </c>
      <c r="AU1235" s="157" t="s">
        <v>81</v>
      </c>
      <c r="AV1235" s="13" t="s">
        <v>81</v>
      </c>
      <c r="AW1235" s="13" t="s">
        <v>33</v>
      </c>
      <c r="AX1235" s="13" t="s">
        <v>72</v>
      </c>
      <c r="AY1235" s="157" t="s">
        <v>156</v>
      </c>
    </row>
    <row r="1236" spans="2:65" s="13" customFormat="1">
      <c r="B1236" s="156"/>
      <c r="D1236" s="144" t="s">
        <v>169</v>
      </c>
      <c r="E1236" s="157" t="s">
        <v>19</v>
      </c>
      <c r="F1236" s="158" t="s">
        <v>1540</v>
      </c>
      <c r="H1236" s="159">
        <v>8.23</v>
      </c>
      <c r="I1236" s="160"/>
      <c r="L1236" s="156"/>
      <c r="M1236" s="161"/>
      <c r="T1236" s="162"/>
      <c r="AT1236" s="157" t="s">
        <v>169</v>
      </c>
      <c r="AU1236" s="157" t="s">
        <v>81</v>
      </c>
      <c r="AV1236" s="13" t="s">
        <v>81</v>
      </c>
      <c r="AW1236" s="13" t="s">
        <v>33</v>
      </c>
      <c r="AX1236" s="13" t="s">
        <v>72</v>
      </c>
      <c r="AY1236" s="157" t="s">
        <v>156</v>
      </c>
    </row>
    <row r="1237" spans="2:65" s="13" customFormat="1">
      <c r="B1237" s="156"/>
      <c r="D1237" s="144" t="s">
        <v>169</v>
      </c>
      <c r="E1237" s="157" t="s">
        <v>19</v>
      </c>
      <c r="F1237" s="158" t="s">
        <v>1541</v>
      </c>
      <c r="H1237" s="159">
        <v>21.55</v>
      </c>
      <c r="I1237" s="160"/>
      <c r="L1237" s="156"/>
      <c r="M1237" s="161"/>
      <c r="T1237" s="162"/>
      <c r="AT1237" s="157" t="s">
        <v>169</v>
      </c>
      <c r="AU1237" s="157" t="s">
        <v>81</v>
      </c>
      <c r="AV1237" s="13" t="s">
        <v>81</v>
      </c>
      <c r="AW1237" s="13" t="s">
        <v>33</v>
      </c>
      <c r="AX1237" s="13" t="s">
        <v>72</v>
      </c>
      <c r="AY1237" s="157" t="s">
        <v>156</v>
      </c>
    </row>
    <row r="1238" spans="2:65" s="14" customFormat="1">
      <c r="B1238" s="163"/>
      <c r="D1238" s="144" t="s">
        <v>169</v>
      </c>
      <c r="E1238" s="164" t="s">
        <v>19</v>
      </c>
      <c r="F1238" s="165" t="s">
        <v>176</v>
      </c>
      <c r="H1238" s="166">
        <v>60.38</v>
      </c>
      <c r="I1238" s="167"/>
      <c r="L1238" s="163"/>
      <c r="M1238" s="168"/>
      <c r="T1238" s="169"/>
      <c r="AT1238" s="164" t="s">
        <v>169</v>
      </c>
      <c r="AU1238" s="164" t="s">
        <v>81</v>
      </c>
      <c r="AV1238" s="14" t="s">
        <v>163</v>
      </c>
      <c r="AW1238" s="14" t="s">
        <v>33</v>
      </c>
      <c r="AX1238" s="14" t="s">
        <v>79</v>
      </c>
      <c r="AY1238" s="164" t="s">
        <v>156</v>
      </c>
    </row>
    <row r="1239" spans="2:65" s="1" customFormat="1" ht="33" customHeight="1">
      <c r="B1239" s="32"/>
      <c r="C1239" s="170" t="s">
        <v>1542</v>
      </c>
      <c r="D1239" s="170" t="s">
        <v>237</v>
      </c>
      <c r="E1239" s="171" t="s">
        <v>1543</v>
      </c>
      <c r="F1239" s="172" t="s">
        <v>1544</v>
      </c>
      <c r="G1239" s="173" t="s">
        <v>252</v>
      </c>
      <c r="H1239" s="174">
        <v>103.14</v>
      </c>
      <c r="I1239" s="175"/>
      <c r="J1239" s="176">
        <f>ROUND(I1239*H1239,2)</f>
        <v>0</v>
      </c>
      <c r="K1239" s="172" t="s">
        <v>162</v>
      </c>
      <c r="L1239" s="177"/>
      <c r="M1239" s="178" t="s">
        <v>19</v>
      </c>
      <c r="N1239" s="179" t="s">
        <v>43</v>
      </c>
      <c r="P1239" s="140">
        <f>O1239*H1239</f>
        <v>0</v>
      </c>
      <c r="Q1239" s="140">
        <v>2.1999999999999999E-2</v>
      </c>
      <c r="R1239" s="140">
        <f>Q1239*H1239</f>
        <v>2.2690799999999998</v>
      </c>
      <c r="S1239" s="140">
        <v>0</v>
      </c>
      <c r="T1239" s="141">
        <f>S1239*H1239</f>
        <v>0</v>
      </c>
      <c r="AR1239" s="142" t="s">
        <v>384</v>
      </c>
      <c r="AT1239" s="142" t="s">
        <v>237</v>
      </c>
      <c r="AU1239" s="142" t="s">
        <v>81</v>
      </c>
      <c r="AY1239" s="17" t="s">
        <v>156</v>
      </c>
      <c r="BE1239" s="143">
        <f>IF(N1239="základní",J1239,0)</f>
        <v>0</v>
      </c>
      <c r="BF1239" s="143">
        <f>IF(N1239="snížená",J1239,0)</f>
        <v>0</v>
      </c>
      <c r="BG1239" s="143">
        <f>IF(N1239="zákl. přenesená",J1239,0)</f>
        <v>0</v>
      </c>
      <c r="BH1239" s="143">
        <f>IF(N1239="sníž. přenesená",J1239,0)</f>
        <v>0</v>
      </c>
      <c r="BI1239" s="143">
        <f>IF(N1239="nulová",J1239,0)</f>
        <v>0</v>
      </c>
      <c r="BJ1239" s="17" t="s">
        <v>79</v>
      </c>
      <c r="BK1239" s="143">
        <f>ROUND(I1239*H1239,2)</f>
        <v>0</v>
      </c>
      <c r="BL1239" s="17" t="s">
        <v>281</v>
      </c>
      <c r="BM1239" s="142" t="s">
        <v>1545</v>
      </c>
    </row>
    <row r="1240" spans="2:65" s="1" customFormat="1">
      <c r="B1240" s="32"/>
      <c r="D1240" s="144" t="s">
        <v>165</v>
      </c>
      <c r="F1240" s="145" t="s">
        <v>1544</v>
      </c>
      <c r="I1240" s="146"/>
      <c r="L1240" s="32"/>
      <c r="M1240" s="147"/>
      <c r="T1240" s="53"/>
      <c r="AT1240" s="17" t="s">
        <v>165</v>
      </c>
      <c r="AU1240" s="17" t="s">
        <v>81</v>
      </c>
    </row>
    <row r="1241" spans="2:65" s="13" customFormat="1">
      <c r="B1241" s="156"/>
      <c r="D1241" s="144" t="s">
        <v>169</v>
      </c>
      <c r="E1241" s="157" t="s">
        <v>19</v>
      </c>
      <c r="F1241" s="158" t="s">
        <v>1546</v>
      </c>
      <c r="H1241" s="159">
        <v>89.686999999999998</v>
      </c>
      <c r="I1241" s="160"/>
      <c r="L1241" s="156"/>
      <c r="M1241" s="161"/>
      <c r="T1241" s="162"/>
      <c r="AT1241" s="157" t="s">
        <v>169</v>
      </c>
      <c r="AU1241" s="157" t="s">
        <v>81</v>
      </c>
      <c r="AV1241" s="13" t="s">
        <v>81</v>
      </c>
      <c r="AW1241" s="13" t="s">
        <v>33</v>
      </c>
      <c r="AX1241" s="13" t="s">
        <v>72</v>
      </c>
      <c r="AY1241" s="157" t="s">
        <v>156</v>
      </c>
    </row>
    <row r="1242" spans="2:65" s="14" customFormat="1">
      <c r="B1242" s="163"/>
      <c r="D1242" s="144" t="s">
        <v>169</v>
      </c>
      <c r="E1242" s="164" t="s">
        <v>19</v>
      </c>
      <c r="F1242" s="165" t="s">
        <v>176</v>
      </c>
      <c r="H1242" s="166">
        <v>89.686999999999998</v>
      </c>
      <c r="I1242" s="167"/>
      <c r="L1242" s="163"/>
      <c r="M1242" s="168"/>
      <c r="T1242" s="169"/>
      <c r="AT1242" s="164" t="s">
        <v>169</v>
      </c>
      <c r="AU1242" s="164" t="s">
        <v>81</v>
      </c>
      <c r="AV1242" s="14" t="s">
        <v>163</v>
      </c>
      <c r="AW1242" s="14" t="s">
        <v>33</v>
      </c>
      <c r="AX1242" s="14" t="s">
        <v>79</v>
      </c>
      <c r="AY1242" s="164" t="s">
        <v>156</v>
      </c>
    </row>
    <row r="1243" spans="2:65" s="13" customFormat="1">
      <c r="B1243" s="156"/>
      <c r="D1243" s="144" t="s">
        <v>169</v>
      </c>
      <c r="F1243" s="158" t="s">
        <v>1547</v>
      </c>
      <c r="H1243" s="159">
        <v>103.14</v>
      </c>
      <c r="I1243" s="160"/>
      <c r="L1243" s="156"/>
      <c r="M1243" s="161"/>
      <c r="T1243" s="162"/>
      <c r="AT1243" s="157" t="s">
        <v>169</v>
      </c>
      <c r="AU1243" s="157" t="s">
        <v>81</v>
      </c>
      <c r="AV1243" s="13" t="s">
        <v>81</v>
      </c>
      <c r="AW1243" s="13" t="s">
        <v>4</v>
      </c>
      <c r="AX1243" s="13" t="s">
        <v>79</v>
      </c>
      <c r="AY1243" s="157" t="s">
        <v>156</v>
      </c>
    </row>
    <row r="1244" spans="2:65" s="1" customFormat="1" ht="24.2" customHeight="1">
      <c r="B1244" s="32"/>
      <c r="C1244" s="131" t="s">
        <v>1548</v>
      </c>
      <c r="D1244" s="131" t="s">
        <v>158</v>
      </c>
      <c r="E1244" s="132" t="s">
        <v>1549</v>
      </c>
      <c r="F1244" s="133" t="s">
        <v>1550</v>
      </c>
      <c r="G1244" s="134" t="s">
        <v>252</v>
      </c>
      <c r="H1244" s="135">
        <v>326.45</v>
      </c>
      <c r="I1244" s="136"/>
      <c r="J1244" s="137">
        <f>ROUND(I1244*H1244,2)</f>
        <v>0</v>
      </c>
      <c r="K1244" s="133" t="s">
        <v>162</v>
      </c>
      <c r="L1244" s="32"/>
      <c r="M1244" s="138" t="s">
        <v>19</v>
      </c>
      <c r="N1244" s="139" t="s">
        <v>43</v>
      </c>
      <c r="P1244" s="140">
        <f>O1244*H1244</f>
        <v>0</v>
      </c>
      <c r="Q1244" s="140">
        <v>1.5E-3</v>
      </c>
      <c r="R1244" s="140">
        <f>Q1244*H1244</f>
        <v>0.48967499999999997</v>
      </c>
      <c r="S1244" s="140">
        <v>0</v>
      </c>
      <c r="T1244" s="141">
        <f>S1244*H1244</f>
        <v>0</v>
      </c>
      <c r="AR1244" s="142" t="s">
        <v>281</v>
      </c>
      <c r="AT1244" s="142" t="s">
        <v>158</v>
      </c>
      <c r="AU1244" s="142" t="s">
        <v>81</v>
      </c>
      <c r="AY1244" s="17" t="s">
        <v>156</v>
      </c>
      <c r="BE1244" s="143">
        <f>IF(N1244="základní",J1244,0)</f>
        <v>0</v>
      </c>
      <c r="BF1244" s="143">
        <f>IF(N1244="snížená",J1244,0)</f>
        <v>0</v>
      </c>
      <c r="BG1244" s="143">
        <f>IF(N1244="zákl. přenesená",J1244,0)</f>
        <v>0</v>
      </c>
      <c r="BH1244" s="143">
        <f>IF(N1244="sníž. přenesená",J1244,0)</f>
        <v>0</v>
      </c>
      <c r="BI1244" s="143">
        <f>IF(N1244="nulová",J1244,0)</f>
        <v>0</v>
      </c>
      <c r="BJ1244" s="17" t="s">
        <v>79</v>
      </c>
      <c r="BK1244" s="143">
        <f>ROUND(I1244*H1244,2)</f>
        <v>0</v>
      </c>
      <c r="BL1244" s="17" t="s">
        <v>281</v>
      </c>
      <c r="BM1244" s="142" t="s">
        <v>1551</v>
      </c>
    </row>
    <row r="1245" spans="2:65" s="1" customFormat="1">
      <c r="B1245" s="32"/>
      <c r="D1245" s="144" t="s">
        <v>165</v>
      </c>
      <c r="F1245" s="145" t="s">
        <v>1552</v>
      </c>
      <c r="I1245" s="146"/>
      <c r="L1245" s="32"/>
      <c r="M1245" s="147"/>
      <c r="T1245" s="53"/>
      <c r="AT1245" s="17" t="s">
        <v>165</v>
      </c>
      <c r="AU1245" s="17" t="s">
        <v>81</v>
      </c>
    </row>
    <row r="1246" spans="2:65" s="1" customFormat="1">
      <c r="B1246" s="32"/>
      <c r="D1246" s="148" t="s">
        <v>167</v>
      </c>
      <c r="F1246" s="149" t="s">
        <v>1553</v>
      </c>
      <c r="I1246" s="146"/>
      <c r="L1246" s="32"/>
      <c r="M1246" s="147"/>
      <c r="T1246" s="53"/>
      <c r="AT1246" s="17" t="s">
        <v>167</v>
      </c>
      <c r="AU1246" s="17" t="s">
        <v>81</v>
      </c>
    </row>
    <row r="1247" spans="2:65" s="1" customFormat="1" ht="16.5" customHeight="1">
      <c r="B1247" s="32"/>
      <c r="C1247" s="131" t="s">
        <v>1554</v>
      </c>
      <c r="D1247" s="131" t="s">
        <v>158</v>
      </c>
      <c r="E1247" s="132" t="s">
        <v>1555</v>
      </c>
      <c r="F1247" s="133" t="s">
        <v>1556</v>
      </c>
      <c r="G1247" s="134" t="s">
        <v>372</v>
      </c>
      <c r="H1247" s="135">
        <v>80</v>
      </c>
      <c r="I1247" s="136"/>
      <c r="J1247" s="137">
        <f>ROUND(I1247*H1247,2)</f>
        <v>0</v>
      </c>
      <c r="K1247" s="133" t="s">
        <v>162</v>
      </c>
      <c r="L1247" s="32"/>
      <c r="M1247" s="138" t="s">
        <v>19</v>
      </c>
      <c r="N1247" s="139" t="s">
        <v>43</v>
      </c>
      <c r="P1247" s="140">
        <f>O1247*H1247</f>
        <v>0</v>
      </c>
      <c r="Q1247" s="140">
        <v>9.0000000000000006E-5</v>
      </c>
      <c r="R1247" s="140">
        <f>Q1247*H1247</f>
        <v>7.2000000000000007E-3</v>
      </c>
      <c r="S1247" s="140">
        <v>0</v>
      </c>
      <c r="T1247" s="141">
        <f>S1247*H1247</f>
        <v>0</v>
      </c>
      <c r="AR1247" s="142" t="s">
        <v>281</v>
      </c>
      <c r="AT1247" s="142" t="s">
        <v>158</v>
      </c>
      <c r="AU1247" s="142" t="s">
        <v>81</v>
      </c>
      <c r="AY1247" s="17" t="s">
        <v>156</v>
      </c>
      <c r="BE1247" s="143">
        <f>IF(N1247="základní",J1247,0)</f>
        <v>0</v>
      </c>
      <c r="BF1247" s="143">
        <f>IF(N1247="snížená",J1247,0)</f>
        <v>0</v>
      </c>
      <c r="BG1247" s="143">
        <f>IF(N1247="zákl. přenesená",J1247,0)</f>
        <v>0</v>
      </c>
      <c r="BH1247" s="143">
        <f>IF(N1247="sníž. přenesená",J1247,0)</f>
        <v>0</v>
      </c>
      <c r="BI1247" s="143">
        <f>IF(N1247="nulová",J1247,0)</f>
        <v>0</v>
      </c>
      <c r="BJ1247" s="17" t="s">
        <v>79</v>
      </c>
      <c r="BK1247" s="143">
        <f>ROUND(I1247*H1247,2)</f>
        <v>0</v>
      </c>
      <c r="BL1247" s="17" t="s">
        <v>281</v>
      </c>
      <c r="BM1247" s="142" t="s">
        <v>1557</v>
      </c>
    </row>
    <row r="1248" spans="2:65" s="1" customFormat="1">
      <c r="B1248" s="32"/>
      <c r="D1248" s="144" t="s">
        <v>165</v>
      </c>
      <c r="F1248" s="145" t="s">
        <v>1558</v>
      </c>
      <c r="I1248" s="146"/>
      <c r="L1248" s="32"/>
      <c r="M1248" s="147"/>
      <c r="T1248" s="53"/>
      <c r="AT1248" s="17" t="s">
        <v>165</v>
      </c>
      <c r="AU1248" s="17" t="s">
        <v>81</v>
      </c>
    </row>
    <row r="1249" spans="2:65" s="1" customFormat="1">
      <c r="B1249" s="32"/>
      <c r="D1249" s="148" t="s">
        <v>167</v>
      </c>
      <c r="F1249" s="149" t="s">
        <v>1559</v>
      </c>
      <c r="I1249" s="146"/>
      <c r="L1249" s="32"/>
      <c r="M1249" s="147"/>
      <c r="T1249" s="53"/>
      <c r="AT1249" s="17" t="s">
        <v>167</v>
      </c>
      <c r="AU1249" s="17" t="s">
        <v>81</v>
      </c>
    </row>
    <row r="1250" spans="2:65" s="13" customFormat="1">
      <c r="B1250" s="156"/>
      <c r="D1250" s="144" t="s">
        <v>169</v>
      </c>
      <c r="E1250" s="157" t="s">
        <v>19</v>
      </c>
      <c r="F1250" s="158" t="s">
        <v>1560</v>
      </c>
      <c r="H1250" s="159">
        <v>80</v>
      </c>
      <c r="I1250" s="160"/>
      <c r="L1250" s="156"/>
      <c r="M1250" s="161"/>
      <c r="T1250" s="162"/>
      <c r="AT1250" s="157" t="s">
        <v>169</v>
      </c>
      <c r="AU1250" s="157" t="s">
        <v>81</v>
      </c>
      <c r="AV1250" s="13" t="s">
        <v>81</v>
      </c>
      <c r="AW1250" s="13" t="s">
        <v>33</v>
      </c>
      <c r="AX1250" s="13" t="s">
        <v>79</v>
      </c>
      <c r="AY1250" s="157" t="s">
        <v>156</v>
      </c>
    </row>
    <row r="1251" spans="2:65" s="1" customFormat="1" ht="16.5" customHeight="1">
      <c r="B1251" s="32"/>
      <c r="C1251" s="131" t="s">
        <v>1561</v>
      </c>
      <c r="D1251" s="131" t="s">
        <v>158</v>
      </c>
      <c r="E1251" s="132" t="s">
        <v>1562</v>
      </c>
      <c r="F1251" s="133" t="s">
        <v>1563</v>
      </c>
      <c r="G1251" s="134" t="s">
        <v>372</v>
      </c>
      <c r="H1251" s="135">
        <v>580</v>
      </c>
      <c r="I1251" s="136"/>
      <c r="J1251" s="137">
        <f>ROUND(I1251*H1251,2)</f>
        <v>0</v>
      </c>
      <c r="K1251" s="133" t="s">
        <v>162</v>
      </c>
      <c r="L1251" s="32"/>
      <c r="M1251" s="138" t="s">
        <v>19</v>
      </c>
      <c r="N1251" s="139" t="s">
        <v>43</v>
      </c>
      <c r="P1251" s="140">
        <f>O1251*H1251</f>
        <v>0</v>
      </c>
      <c r="Q1251" s="140">
        <v>1E-4</v>
      </c>
      <c r="R1251" s="140">
        <f>Q1251*H1251</f>
        <v>5.8000000000000003E-2</v>
      </c>
      <c r="S1251" s="140">
        <v>0</v>
      </c>
      <c r="T1251" s="141">
        <f>S1251*H1251</f>
        <v>0</v>
      </c>
      <c r="AR1251" s="142" t="s">
        <v>281</v>
      </c>
      <c r="AT1251" s="142" t="s">
        <v>158</v>
      </c>
      <c r="AU1251" s="142" t="s">
        <v>81</v>
      </c>
      <c r="AY1251" s="17" t="s">
        <v>156</v>
      </c>
      <c r="BE1251" s="143">
        <f>IF(N1251="základní",J1251,0)</f>
        <v>0</v>
      </c>
      <c r="BF1251" s="143">
        <f>IF(N1251="snížená",J1251,0)</f>
        <v>0</v>
      </c>
      <c r="BG1251" s="143">
        <f>IF(N1251="zákl. přenesená",J1251,0)</f>
        <v>0</v>
      </c>
      <c r="BH1251" s="143">
        <f>IF(N1251="sníž. přenesená",J1251,0)</f>
        <v>0</v>
      </c>
      <c r="BI1251" s="143">
        <f>IF(N1251="nulová",J1251,0)</f>
        <v>0</v>
      </c>
      <c r="BJ1251" s="17" t="s">
        <v>79</v>
      </c>
      <c r="BK1251" s="143">
        <f>ROUND(I1251*H1251,2)</f>
        <v>0</v>
      </c>
      <c r="BL1251" s="17" t="s">
        <v>281</v>
      </c>
      <c r="BM1251" s="142" t="s">
        <v>1564</v>
      </c>
    </row>
    <row r="1252" spans="2:65" s="1" customFormat="1">
      <c r="B1252" s="32"/>
      <c r="D1252" s="144" t="s">
        <v>165</v>
      </c>
      <c r="F1252" s="145" t="s">
        <v>1565</v>
      </c>
      <c r="I1252" s="146"/>
      <c r="L1252" s="32"/>
      <c r="M1252" s="147"/>
      <c r="T1252" s="53"/>
      <c r="AT1252" s="17" t="s">
        <v>165</v>
      </c>
      <c r="AU1252" s="17" t="s">
        <v>81</v>
      </c>
    </row>
    <row r="1253" spans="2:65" s="1" customFormat="1">
      <c r="B1253" s="32"/>
      <c r="D1253" s="148" t="s">
        <v>167</v>
      </c>
      <c r="F1253" s="149" t="s">
        <v>1566</v>
      </c>
      <c r="I1253" s="146"/>
      <c r="L1253" s="32"/>
      <c r="M1253" s="147"/>
      <c r="T1253" s="53"/>
      <c r="AT1253" s="17" t="s">
        <v>167</v>
      </c>
      <c r="AU1253" s="17" t="s">
        <v>81</v>
      </c>
    </row>
    <row r="1254" spans="2:65" s="13" customFormat="1">
      <c r="B1254" s="156"/>
      <c r="D1254" s="144" t="s">
        <v>169</v>
      </c>
      <c r="E1254" s="157" t="s">
        <v>19</v>
      </c>
      <c r="F1254" s="158" t="s">
        <v>1567</v>
      </c>
      <c r="H1254" s="159">
        <v>580</v>
      </c>
      <c r="I1254" s="160"/>
      <c r="L1254" s="156"/>
      <c r="M1254" s="161"/>
      <c r="T1254" s="162"/>
      <c r="AT1254" s="157" t="s">
        <v>169</v>
      </c>
      <c r="AU1254" s="157" t="s">
        <v>81</v>
      </c>
      <c r="AV1254" s="13" t="s">
        <v>81</v>
      </c>
      <c r="AW1254" s="13" t="s">
        <v>33</v>
      </c>
      <c r="AX1254" s="13" t="s">
        <v>79</v>
      </c>
      <c r="AY1254" s="157" t="s">
        <v>156</v>
      </c>
    </row>
    <row r="1255" spans="2:65" s="1" customFormat="1" ht="21.75" customHeight="1">
      <c r="B1255" s="32"/>
      <c r="C1255" s="131" t="s">
        <v>1568</v>
      </c>
      <c r="D1255" s="131" t="s">
        <v>158</v>
      </c>
      <c r="E1255" s="132" t="s">
        <v>1569</v>
      </c>
      <c r="F1255" s="133" t="s">
        <v>1570</v>
      </c>
      <c r="G1255" s="134" t="s">
        <v>372</v>
      </c>
      <c r="H1255" s="135">
        <v>90</v>
      </c>
      <c r="I1255" s="136"/>
      <c r="J1255" s="137">
        <f>ROUND(I1255*H1255,2)</f>
        <v>0</v>
      </c>
      <c r="K1255" s="133" t="s">
        <v>162</v>
      </c>
      <c r="L1255" s="32"/>
      <c r="M1255" s="138" t="s">
        <v>19</v>
      </c>
      <c r="N1255" s="139" t="s">
        <v>43</v>
      </c>
      <c r="P1255" s="140">
        <f>O1255*H1255</f>
        <v>0</v>
      </c>
      <c r="Q1255" s="140">
        <v>0</v>
      </c>
      <c r="R1255" s="140">
        <f>Q1255*H1255</f>
        <v>0</v>
      </c>
      <c r="S1255" s="140">
        <v>0</v>
      </c>
      <c r="T1255" s="141">
        <f>S1255*H1255</f>
        <v>0</v>
      </c>
      <c r="AR1255" s="142" t="s">
        <v>281</v>
      </c>
      <c r="AT1255" s="142" t="s">
        <v>158</v>
      </c>
      <c r="AU1255" s="142" t="s">
        <v>81</v>
      </c>
      <c r="AY1255" s="17" t="s">
        <v>156</v>
      </c>
      <c r="BE1255" s="143">
        <f>IF(N1255="základní",J1255,0)</f>
        <v>0</v>
      </c>
      <c r="BF1255" s="143">
        <f>IF(N1255="snížená",J1255,0)</f>
        <v>0</v>
      </c>
      <c r="BG1255" s="143">
        <f>IF(N1255="zákl. přenesená",J1255,0)</f>
        <v>0</v>
      </c>
      <c r="BH1255" s="143">
        <f>IF(N1255="sníž. přenesená",J1255,0)</f>
        <v>0</v>
      </c>
      <c r="BI1255" s="143">
        <f>IF(N1255="nulová",J1255,0)</f>
        <v>0</v>
      </c>
      <c r="BJ1255" s="17" t="s">
        <v>79</v>
      </c>
      <c r="BK1255" s="143">
        <f>ROUND(I1255*H1255,2)</f>
        <v>0</v>
      </c>
      <c r="BL1255" s="17" t="s">
        <v>281</v>
      </c>
      <c r="BM1255" s="142" t="s">
        <v>1571</v>
      </c>
    </row>
    <row r="1256" spans="2:65" s="1" customFormat="1">
      <c r="B1256" s="32"/>
      <c r="D1256" s="144" t="s">
        <v>165</v>
      </c>
      <c r="F1256" s="145" t="s">
        <v>1572</v>
      </c>
      <c r="I1256" s="146"/>
      <c r="L1256" s="32"/>
      <c r="M1256" s="147"/>
      <c r="T1256" s="53"/>
      <c r="AT1256" s="17" t="s">
        <v>165</v>
      </c>
      <c r="AU1256" s="17" t="s">
        <v>81</v>
      </c>
    </row>
    <row r="1257" spans="2:65" s="1" customFormat="1">
      <c r="B1257" s="32"/>
      <c r="D1257" s="148" t="s">
        <v>167</v>
      </c>
      <c r="F1257" s="149" t="s">
        <v>1573</v>
      </c>
      <c r="I1257" s="146"/>
      <c r="L1257" s="32"/>
      <c r="M1257" s="147"/>
      <c r="T1257" s="53"/>
      <c r="AT1257" s="17" t="s">
        <v>167</v>
      </c>
      <c r="AU1257" s="17" t="s">
        <v>81</v>
      </c>
    </row>
    <row r="1258" spans="2:65" s="13" customFormat="1">
      <c r="B1258" s="156"/>
      <c r="D1258" s="144" t="s">
        <v>169</v>
      </c>
      <c r="E1258" s="157" t="s">
        <v>19</v>
      </c>
      <c r="F1258" s="158" t="s">
        <v>1574</v>
      </c>
      <c r="H1258" s="159">
        <v>90</v>
      </c>
      <c r="I1258" s="160"/>
      <c r="L1258" s="156"/>
      <c r="M1258" s="161"/>
      <c r="T1258" s="162"/>
      <c r="AT1258" s="157" t="s">
        <v>169</v>
      </c>
      <c r="AU1258" s="157" t="s">
        <v>81</v>
      </c>
      <c r="AV1258" s="13" t="s">
        <v>81</v>
      </c>
      <c r="AW1258" s="13" t="s">
        <v>33</v>
      </c>
      <c r="AX1258" s="13" t="s">
        <v>79</v>
      </c>
      <c r="AY1258" s="157" t="s">
        <v>156</v>
      </c>
    </row>
    <row r="1259" spans="2:65" s="1" customFormat="1" ht="24.2" customHeight="1">
      <c r="B1259" s="32"/>
      <c r="C1259" s="131" t="s">
        <v>1575</v>
      </c>
      <c r="D1259" s="131" t="s">
        <v>158</v>
      </c>
      <c r="E1259" s="132" t="s">
        <v>1576</v>
      </c>
      <c r="F1259" s="133" t="s">
        <v>1577</v>
      </c>
      <c r="G1259" s="134" t="s">
        <v>372</v>
      </c>
      <c r="H1259" s="135">
        <v>5.2</v>
      </c>
      <c r="I1259" s="136"/>
      <c r="J1259" s="137">
        <f>ROUND(I1259*H1259,2)</f>
        <v>0</v>
      </c>
      <c r="K1259" s="133" t="s">
        <v>162</v>
      </c>
      <c r="L1259" s="32"/>
      <c r="M1259" s="138" t="s">
        <v>19</v>
      </c>
      <c r="N1259" s="139" t="s">
        <v>43</v>
      </c>
      <c r="P1259" s="140">
        <f>O1259*H1259</f>
        <v>0</v>
      </c>
      <c r="Q1259" s="140">
        <v>0</v>
      </c>
      <c r="R1259" s="140">
        <f>Q1259*H1259</f>
        <v>0</v>
      </c>
      <c r="S1259" s="140">
        <v>0</v>
      </c>
      <c r="T1259" s="141">
        <f>S1259*H1259</f>
        <v>0</v>
      </c>
      <c r="AR1259" s="142" t="s">
        <v>281</v>
      </c>
      <c r="AT1259" s="142" t="s">
        <v>158</v>
      </c>
      <c r="AU1259" s="142" t="s">
        <v>81</v>
      </c>
      <c r="AY1259" s="17" t="s">
        <v>156</v>
      </c>
      <c r="BE1259" s="143">
        <f>IF(N1259="základní",J1259,0)</f>
        <v>0</v>
      </c>
      <c r="BF1259" s="143">
        <f>IF(N1259="snížená",J1259,0)</f>
        <v>0</v>
      </c>
      <c r="BG1259" s="143">
        <f>IF(N1259="zákl. přenesená",J1259,0)</f>
        <v>0</v>
      </c>
      <c r="BH1259" s="143">
        <f>IF(N1259="sníž. přenesená",J1259,0)</f>
        <v>0</v>
      </c>
      <c r="BI1259" s="143">
        <f>IF(N1259="nulová",J1259,0)</f>
        <v>0</v>
      </c>
      <c r="BJ1259" s="17" t="s">
        <v>79</v>
      </c>
      <c r="BK1259" s="143">
        <f>ROUND(I1259*H1259,2)</f>
        <v>0</v>
      </c>
      <c r="BL1259" s="17" t="s">
        <v>281</v>
      </c>
      <c r="BM1259" s="142" t="s">
        <v>1578</v>
      </c>
    </row>
    <row r="1260" spans="2:65" s="1" customFormat="1">
      <c r="B1260" s="32"/>
      <c r="D1260" s="144" t="s">
        <v>165</v>
      </c>
      <c r="F1260" s="145" t="s">
        <v>1579</v>
      </c>
      <c r="I1260" s="146"/>
      <c r="L1260" s="32"/>
      <c r="M1260" s="147"/>
      <c r="T1260" s="53"/>
      <c r="AT1260" s="17" t="s">
        <v>165</v>
      </c>
      <c r="AU1260" s="17" t="s">
        <v>81</v>
      </c>
    </row>
    <row r="1261" spans="2:65" s="1" customFormat="1">
      <c r="B1261" s="32"/>
      <c r="D1261" s="148" t="s">
        <v>167</v>
      </c>
      <c r="F1261" s="149" t="s">
        <v>1580</v>
      </c>
      <c r="I1261" s="146"/>
      <c r="L1261" s="32"/>
      <c r="M1261" s="147"/>
      <c r="T1261" s="53"/>
      <c r="AT1261" s="17" t="s">
        <v>167</v>
      </c>
      <c r="AU1261" s="17" t="s">
        <v>81</v>
      </c>
    </row>
    <row r="1262" spans="2:65" s="13" customFormat="1">
      <c r="B1262" s="156"/>
      <c r="D1262" s="144" t="s">
        <v>169</v>
      </c>
      <c r="E1262" s="157" t="s">
        <v>19</v>
      </c>
      <c r="F1262" s="158" t="s">
        <v>1581</v>
      </c>
      <c r="H1262" s="159">
        <v>5.2</v>
      </c>
      <c r="I1262" s="160"/>
      <c r="L1262" s="156"/>
      <c r="M1262" s="161"/>
      <c r="T1262" s="162"/>
      <c r="AT1262" s="157" t="s">
        <v>169</v>
      </c>
      <c r="AU1262" s="157" t="s">
        <v>81</v>
      </c>
      <c r="AV1262" s="13" t="s">
        <v>81</v>
      </c>
      <c r="AW1262" s="13" t="s">
        <v>33</v>
      </c>
      <c r="AX1262" s="13" t="s">
        <v>72</v>
      </c>
      <c r="AY1262" s="157" t="s">
        <v>156</v>
      </c>
    </row>
    <row r="1263" spans="2:65" s="14" customFormat="1">
      <c r="B1263" s="163"/>
      <c r="D1263" s="144" t="s">
        <v>169</v>
      </c>
      <c r="E1263" s="164" t="s">
        <v>19</v>
      </c>
      <c r="F1263" s="165" t="s">
        <v>176</v>
      </c>
      <c r="H1263" s="166">
        <v>5.2</v>
      </c>
      <c r="I1263" s="167"/>
      <c r="L1263" s="163"/>
      <c r="M1263" s="168"/>
      <c r="T1263" s="169"/>
      <c r="AT1263" s="164" t="s">
        <v>169</v>
      </c>
      <c r="AU1263" s="164" t="s">
        <v>81</v>
      </c>
      <c r="AV1263" s="14" t="s">
        <v>163</v>
      </c>
      <c r="AW1263" s="14" t="s">
        <v>33</v>
      </c>
      <c r="AX1263" s="14" t="s">
        <v>79</v>
      </c>
      <c r="AY1263" s="164" t="s">
        <v>156</v>
      </c>
    </row>
    <row r="1264" spans="2:65" s="1" customFormat="1" ht="16.5" customHeight="1">
      <c r="B1264" s="32"/>
      <c r="C1264" s="131" t="s">
        <v>1582</v>
      </c>
      <c r="D1264" s="131" t="s">
        <v>158</v>
      </c>
      <c r="E1264" s="132" t="s">
        <v>1583</v>
      </c>
      <c r="F1264" s="133" t="s">
        <v>1584</v>
      </c>
      <c r="G1264" s="134" t="s">
        <v>284</v>
      </c>
      <c r="H1264" s="135">
        <v>70</v>
      </c>
      <c r="I1264" s="136"/>
      <c r="J1264" s="137">
        <f>ROUND(I1264*H1264,2)</f>
        <v>0</v>
      </c>
      <c r="K1264" s="133" t="s">
        <v>162</v>
      </c>
      <c r="L1264" s="32"/>
      <c r="M1264" s="138" t="s">
        <v>19</v>
      </c>
      <c r="N1264" s="139" t="s">
        <v>43</v>
      </c>
      <c r="P1264" s="140">
        <f>O1264*H1264</f>
        <v>0</v>
      </c>
      <c r="Q1264" s="140">
        <v>2.1000000000000001E-4</v>
      </c>
      <c r="R1264" s="140">
        <f>Q1264*H1264</f>
        <v>1.4700000000000001E-2</v>
      </c>
      <c r="S1264" s="140">
        <v>0</v>
      </c>
      <c r="T1264" s="141">
        <f>S1264*H1264</f>
        <v>0</v>
      </c>
      <c r="AR1264" s="142" t="s">
        <v>281</v>
      </c>
      <c r="AT1264" s="142" t="s">
        <v>158</v>
      </c>
      <c r="AU1264" s="142" t="s">
        <v>81</v>
      </c>
      <c r="AY1264" s="17" t="s">
        <v>156</v>
      </c>
      <c r="BE1264" s="143">
        <f>IF(N1264="základní",J1264,0)</f>
        <v>0</v>
      </c>
      <c r="BF1264" s="143">
        <f>IF(N1264="snížená",J1264,0)</f>
        <v>0</v>
      </c>
      <c r="BG1264" s="143">
        <f>IF(N1264="zákl. přenesená",J1264,0)</f>
        <v>0</v>
      </c>
      <c r="BH1264" s="143">
        <f>IF(N1264="sníž. přenesená",J1264,0)</f>
        <v>0</v>
      </c>
      <c r="BI1264" s="143">
        <f>IF(N1264="nulová",J1264,0)</f>
        <v>0</v>
      </c>
      <c r="BJ1264" s="17" t="s">
        <v>79</v>
      </c>
      <c r="BK1264" s="143">
        <f>ROUND(I1264*H1264,2)</f>
        <v>0</v>
      </c>
      <c r="BL1264" s="17" t="s">
        <v>281</v>
      </c>
      <c r="BM1264" s="142" t="s">
        <v>1585</v>
      </c>
    </row>
    <row r="1265" spans="2:65" s="1" customFormat="1">
      <c r="B1265" s="32"/>
      <c r="D1265" s="144" t="s">
        <v>165</v>
      </c>
      <c r="F1265" s="145" t="s">
        <v>1586</v>
      </c>
      <c r="I1265" s="146"/>
      <c r="L1265" s="32"/>
      <c r="M1265" s="147"/>
      <c r="T1265" s="53"/>
      <c r="AT1265" s="17" t="s">
        <v>165</v>
      </c>
      <c r="AU1265" s="17" t="s">
        <v>81</v>
      </c>
    </row>
    <row r="1266" spans="2:65" s="1" customFormat="1">
      <c r="B1266" s="32"/>
      <c r="D1266" s="148" t="s">
        <v>167</v>
      </c>
      <c r="F1266" s="149" t="s">
        <v>1587</v>
      </c>
      <c r="I1266" s="146"/>
      <c r="L1266" s="32"/>
      <c r="M1266" s="147"/>
      <c r="T1266" s="53"/>
      <c r="AT1266" s="17" t="s">
        <v>167</v>
      </c>
      <c r="AU1266" s="17" t="s">
        <v>81</v>
      </c>
    </row>
    <row r="1267" spans="2:65" s="13" customFormat="1">
      <c r="B1267" s="156"/>
      <c r="D1267" s="144" t="s">
        <v>169</v>
      </c>
      <c r="E1267" s="157" t="s">
        <v>19</v>
      </c>
      <c r="F1267" s="158" t="s">
        <v>1588</v>
      </c>
      <c r="H1267" s="159">
        <v>70</v>
      </c>
      <c r="I1267" s="160"/>
      <c r="L1267" s="156"/>
      <c r="M1267" s="161"/>
      <c r="T1267" s="162"/>
      <c r="AT1267" s="157" t="s">
        <v>169</v>
      </c>
      <c r="AU1267" s="157" t="s">
        <v>81</v>
      </c>
      <c r="AV1267" s="13" t="s">
        <v>81</v>
      </c>
      <c r="AW1267" s="13" t="s">
        <v>33</v>
      </c>
      <c r="AX1267" s="13" t="s">
        <v>79</v>
      </c>
      <c r="AY1267" s="157" t="s">
        <v>156</v>
      </c>
    </row>
    <row r="1268" spans="2:65" s="1" customFormat="1" ht="16.5" customHeight="1">
      <c r="B1268" s="32"/>
      <c r="C1268" s="131" t="s">
        <v>1589</v>
      </c>
      <c r="D1268" s="131" t="s">
        <v>158</v>
      </c>
      <c r="E1268" s="132" t="s">
        <v>1590</v>
      </c>
      <c r="F1268" s="133" t="s">
        <v>1591</v>
      </c>
      <c r="G1268" s="134" t="s">
        <v>284</v>
      </c>
      <c r="H1268" s="135">
        <v>20</v>
      </c>
      <c r="I1268" s="136"/>
      <c r="J1268" s="137">
        <f>ROUND(I1268*H1268,2)</f>
        <v>0</v>
      </c>
      <c r="K1268" s="133" t="s">
        <v>162</v>
      </c>
      <c r="L1268" s="32"/>
      <c r="M1268" s="138" t="s">
        <v>19</v>
      </c>
      <c r="N1268" s="139" t="s">
        <v>43</v>
      </c>
      <c r="P1268" s="140">
        <f>O1268*H1268</f>
        <v>0</v>
      </c>
      <c r="Q1268" s="140">
        <v>2.0000000000000001E-4</v>
      </c>
      <c r="R1268" s="140">
        <f>Q1268*H1268</f>
        <v>4.0000000000000001E-3</v>
      </c>
      <c r="S1268" s="140">
        <v>0</v>
      </c>
      <c r="T1268" s="141">
        <f>S1268*H1268</f>
        <v>0</v>
      </c>
      <c r="AR1268" s="142" t="s">
        <v>281</v>
      </c>
      <c r="AT1268" s="142" t="s">
        <v>158</v>
      </c>
      <c r="AU1268" s="142" t="s">
        <v>81</v>
      </c>
      <c r="AY1268" s="17" t="s">
        <v>156</v>
      </c>
      <c r="BE1268" s="143">
        <f>IF(N1268="základní",J1268,0)</f>
        <v>0</v>
      </c>
      <c r="BF1268" s="143">
        <f>IF(N1268="snížená",J1268,0)</f>
        <v>0</v>
      </c>
      <c r="BG1268" s="143">
        <f>IF(N1268="zákl. přenesená",J1268,0)</f>
        <v>0</v>
      </c>
      <c r="BH1268" s="143">
        <f>IF(N1268="sníž. přenesená",J1268,0)</f>
        <v>0</v>
      </c>
      <c r="BI1268" s="143">
        <f>IF(N1268="nulová",J1268,0)</f>
        <v>0</v>
      </c>
      <c r="BJ1268" s="17" t="s">
        <v>79</v>
      </c>
      <c r="BK1268" s="143">
        <f>ROUND(I1268*H1268,2)</f>
        <v>0</v>
      </c>
      <c r="BL1268" s="17" t="s">
        <v>281</v>
      </c>
      <c r="BM1268" s="142" t="s">
        <v>1592</v>
      </c>
    </row>
    <row r="1269" spans="2:65" s="1" customFormat="1">
      <c r="B1269" s="32"/>
      <c r="D1269" s="144" t="s">
        <v>165</v>
      </c>
      <c r="F1269" s="145" t="s">
        <v>1593</v>
      </c>
      <c r="I1269" s="146"/>
      <c r="L1269" s="32"/>
      <c r="M1269" s="147"/>
      <c r="T1269" s="53"/>
      <c r="AT1269" s="17" t="s">
        <v>165</v>
      </c>
      <c r="AU1269" s="17" t="s">
        <v>81</v>
      </c>
    </row>
    <row r="1270" spans="2:65" s="1" customFormat="1">
      <c r="B1270" s="32"/>
      <c r="D1270" s="148" t="s">
        <v>167</v>
      </c>
      <c r="F1270" s="149" t="s">
        <v>1594</v>
      </c>
      <c r="I1270" s="146"/>
      <c r="L1270" s="32"/>
      <c r="M1270" s="147"/>
      <c r="T1270" s="53"/>
      <c r="AT1270" s="17" t="s">
        <v>167</v>
      </c>
      <c r="AU1270" s="17" t="s">
        <v>81</v>
      </c>
    </row>
    <row r="1271" spans="2:65" s="13" customFormat="1">
      <c r="B1271" s="156"/>
      <c r="D1271" s="144" t="s">
        <v>169</v>
      </c>
      <c r="E1271" s="157" t="s">
        <v>19</v>
      </c>
      <c r="F1271" s="158" t="s">
        <v>1595</v>
      </c>
      <c r="H1271" s="159">
        <v>20</v>
      </c>
      <c r="I1271" s="160"/>
      <c r="L1271" s="156"/>
      <c r="M1271" s="161"/>
      <c r="T1271" s="162"/>
      <c r="AT1271" s="157" t="s">
        <v>169</v>
      </c>
      <c r="AU1271" s="157" t="s">
        <v>81</v>
      </c>
      <c r="AV1271" s="13" t="s">
        <v>81</v>
      </c>
      <c r="AW1271" s="13" t="s">
        <v>33</v>
      </c>
      <c r="AX1271" s="13" t="s">
        <v>79</v>
      </c>
      <c r="AY1271" s="157" t="s">
        <v>156</v>
      </c>
    </row>
    <row r="1272" spans="2:65" s="1" customFormat="1" ht="16.5" customHeight="1">
      <c r="B1272" s="32"/>
      <c r="C1272" s="131" t="s">
        <v>1596</v>
      </c>
      <c r="D1272" s="131" t="s">
        <v>158</v>
      </c>
      <c r="E1272" s="132" t="s">
        <v>1597</v>
      </c>
      <c r="F1272" s="133" t="s">
        <v>1598</v>
      </c>
      <c r="G1272" s="134" t="s">
        <v>372</v>
      </c>
      <c r="H1272" s="135">
        <v>280</v>
      </c>
      <c r="I1272" s="136"/>
      <c r="J1272" s="137">
        <f>ROUND(I1272*H1272,2)</f>
        <v>0</v>
      </c>
      <c r="K1272" s="133" t="s">
        <v>162</v>
      </c>
      <c r="L1272" s="32"/>
      <c r="M1272" s="138" t="s">
        <v>19</v>
      </c>
      <c r="N1272" s="139" t="s">
        <v>43</v>
      </c>
      <c r="P1272" s="140">
        <f>O1272*H1272</f>
        <v>0</v>
      </c>
      <c r="Q1272" s="140">
        <v>1.42E-3</v>
      </c>
      <c r="R1272" s="140">
        <f>Q1272*H1272</f>
        <v>0.39760000000000001</v>
      </c>
      <c r="S1272" s="140">
        <v>0</v>
      </c>
      <c r="T1272" s="141">
        <f>S1272*H1272</f>
        <v>0</v>
      </c>
      <c r="AR1272" s="142" t="s">
        <v>281</v>
      </c>
      <c r="AT1272" s="142" t="s">
        <v>158</v>
      </c>
      <c r="AU1272" s="142" t="s">
        <v>81</v>
      </c>
      <c r="AY1272" s="17" t="s">
        <v>156</v>
      </c>
      <c r="BE1272" s="143">
        <f>IF(N1272="základní",J1272,0)</f>
        <v>0</v>
      </c>
      <c r="BF1272" s="143">
        <f>IF(N1272="snížená",J1272,0)</f>
        <v>0</v>
      </c>
      <c r="BG1272" s="143">
        <f>IF(N1272="zákl. přenesená",J1272,0)</f>
        <v>0</v>
      </c>
      <c r="BH1272" s="143">
        <f>IF(N1272="sníž. přenesená",J1272,0)</f>
        <v>0</v>
      </c>
      <c r="BI1272" s="143">
        <f>IF(N1272="nulová",J1272,0)</f>
        <v>0</v>
      </c>
      <c r="BJ1272" s="17" t="s">
        <v>79</v>
      </c>
      <c r="BK1272" s="143">
        <f>ROUND(I1272*H1272,2)</f>
        <v>0</v>
      </c>
      <c r="BL1272" s="17" t="s">
        <v>281</v>
      </c>
      <c r="BM1272" s="142" t="s">
        <v>1599</v>
      </c>
    </row>
    <row r="1273" spans="2:65" s="1" customFormat="1">
      <c r="B1273" s="32"/>
      <c r="D1273" s="144" t="s">
        <v>165</v>
      </c>
      <c r="F1273" s="145" t="s">
        <v>1600</v>
      </c>
      <c r="I1273" s="146"/>
      <c r="L1273" s="32"/>
      <c r="M1273" s="147"/>
      <c r="T1273" s="53"/>
      <c r="AT1273" s="17" t="s">
        <v>165</v>
      </c>
      <c r="AU1273" s="17" t="s">
        <v>81</v>
      </c>
    </row>
    <row r="1274" spans="2:65" s="1" customFormat="1">
      <c r="B1274" s="32"/>
      <c r="D1274" s="148" t="s">
        <v>167</v>
      </c>
      <c r="F1274" s="149" t="s">
        <v>1601</v>
      </c>
      <c r="I1274" s="146"/>
      <c r="L1274" s="32"/>
      <c r="M1274" s="147"/>
      <c r="T1274" s="53"/>
      <c r="AT1274" s="17" t="s">
        <v>167</v>
      </c>
      <c r="AU1274" s="17" t="s">
        <v>81</v>
      </c>
    </row>
    <row r="1275" spans="2:65" s="13" customFormat="1">
      <c r="B1275" s="156"/>
      <c r="D1275" s="144" t="s">
        <v>169</v>
      </c>
      <c r="E1275" s="157" t="s">
        <v>19</v>
      </c>
      <c r="F1275" s="158" t="s">
        <v>1460</v>
      </c>
      <c r="H1275" s="159">
        <v>280</v>
      </c>
      <c r="I1275" s="160"/>
      <c r="L1275" s="156"/>
      <c r="M1275" s="161"/>
      <c r="T1275" s="162"/>
      <c r="AT1275" s="157" t="s">
        <v>169</v>
      </c>
      <c r="AU1275" s="157" t="s">
        <v>81</v>
      </c>
      <c r="AV1275" s="13" t="s">
        <v>81</v>
      </c>
      <c r="AW1275" s="13" t="s">
        <v>33</v>
      </c>
      <c r="AX1275" s="13" t="s">
        <v>79</v>
      </c>
      <c r="AY1275" s="157" t="s">
        <v>156</v>
      </c>
    </row>
    <row r="1276" spans="2:65" s="1" customFormat="1" ht="24.2" customHeight="1">
      <c r="B1276" s="32"/>
      <c r="C1276" s="131" t="s">
        <v>1602</v>
      </c>
      <c r="D1276" s="131" t="s">
        <v>158</v>
      </c>
      <c r="E1276" s="132" t="s">
        <v>1603</v>
      </c>
      <c r="F1276" s="133" t="s">
        <v>1604</v>
      </c>
      <c r="G1276" s="134" t="s">
        <v>372</v>
      </c>
      <c r="H1276" s="135">
        <v>10</v>
      </c>
      <c r="I1276" s="136"/>
      <c r="J1276" s="137">
        <f>ROUND(I1276*H1276,2)</f>
        <v>0</v>
      </c>
      <c r="K1276" s="133" t="s">
        <v>162</v>
      </c>
      <c r="L1276" s="32"/>
      <c r="M1276" s="138" t="s">
        <v>19</v>
      </c>
      <c r="N1276" s="139" t="s">
        <v>43</v>
      </c>
      <c r="P1276" s="140">
        <f>O1276*H1276</f>
        <v>0</v>
      </c>
      <c r="Q1276" s="140">
        <v>1.4300000000000001E-3</v>
      </c>
      <c r="R1276" s="140">
        <f>Q1276*H1276</f>
        <v>1.43E-2</v>
      </c>
      <c r="S1276" s="140">
        <v>0</v>
      </c>
      <c r="T1276" s="141">
        <f>S1276*H1276</f>
        <v>0</v>
      </c>
      <c r="AR1276" s="142" t="s">
        <v>281</v>
      </c>
      <c r="AT1276" s="142" t="s">
        <v>158</v>
      </c>
      <c r="AU1276" s="142" t="s">
        <v>81</v>
      </c>
      <c r="AY1276" s="17" t="s">
        <v>156</v>
      </c>
      <c r="BE1276" s="143">
        <f>IF(N1276="základní",J1276,0)</f>
        <v>0</v>
      </c>
      <c r="BF1276" s="143">
        <f>IF(N1276="snížená",J1276,0)</f>
        <v>0</v>
      </c>
      <c r="BG1276" s="143">
        <f>IF(N1276="zákl. přenesená",J1276,0)</f>
        <v>0</v>
      </c>
      <c r="BH1276" s="143">
        <f>IF(N1276="sníž. přenesená",J1276,0)</f>
        <v>0</v>
      </c>
      <c r="BI1276" s="143">
        <f>IF(N1276="nulová",J1276,0)</f>
        <v>0</v>
      </c>
      <c r="BJ1276" s="17" t="s">
        <v>79</v>
      </c>
      <c r="BK1276" s="143">
        <f>ROUND(I1276*H1276,2)</f>
        <v>0</v>
      </c>
      <c r="BL1276" s="17" t="s">
        <v>281</v>
      </c>
      <c r="BM1276" s="142" t="s">
        <v>1605</v>
      </c>
    </row>
    <row r="1277" spans="2:65" s="1" customFormat="1">
      <c r="B1277" s="32"/>
      <c r="D1277" s="144" t="s">
        <v>165</v>
      </c>
      <c r="F1277" s="145" t="s">
        <v>1606</v>
      </c>
      <c r="I1277" s="146"/>
      <c r="L1277" s="32"/>
      <c r="M1277" s="147"/>
      <c r="T1277" s="53"/>
      <c r="AT1277" s="17" t="s">
        <v>165</v>
      </c>
      <c r="AU1277" s="17" t="s">
        <v>81</v>
      </c>
    </row>
    <row r="1278" spans="2:65" s="1" customFormat="1">
      <c r="B1278" s="32"/>
      <c r="D1278" s="148" t="s">
        <v>167</v>
      </c>
      <c r="F1278" s="149" t="s">
        <v>1607</v>
      </c>
      <c r="I1278" s="146"/>
      <c r="L1278" s="32"/>
      <c r="M1278" s="147"/>
      <c r="T1278" s="53"/>
      <c r="AT1278" s="17" t="s">
        <v>167</v>
      </c>
      <c r="AU1278" s="17" t="s">
        <v>81</v>
      </c>
    </row>
    <row r="1279" spans="2:65" s="13" customFormat="1">
      <c r="B1279" s="156"/>
      <c r="D1279" s="144" t="s">
        <v>169</v>
      </c>
      <c r="E1279" s="157" t="s">
        <v>19</v>
      </c>
      <c r="F1279" s="158" t="s">
        <v>229</v>
      </c>
      <c r="H1279" s="159">
        <v>10</v>
      </c>
      <c r="I1279" s="160"/>
      <c r="L1279" s="156"/>
      <c r="M1279" s="161"/>
      <c r="T1279" s="162"/>
      <c r="AT1279" s="157" t="s">
        <v>169</v>
      </c>
      <c r="AU1279" s="157" t="s">
        <v>81</v>
      </c>
      <c r="AV1279" s="13" t="s">
        <v>81</v>
      </c>
      <c r="AW1279" s="13" t="s">
        <v>33</v>
      </c>
      <c r="AX1279" s="13" t="s">
        <v>79</v>
      </c>
      <c r="AY1279" s="157" t="s">
        <v>156</v>
      </c>
    </row>
    <row r="1280" spans="2:65" s="1" customFormat="1" ht="24.2" customHeight="1">
      <c r="B1280" s="32"/>
      <c r="C1280" s="131" t="s">
        <v>1608</v>
      </c>
      <c r="D1280" s="131" t="s">
        <v>158</v>
      </c>
      <c r="E1280" s="132" t="s">
        <v>1609</v>
      </c>
      <c r="F1280" s="133" t="s">
        <v>1610</v>
      </c>
      <c r="G1280" s="134" t="s">
        <v>252</v>
      </c>
      <c r="H1280" s="135">
        <v>364.58</v>
      </c>
      <c r="I1280" s="136"/>
      <c r="J1280" s="137">
        <f>ROUND(I1280*H1280,2)</f>
        <v>0</v>
      </c>
      <c r="K1280" s="133" t="s">
        <v>162</v>
      </c>
      <c r="L1280" s="32"/>
      <c r="M1280" s="138" t="s">
        <v>19</v>
      </c>
      <c r="N1280" s="139" t="s">
        <v>43</v>
      </c>
      <c r="P1280" s="140">
        <f>O1280*H1280</f>
        <v>0</v>
      </c>
      <c r="Q1280" s="140">
        <v>5.0000000000000002E-5</v>
      </c>
      <c r="R1280" s="140">
        <f>Q1280*H1280</f>
        <v>1.8228999999999999E-2</v>
      </c>
      <c r="S1280" s="140">
        <v>0</v>
      </c>
      <c r="T1280" s="141">
        <f>S1280*H1280</f>
        <v>0</v>
      </c>
      <c r="AR1280" s="142" t="s">
        <v>281</v>
      </c>
      <c r="AT1280" s="142" t="s">
        <v>158</v>
      </c>
      <c r="AU1280" s="142" t="s">
        <v>81</v>
      </c>
      <c r="AY1280" s="17" t="s">
        <v>156</v>
      </c>
      <c r="BE1280" s="143">
        <f>IF(N1280="základní",J1280,0)</f>
        <v>0</v>
      </c>
      <c r="BF1280" s="143">
        <f>IF(N1280="snížená",J1280,0)</f>
        <v>0</v>
      </c>
      <c r="BG1280" s="143">
        <f>IF(N1280="zákl. přenesená",J1280,0)</f>
        <v>0</v>
      </c>
      <c r="BH1280" s="143">
        <f>IF(N1280="sníž. přenesená",J1280,0)</f>
        <v>0</v>
      </c>
      <c r="BI1280" s="143">
        <f>IF(N1280="nulová",J1280,0)</f>
        <v>0</v>
      </c>
      <c r="BJ1280" s="17" t="s">
        <v>79</v>
      </c>
      <c r="BK1280" s="143">
        <f>ROUND(I1280*H1280,2)</f>
        <v>0</v>
      </c>
      <c r="BL1280" s="17" t="s">
        <v>281</v>
      </c>
      <c r="BM1280" s="142" t="s">
        <v>1611</v>
      </c>
    </row>
    <row r="1281" spans="2:65" s="1" customFormat="1">
      <c r="B1281" s="32"/>
      <c r="D1281" s="144" t="s">
        <v>165</v>
      </c>
      <c r="F1281" s="145" t="s">
        <v>1612</v>
      </c>
      <c r="I1281" s="146"/>
      <c r="L1281" s="32"/>
      <c r="M1281" s="147"/>
      <c r="T1281" s="53"/>
      <c r="AT1281" s="17" t="s">
        <v>165</v>
      </c>
      <c r="AU1281" s="17" t="s">
        <v>81</v>
      </c>
    </row>
    <row r="1282" spans="2:65" s="1" customFormat="1">
      <c r="B1282" s="32"/>
      <c r="D1282" s="148" t="s">
        <v>167</v>
      </c>
      <c r="F1282" s="149" t="s">
        <v>1613</v>
      </c>
      <c r="I1282" s="146"/>
      <c r="L1282" s="32"/>
      <c r="M1282" s="147"/>
      <c r="T1282" s="53"/>
      <c r="AT1282" s="17" t="s">
        <v>167</v>
      </c>
      <c r="AU1282" s="17" t="s">
        <v>81</v>
      </c>
    </row>
    <row r="1283" spans="2:65" s="1" customFormat="1" ht="24.2" customHeight="1">
      <c r="B1283" s="32"/>
      <c r="C1283" s="131" t="s">
        <v>1614</v>
      </c>
      <c r="D1283" s="131" t="s">
        <v>158</v>
      </c>
      <c r="E1283" s="132" t="s">
        <v>1615</v>
      </c>
      <c r="F1283" s="133" t="s">
        <v>1616</v>
      </c>
      <c r="G1283" s="134" t="s">
        <v>372</v>
      </c>
      <c r="H1283" s="135">
        <v>10</v>
      </c>
      <c r="I1283" s="136"/>
      <c r="J1283" s="137">
        <f>ROUND(I1283*H1283,2)</f>
        <v>0</v>
      </c>
      <c r="K1283" s="133" t="s">
        <v>162</v>
      </c>
      <c r="L1283" s="32"/>
      <c r="M1283" s="138" t="s">
        <v>19</v>
      </c>
      <c r="N1283" s="139" t="s">
        <v>43</v>
      </c>
      <c r="P1283" s="140">
        <f>O1283*H1283</f>
        <v>0</v>
      </c>
      <c r="Q1283" s="140">
        <v>0</v>
      </c>
      <c r="R1283" s="140">
        <f>Q1283*H1283</f>
        <v>0</v>
      </c>
      <c r="S1283" s="140">
        <v>0</v>
      </c>
      <c r="T1283" s="141">
        <f>S1283*H1283</f>
        <v>0</v>
      </c>
      <c r="AR1283" s="142" t="s">
        <v>281</v>
      </c>
      <c r="AT1283" s="142" t="s">
        <v>158</v>
      </c>
      <c r="AU1283" s="142" t="s">
        <v>81</v>
      </c>
      <c r="AY1283" s="17" t="s">
        <v>156</v>
      </c>
      <c r="BE1283" s="143">
        <f>IF(N1283="základní",J1283,0)</f>
        <v>0</v>
      </c>
      <c r="BF1283" s="143">
        <f>IF(N1283="snížená",J1283,0)</f>
        <v>0</v>
      </c>
      <c r="BG1283" s="143">
        <f>IF(N1283="zákl. přenesená",J1283,0)</f>
        <v>0</v>
      </c>
      <c r="BH1283" s="143">
        <f>IF(N1283="sníž. přenesená",J1283,0)</f>
        <v>0</v>
      </c>
      <c r="BI1283" s="143">
        <f>IF(N1283="nulová",J1283,0)</f>
        <v>0</v>
      </c>
      <c r="BJ1283" s="17" t="s">
        <v>79</v>
      </c>
      <c r="BK1283" s="143">
        <f>ROUND(I1283*H1283,2)</f>
        <v>0</v>
      </c>
      <c r="BL1283" s="17" t="s">
        <v>281</v>
      </c>
      <c r="BM1283" s="142" t="s">
        <v>1617</v>
      </c>
    </row>
    <row r="1284" spans="2:65" s="1" customFormat="1">
      <c r="B1284" s="32"/>
      <c r="D1284" s="144" t="s">
        <v>165</v>
      </c>
      <c r="F1284" s="145" t="s">
        <v>1618</v>
      </c>
      <c r="I1284" s="146"/>
      <c r="L1284" s="32"/>
      <c r="M1284" s="147"/>
      <c r="T1284" s="53"/>
      <c r="AT1284" s="17" t="s">
        <v>165</v>
      </c>
      <c r="AU1284" s="17" t="s">
        <v>81</v>
      </c>
    </row>
    <row r="1285" spans="2:65" s="1" customFormat="1">
      <c r="B1285" s="32"/>
      <c r="D1285" s="148" t="s">
        <v>167</v>
      </c>
      <c r="F1285" s="149" t="s">
        <v>1619</v>
      </c>
      <c r="I1285" s="146"/>
      <c r="L1285" s="32"/>
      <c r="M1285" s="147"/>
      <c r="T1285" s="53"/>
      <c r="AT1285" s="17" t="s">
        <v>167</v>
      </c>
      <c r="AU1285" s="17" t="s">
        <v>81</v>
      </c>
    </row>
    <row r="1286" spans="2:65" s="13" customFormat="1">
      <c r="B1286" s="156"/>
      <c r="D1286" s="144" t="s">
        <v>169</v>
      </c>
      <c r="E1286" s="157" t="s">
        <v>19</v>
      </c>
      <c r="F1286" s="158" t="s">
        <v>1620</v>
      </c>
      <c r="H1286" s="159">
        <v>10</v>
      </c>
      <c r="I1286" s="160"/>
      <c r="L1286" s="156"/>
      <c r="M1286" s="161"/>
      <c r="T1286" s="162"/>
      <c r="AT1286" s="157" t="s">
        <v>169</v>
      </c>
      <c r="AU1286" s="157" t="s">
        <v>81</v>
      </c>
      <c r="AV1286" s="13" t="s">
        <v>81</v>
      </c>
      <c r="AW1286" s="13" t="s">
        <v>33</v>
      </c>
      <c r="AX1286" s="13" t="s">
        <v>79</v>
      </c>
      <c r="AY1286" s="157" t="s">
        <v>156</v>
      </c>
    </row>
    <row r="1287" spans="2:65" s="1" customFormat="1" ht="24.2" customHeight="1">
      <c r="B1287" s="32"/>
      <c r="C1287" s="131" t="s">
        <v>1621</v>
      </c>
      <c r="D1287" s="131" t="s">
        <v>158</v>
      </c>
      <c r="E1287" s="132" t="s">
        <v>1622</v>
      </c>
      <c r="F1287" s="133" t="s">
        <v>1623</v>
      </c>
      <c r="G1287" s="134" t="s">
        <v>218</v>
      </c>
      <c r="H1287" s="135">
        <v>16.198</v>
      </c>
      <c r="I1287" s="136"/>
      <c r="J1287" s="137">
        <f>ROUND(I1287*H1287,2)</f>
        <v>0</v>
      </c>
      <c r="K1287" s="133" t="s">
        <v>162</v>
      </c>
      <c r="L1287" s="32"/>
      <c r="M1287" s="138" t="s">
        <v>19</v>
      </c>
      <c r="N1287" s="139" t="s">
        <v>43</v>
      </c>
      <c r="P1287" s="140">
        <f>O1287*H1287</f>
        <v>0</v>
      </c>
      <c r="Q1287" s="140">
        <v>0</v>
      </c>
      <c r="R1287" s="140">
        <f>Q1287*H1287</f>
        <v>0</v>
      </c>
      <c r="S1287" s="140">
        <v>0</v>
      </c>
      <c r="T1287" s="141">
        <f>S1287*H1287</f>
        <v>0</v>
      </c>
      <c r="AR1287" s="142" t="s">
        <v>281</v>
      </c>
      <c r="AT1287" s="142" t="s">
        <v>158</v>
      </c>
      <c r="AU1287" s="142" t="s">
        <v>81</v>
      </c>
      <c r="AY1287" s="17" t="s">
        <v>156</v>
      </c>
      <c r="BE1287" s="143">
        <f>IF(N1287="základní",J1287,0)</f>
        <v>0</v>
      </c>
      <c r="BF1287" s="143">
        <f>IF(N1287="snížená",J1287,0)</f>
        <v>0</v>
      </c>
      <c r="BG1287" s="143">
        <f>IF(N1287="zákl. přenesená",J1287,0)</f>
        <v>0</v>
      </c>
      <c r="BH1287" s="143">
        <f>IF(N1287="sníž. přenesená",J1287,0)</f>
        <v>0</v>
      </c>
      <c r="BI1287" s="143">
        <f>IF(N1287="nulová",J1287,0)</f>
        <v>0</v>
      </c>
      <c r="BJ1287" s="17" t="s">
        <v>79</v>
      </c>
      <c r="BK1287" s="143">
        <f>ROUND(I1287*H1287,2)</f>
        <v>0</v>
      </c>
      <c r="BL1287" s="17" t="s">
        <v>281</v>
      </c>
      <c r="BM1287" s="142" t="s">
        <v>1624</v>
      </c>
    </row>
    <row r="1288" spans="2:65" s="1" customFormat="1">
      <c r="B1288" s="32"/>
      <c r="D1288" s="144" t="s">
        <v>165</v>
      </c>
      <c r="F1288" s="145" t="s">
        <v>1625</v>
      </c>
      <c r="I1288" s="146"/>
      <c r="L1288" s="32"/>
      <c r="M1288" s="147"/>
      <c r="T1288" s="53"/>
      <c r="AT1288" s="17" t="s">
        <v>165</v>
      </c>
      <c r="AU1288" s="17" t="s">
        <v>81</v>
      </c>
    </row>
    <row r="1289" spans="2:65" s="1" customFormat="1">
      <c r="B1289" s="32"/>
      <c r="D1289" s="148" t="s">
        <v>167</v>
      </c>
      <c r="F1289" s="149" t="s">
        <v>1626</v>
      </c>
      <c r="I1289" s="146"/>
      <c r="L1289" s="32"/>
      <c r="M1289" s="147"/>
      <c r="T1289" s="53"/>
      <c r="AT1289" s="17" t="s">
        <v>167</v>
      </c>
      <c r="AU1289" s="17" t="s">
        <v>81</v>
      </c>
    </row>
    <row r="1290" spans="2:65" s="11" customFormat="1" ht="22.9" customHeight="1">
      <c r="B1290" s="119"/>
      <c r="D1290" s="120" t="s">
        <v>71</v>
      </c>
      <c r="E1290" s="129" t="s">
        <v>1627</v>
      </c>
      <c r="F1290" s="129" t="s">
        <v>1628</v>
      </c>
      <c r="I1290" s="122"/>
      <c r="J1290" s="130">
        <f>BK1290</f>
        <v>0</v>
      </c>
      <c r="L1290" s="119"/>
      <c r="M1290" s="124"/>
      <c r="P1290" s="125">
        <f>SUM(P1291:P1425)</f>
        <v>0</v>
      </c>
      <c r="R1290" s="125">
        <f>SUM(R1291:R1425)</f>
        <v>10.664351350000002</v>
      </c>
      <c r="T1290" s="126">
        <f>SUM(T1291:T1425)</f>
        <v>4.5640000000000001</v>
      </c>
      <c r="AR1290" s="120" t="s">
        <v>81</v>
      </c>
      <c r="AT1290" s="127" t="s">
        <v>71</v>
      </c>
      <c r="AU1290" s="127" t="s">
        <v>79</v>
      </c>
      <c r="AY1290" s="120" t="s">
        <v>156</v>
      </c>
      <c r="BK1290" s="128">
        <f>SUM(BK1291:BK1425)</f>
        <v>0</v>
      </c>
    </row>
    <row r="1291" spans="2:65" s="1" customFormat="1" ht="16.5" customHeight="1">
      <c r="B1291" s="32"/>
      <c r="C1291" s="131" t="s">
        <v>1629</v>
      </c>
      <c r="D1291" s="131" t="s">
        <v>158</v>
      </c>
      <c r="E1291" s="132" t="s">
        <v>1630</v>
      </c>
      <c r="F1291" s="133" t="s">
        <v>1631</v>
      </c>
      <c r="G1291" s="134" t="s">
        <v>252</v>
      </c>
      <c r="H1291" s="135">
        <v>344.94400000000002</v>
      </c>
      <c r="I1291" s="136"/>
      <c r="J1291" s="137">
        <f>ROUND(I1291*H1291,2)</f>
        <v>0</v>
      </c>
      <c r="K1291" s="133" t="s">
        <v>162</v>
      </c>
      <c r="L1291" s="32"/>
      <c r="M1291" s="138" t="s">
        <v>19</v>
      </c>
      <c r="N1291" s="139" t="s">
        <v>43</v>
      </c>
      <c r="P1291" s="140">
        <f>O1291*H1291</f>
        <v>0</v>
      </c>
      <c r="Q1291" s="140">
        <v>0</v>
      </c>
      <c r="R1291" s="140">
        <f>Q1291*H1291</f>
        <v>0</v>
      </c>
      <c r="S1291" s="140">
        <v>0</v>
      </c>
      <c r="T1291" s="141">
        <f>S1291*H1291</f>
        <v>0</v>
      </c>
      <c r="AR1291" s="142" t="s">
        <v>281</v>
      </c>
      <c r="AT1291" s="142" t="s">
        <v>158</v>
      </c>
      <c r="AU1291" s="142" t="s">
        <v>81</v>
      </c>
      <c r="AY1291" s="17" t="s">
        <v>156</v>
      </c>
      <c r="BE1291" s="143">
        <f>IF(N1291="základní",J1291,0)</f>
        <v>0</v>
      </c>
      <c r="BF1291" s="143">
        <f>IF(N1291="snížená",J1291,0)</f>
        <v>0</v>
      </c>
      <c r="BG1291" s="143">
        <f>IF(N1291="zákl. přenesená",J1291,0)</f>
        <v>0</v>
      </c>
      <c r="BH1291" s="143">
        <f>IF(N1291="sníž. přenesená",J1291,0)</f>
        <v>0</v>
      </c>
      <c r="BI1291" s="143">
        <f>IF(N1291="nulová",J1291,0)</f>
        <v>0</v>
      </c>
      <c r="BJ1291" s="17" t="s">
        <v>79</v>
      </c>
      <c r="BK1291" s="143">
        <f>ROUND(I1291*H1291,2)</f>
        <v>0</v>
      </c>
      <c r="BL1291" s="17" t="s">
        <v>281</v>
      </c>
      <c r="BM1291" s="142" t="s">
        <v>1632</v>
      </c>
    </row>
    <row r="1292" spans="2:65" s="1" customFormat="1">
      <c r="B1292" s="32"/>
      <c r="D1292" s="144" t="s">
        <v>165</v>
      </c>
      <c r="F1292" s="145" t="s">
        <v>1633</v>
      </c>
      <c r="I1292" s="146"/>
      <c r="L1292" s="32"/>
      <c r="M1292" s="147"/>
      <c r="T1292" s="53"/>
      <c r="AT1292" s="17" t="s">
        <v>165</v>
      </c>
      <c r="AU1292" s="17" t="s">
        <v>81</v>
      </c>
    </row>
    <row r="1293" spans="2:65" s="1" customFormat="1">
      <c r="B1293" s="32"/>
      <c r="D1293" s="148" t="s">
        <v>167</v>
      </c>
      <c r="F1293" s="149" t="s">
        <v>1634</v>
      </c>
      <c r="I1293" s="146"/>
      <c r="L1293" s="32"/>
      <c r="M1293" s="147"/>
      <c r="T1293" s="53"/>
      <c r="AT1293" s="17" t="s">
        <v>167</v>
      </c>
      <c r="AU1293" s="17" t="s">
        <v>81</v>
      </c>
    </row>
    <row r="1294" spans="2:65" s="13" customFormat="1">
      <c r="B1294" s="156"/>
      <c r="D1294" s="144" t="s">
        <v>169</v>
      </c>
      <c r="E1294" s="157" t="s">
        <v>19</v>
      </c>
      <c r="F1294" s="158" t="s">
        <v>1635</v>
      </c>
      <c r="H1294" s="159">
        <v>26.306999999999999</v>
      </c>
      <c r="I1294" s="160"/>
      <c r="L1294" s="156"/>
      <c r="M1294" s="161"/>
      <c r="T1294" s="162"/>
      <c r="AT1294" s="157" t="s">
        <v>169</v>
      </c>
      <c r="AU1294" s="157" t="s">
        <v>81</v>
      </c>
      <c r="AV1294" s="13" t="s">
        <v>81</v>
      </c>
      <c r="AW1294" s="13" t="s">
        <v>33</v>
      </c>
      <c r="AX1294" s="13" t="s">
        <v>72</v>
      </c>
      <c r="AY1294" s="157" t="s">
        <v>156</v>
      </c>
    </row>
    <row r="1295" spans="2:65" s="13" customFormat="1">
      <c r="B1295" s="156"/>
      <c r="D1295" s="144" t="s">
        <v>169</v>
      </c>
      <c r="E1295" s="157" t="s">
        <v>19</v>
      </c>
      <c r="F1295" s="158" t="s">
        <v>1636</v>
      </c>
      <c r="H1295" s="159">
        <v>6.9279999999999999</v>
      </c>
      <c r="I1295" s="160"/>
      <c r="L1295" s="156"/>
      <c r="M1295" s="161"/>
      <c r="T1295" s="162"/>
      <c r="AT1295" s="157" t="s">
        <v>169</v>
      </c>
      <c r="AU1295" s="157" t="s">
        <v>81</v>
      </c>
      <c r="AV1295" s="13" t="s">
        <v>81</v>
      </c>
      <c r="AW1295" s="13" t="s">
        <v>33</v>
      </c>
      <c r="AX1295" s="13" t="s">
        <v>72</v>
      </c>
      <c r="AY1295" s="157" t="s">
        <v>156</v>
      </c>
    </row>
    <row r="1296" spans="2:65" s="13" customFormat="1">
      <c r="B1296" s="156"/>
      <c r="D1296" s="144" t="s">
        <v>169</v>
      </c>
      <c r="E1296" s="157" t="s">
        <v>19</v>
      </c>
      <c r="F1296" s="158" t="s">
        <v>1637</v>
      </c>
      <c r="H1296" s="159">
        <v>19.536000000000001</v>
      </c>
      <c r="I1296" s="160"/>
      <c r="L1296" s="156"/>
      <c r="M1296" s="161"/>
      <c r="T1296" s="162"/>
      <c r="AT1296" s="157" t="s">
        <v>169</v>
      </c>
      <c r="AU1296" s="157" t="s">
        <v>81</v>
      </c>
      <c r="AV1296" s="13" t="s">
        <v>81</v>
      </c>
      <c r="AW1296" s="13" t="s">
        <v>33</v>
      </c>
      <c r="AX1296" s="13" t="s">
        <v>72</v>
      </c>
      <c r="AY1296" s="157" t="s">
        <v>156</v>
      </c>
    </row>
    <row r="1297" spans="2:51" s="13" customFormat="1">
      <c r="B1297" s="156"/>
      <c r="D1297" s="144" t="s">
        <v>169</v>
      </c>
      <c r="E1297" s="157" t="s">
        <v>19</v>
      </c>
      <c r="F1297" s="158" t="s">
        <v>1638</v>
      </c>
      <c r="H1297" s="159">
        <v>9.5559999999999992</v>
      </c>
      <c r="I1297" s="160"/>
      <c r="L1297" s="156"/>
      <c r="M1297" s="161"/>
      <c r="T1297" s="162"/>
      <c r="AT1297" s="157" t="s">
        <v>169</v>
      </c>
      <c r="AU1297" s="157" t="s">
        <v>81</v>
      </c>
      <c r="AV1297" s="13" t="s">
        <v>81</v>
      </c>
      <c r="AW1297" s="13" t="s">
        <v>33</v>
      </c>
      <c r="AX1297" s="13" t="s">
        <v>72</v>
      </c>
      <c r="AY1297" s="157" t="s">
        <v>156</v>
      </c>
    </row>
    <row r="1298" spans="2:51" s="13" customFormat="1">
      <c r="B1298" s="156"/>
      <c r="D1298" s="144" t="s">
        <v>169</v>
      </c>
      <c r="E1298" s="157" t="s">
        <v>19</v>
      </c>
      <c r="F1298" s="158" t="s">
        <v>1639</v>
      </c>
      <c r="H1298" s="159">
        <v>30.658999999999999</v>
      </c>
      <c r="I1298" s="160"/>
      <c r="L1298" s="156"/>
      <c r="M1298" s="161"/>
      <c r="T1298" s="162"/>
      <c r="AT1298" s="157" t="s">
        <v>169</v>
      </c>
      <c r="AU1298" s="157" t="s">
        <v>81</v>
      </c>
      <c r="AV1298" s="13" t="s">
        <v>81</v>
      </c>
      <c r="AW1298" s="13" t="s">
        <v>33</v>
      </c>
      <c r="AX1298" s="13" t="s">
        <v>72</v>
      </c>
      <c r="AY1298" s="157" t="s">
        <v>156</v>
      </c>
    </row>
    <row r="1299" spans="2:51" s="13" customFormat="1">
      <c r="B1299" s="156"/>
      <c r="D1299" s="144" t="s">
        <v>169</v>
      </c>
      <c r="E1299" s="157" t="s">
        <v>19</v>
      </c>
      <c r="F1299" s="158" t="s">
        <v>1640</v>
      </c>
      <c r="H1299" s="159">
        <v>4.83</v>
      </c>
      <c r="I1299" s="160"/>
      <c r="L1299" s="156"/>
      <c r="M1299" s="161"/>
      <c r="T1299" s="162"/>
      <c r="AT1299" s="157" t="s">
        <v>169</v>
      </c>
      <c r="AU1299" s="157" t="s">
        <v>81</v>
      </c>
      <c r="AV1299" s="13" t="s">
        <v>81</v>
      </c>
      <c r="AW1299" s="13" t="s">
        <v>33</v>
      </c>
      <c r="AX1299" s="13" t="s">
        <v>72</v>
      </c>
      <c r="AY1299" s="157" t="s">
        <v>156</v>
      </c>
    </row>
    <row r="1300" spans="2:51" s="13" customFormat="1">
      <c r="B1300" s="156"/>
      <c r="D1300" s="144" t="s">
        <v>169</v>
      </c>
      <c r="E1300" s="157" t="s">
        <v>19</v>
      </c>
      <c r="F1300" s="158" t="s">
        <v>1641</v>
      </c>
      <c r="H1300" s="159">
        <v>20.010000000000002</v>
      </c>
      <c r="I1300" s="160"/>
      <c r="L1300" s="156"/>
      <c r="M1300" s="161"/>
      <c r="T1300" s="162"/>
      <c r="AT1300" s="157" t="s">
        <v>169</v>
      </c>
      <c r="AU1300" s="157" t="s">
        <v>81</v>
      </c>
      <c r="AV1300" s="13" t="s">
        <v>81</v>
      </c>
      <c r="AW1300" s="13" t="s">
        <v>33</v>
      </c>
      <c r="AX1300" s="13" t="s">
        <v>72</v>
      </c>
      <c r="AY1300" s="157" t="s">
        <v>156</v>
      </c>
    </row>
    <row r="1301" spans="2:51" s="13" customFormat="1">
      <c r="B1301" s="156"/>
      <c r="D1301" s="144" t="s">
        <v>169</v>
      </c>
      <c r="E1301" s="157" t="s">
        <v>19</v>
      </c>
      <c r="F1301" s="158" t="s">
        <v>1642</v>
      </c>
      <c r="H1301" s="159">
        <v>20.599</v>
      </c>
      <c r="I1301" s="160"/>
      <c r="L1301" s="156"/>
      <c r="M1301" s="161"/>
      <c r="T1301" s="162"/>
      <c r="AT1301" s="157" t="s">
        <v>169</v>
      </c>
      <c r="AU1301" s="157" t="s">
        <v>81</v>
      </c>
      <c r="AV1301" s="13" t="s">
        <v>81</v>
      </c>
      <c r="AW1301" s="13" t="s">
        <v>33</v>
      </c>
      <c r="AX1301" s="13" t="s">
        <v>72</v>
      </c>
      <c r="AY1301" s="157" t="s">
        <v>156</v>
      </c>
    </row>
    <row r="1302" spans="2:51" s="13" customFormat="1">
      <c r="B1302" s="156"/>
      <c r="D1302" s="144" t="s">
        <v>169</v>
      </c>
      <c r="E1302" s="157" t="s">
        <v>19</v>
      </c>
      <c r="F1302" s="158" t="s">
        <v>1643</v>
      </c>
      <c r="H1302" s="159">
        <v>12.42</v>
      </c>
      <c r="I1302" s="160"/>
      <c r="L1302" s="156"/>
      <c r="M1302" s="161"/>
      <c r="T1302" s="162"/>
      <c r="AT1302" s="157" t="s">
        <v>169</v>
      </c>
      <c r="AU1302" s="157" t="s">
        <v>81</v>
      </c>
      <c r="AV1302" s="13" t="s">
        <v>81</v>
      </c>
      <c r="AW1302" s="13" t="s">
        <v>33</v>
      </c>
      <c r="AX1302" s="13" t="s">
        <v>72</v>
      </c>
      <c r="AY1302" s="157" t="s">
        <v>156</v>
      </c>
    </row>
    <row r="1303" spans="2:51" s="13" customFormat="1">
      <c r="B1303" s="156"/>
      <c r="D1303" s="144" t="s">
        <v>169</v>
      </c>
      <c r="E1303" s="157" t="s">
        <v>19</v>
      </c>
      <c r="F1303" s="158" t="s">
        <v>1644</v>
      </c>
      <c r="H1303" s="159">
        <v>20.233000000000001</v>
      </c>
      <c r="I1303" s="160"/>
      <c r="L1303" s="156"/>
      <c r="M1303" s="161"/>
      <c r="T1303" s="162"/>
      <c r="AT1303" s="157" t="s">
        <v>169</v>
      </c>
      <c r="AU1303" s="157" t="s">
        <v>81</v>
      </c>
      <c r="AV1303" s="13" t="s">
        <v>81</v>
      </c>
      <c r="AW1303" s="13" t="s">
        <v>33</v>
      </c>
      <c r="AX1303" s="13" t="s">
        <v>72</v>
      </c>
      <c r="AY1303" s="157" t="s">
        <v>156</v>
      </c>
    </row>
    <row r="1304" spans="2:51" s="13" customFormat="1">
      <c r="B1304" s="156"/>
      <c r="D1304" s="144" t="s">
        <v>169</v>
      </c>
      <c r="E1304" s="157" t="s">
        <v>19</v>
      </c>
      <c r="F1304" s="158" t="s">
        <v>1645</v>
      </c>
      <c r="H1304" s="159">
        <v>9.2919999999999998</v>
      </c>
      <c r="I1304" s="160"/>
      <c r="L1304" s="156"/>
      <c r="M1304" s="161"/>
      <c r="T1304" s="162"/>
      <c r="AT1304" s="157" t="s">
        <v>169</v>
      </c>
      <c r="AU1304" s="157" t="s">
        <v>81</v>
      </c>
      <c r="AV1304" s="13" t="s">
        <v>81</v>
      </c>
      <c r="AW1304" s="13" t="s">
        <v>33</v>
      </c>
      <c r="AX1304" s="13" t="s">
        <v>72</v>
      </c>
      <c r="AY1304" s="157" t="s">
        <v>156</v>
      </c>
    </row>
    <row r="1305" spans="2:51" s="13" customFormat="1">
      <c r="B1305" s="156"/>
      <c r="D1305" s="144" t="s">
        <v>169</v>
      </c>
      <c r="E1305" s="157" t="s">
        <v>19</v>
      </c>
      <c r="F1305" s="158" t="s">
        <v>1646</v>
      </c>
      <c r="H1305" s="159">
        <v>14.904</v>
      </c>
      <c r="I1305" s="160"/>
      <c r="L1305" s="156"/>
      <c r="M1305" s="161"/>
      <c r="T1305" s="162"/>
      <c r="AT1305" s="157" t="s">
        <v>169</v>
      </c>
      <c r="AU1305" s="157" t="s">
        <v>81</v>
      </c>
      <c r="AV1305" s="13" t="s">
        <v>81</v>
      </c>
      <c r="AW1305" s="13" t="s">
        <v>33</v>
      </c>
      <c r="AX1305" s="13" t="s">
        <v>72</v>
      </c>
      <c r="AY1305" s="157" t="s">
        <v>156</v>
      </c>
    </row>
    <row r="1306" spans="2:51" s="13" customFormat="1">
      <c r="B1306" s="156"/>
      <c r="D1306" s="144" t="s">
        <v>169</v>
      </c>
      <c r="E1306" s="157" t="s">
        <v>19</v>
      </c>
      <c r="F1306" s="158" t="s">
        <v>1647</v>
      </c>
      <c r="H1306" s="159">
        <v>10.148</v>
      </c>
      <c r="I1306" s="160"/>
      <c r="L1306" s="156"/>
      <c r="M1306" s="161"/>
      <c r="T1306" s="162"/>
      <c r="AT1306" s="157" t="s">
        <v>169</v>
      </c>
      <c r="AU1306" s="157" t="s">
        <v>81</v>
      </c>
      <c r="AV1306" s="13" t="s">
        <v>81</v>
      </c>
      <c r="AW1306" s="13" t="s">
        <v>33</v>
      </c>
      <c r="AX1306" s="13" t="s">
        <v>72</v>
      </c>
      <c r="AY1306" s="157" t="s">
        <v>156</v>
      </c>
    </row>
    <row r="1307" spans="2:51" s="13" customFormat="1">
      <c r="B1307" s="156"/>
      <c r="D1307" s="144" t="s">
        <v>169</v>
      </c>
      <c r="E1307" s="157" t="s">
        <v>19</v>
      </c>
      <c r="F1307" s="158" t="s">
        <v>1648</v>
      </c>
      <c r="H1307" s="159">
        <v>10.79</v>
      </c>
      <c r="I1307" s="160"/>
      <c r="L1307" s="156"/>
      <c r="M1307" s="161"/>
      <c r="T1307" s="162"/>
      <c r="AT1307" s="157" t="s">
        <v>169</v>
      </c>
      <c r="AU1307" s="157" t="s">
        <v>81</v>
      </c>
      <c r="AV1307" s="13" t="s">
        <v>81</v>
      </c>
      <c r="AW1307" s="13" t="s">
        <v>33</v>
      </c>
      <c r="AX1307" s="13" t="s">
        <v>72</v>
      </c>
      <c r="AY1307" s="157" t="s">
        <v>156</v>
      </c>
    </row>
    <row r="1308" spans="2:51" s="13" customFormat="1">
      <c r="B1308" s="156"/>
      <c r="D1308" s="144" t="s">
        <v>169</v>
      </c>
      <c r="E1308" s="157" t="s">
        <v>19</v>
      </c>
      <c r="F1308" s="158" t="s">
        <v>1649</v>
      </c>
      <c r="H1308" s="159">
        <v>40.594999999999999</v>
      </c>
      <c r="I1308" s="160"/>
      <c r="L1308" s="156"/>
      <c r="M1308" s="161"/>
      <c r="T1308" s="162"/>
      <c r="AT1308" s="157" t="s">
        <v>169</v>
      </c>
      <c r="AU1308" s="157" t="s">
        <v>81</v>
      </c>
      <c r="AV1308" s="13" t="s">
        <v>81</v>
      </c>
      <c r="AW1308" s="13" t="s">
        <v>33</v>
      </c>
      <c r="AX1308" s="13" t="s">
        <v>72</v>
      </c>
      <c r="AY1308" s="157" t="s">
        <v>156</v>
      </c>
    </row>
    <row r="1309" spans="2:51" s="13" customFormat="1">
      <c r="B1309" s="156"/>
      <c r="D1309" s="144" t="s">
        <v>169</v>
      </c>
      <c r="E1309" s="157" t="s">
        <v>19</v>
      </c>
      <c r="F1309" s="158" t="s">
        <v>1650</v>
      </c>
      <c r="H1309" s="159">
        <v>15.856</v>
      </c>
      <c r="I1309" s="160"/>
      <c r="L1309" s="156"/>
      <c r="M1309" s="161"/>
      <c r="T1309" s="162"/>
      <c r="AT1309" s="157" t="s">
        <v>169</v>
      </c>
      <c r="AU1309" s="157" t="s">
        <v>81</v>
      </c>
      <c r="AV1309" s="13" t="s">
        <v>81</v>
      </c>
      <c r="AW1309" s="13" t="s">
        <v>33</v>
      </c>
      <c r="AX1309" s="13" t="s">
        <v>72</v>
      </c>
      <c r="AY1309" s="157" t="s">
        <v>156</v>
      </c>
    </row>
    <row r="1310" spans="2:51" s="13" customFormat="1">
      <c r="B1310" s="156"/>
      <c r="D1310" s="144" t="s">
        <v>169</v>
      </c>
      <c r="E1310" s="157" t="s">
        <v>19</v>
      </c>
      <c r="F1310" s="158" t="s">
        <v>1651</v>
      </c>
      <c r="H1310" s="159">
        <v>61.280999999999999</v>
      </c>
      <c r="I1310" s="160"/>
      <c r="L1310" s="156"/>
      <c r="M1310" s="161"/>
      <c r="T1310" s="162"/>
      <c r="AT1310" s="157" t="s">
        <v>169</v>
      </c>
      <c r="AU1310" s="157" t="s">
        <v>81</v>
      </c>
      <c r="AV1310" s="13" t="s">
        <v>81</v>
      </c>
      <c r="AW1310" s="13" t="s">
        <v>33</v>
      </c>
      <c r="AX1310" s="13" t="s">
        <v>72</v>
      </c>
      <c r="AY1310" s="157" t="s">
        <v>156</v>
      </c>
    </row>
    <row r="1311" spans="2:51" s="13" customFormat="1">
      <c r="B1311" s="156"/>
      <c r="D1311" s="144" t="s">
        <v>169</v>
      </c>
      <c r="E1311" s="157" t="s">
        <v>19</v>
      </c>
      <c r="F1311" s="158" t="s">
        <v>1652</v>
      </c>
      <c r="H1311" s="159">
        <v>11</v>
      </c>
      <c r="I1311" s="160"/>
      <c r="L1311" s="156"/>
      <c r="M1311" s="161"/>
      <c r="T1311" s="162"/>
      <c r="AT1311" s="157" t="s">
        <v>169</v>
      </c>
      <c r="AU1311" s="157" t="s">
        <v>81</v>
      </c>
      <c r="AV1311" s="13" t="s">
        <v>81</v>
      </c>
      <c r="AW1311" s="13" t="s">
        <v>33</v>
      </c>
      <c r="AX1311" s="13" t="s">
        <v>72</v>
      </c>
      <c r="AY1311" s="157" t="s">
        <v>156</v>
      </c>
    </row>
    <row r="1312" spans="2:51" s="14" customFormat="1">
      <c r="B1312" s="163"/>
      <c r="D1312" s="144" t="s">
        <v>169</v>
      </c>
      <c r="E1312" s="164" t="s">
        <v>19</v>
      </c>
      <c r="F1312" s="165" t="s">
        <v>176</v>
      </c>
      <c r="H1312" s="166">
        <v>344.94399999999996</v>
      </c>
      <c r="I1312" s="167"/>
      <c r="L1312" s="163"/>
      <c r="M1312" s="168"/>
      <c r="T1312" s="169"/>
      <c r="AT1312" s="164" t="s">
        <v>169</v>
      </c>
      <c r="AU1312" s="164" t="s">
        <v>81</v>
      </c>
      <c r="AV1312" s="14" t="s">
        <v>163</v>
      </c>
      <c r="AW1312" s="14" t="s">
        <v>33</v>
      </c>
      <c r="AX1312" s="14" t="s">
        <v>79</v>
      </c>
      <c r="AY1312" s="164" t="s">
        <v>156</v>
      </c>
    </row>
    <row r="1313" spans="2:65" s="1" customFormat="1" ht="16.5" customHeight="1">
      <c r="B1313" s="32"/>
      <c r="C1313" s="131" t="s">
        <v>1653</v>
      </c>
      <c r="D1313" s="131" t="s">
        <v>158</v>
      </c>
      <c r="E1313" s="132" t="s">
        <v>1654</v>
      </c>
      <c r="F1313" s="133" t="s">
        <v>1655</v>
      </c>
      <c r="G1313" s="134" t="s">
        <v>252</v>
      </c>
      <c r="H1313" s="135">
        <v>344.94400000000002</v>
      </c>
      <c r="I1313" s="136"/>
      <c r="J1313" s="137">
        <f>ROUND(I1313*H1313,2)</f>
        <v>0</v>
      </c>
      <c r="K1313" s="133" t="s">
        <v>162</v>
      </c>
      <c r="L1313" s="32"/>
      <c r="M1313" s="138" t="s">
        <v>19</v>
      </c>
      <c r="N1313" s="139" t="s">
        <v>43</v>
      </c>
      <c r="P1313" s="140">
        <f>O1313*H1313</f>
        <v>0</v>
      </c>
      <c r="Q1313" s="140">
        <v>2.9999999999999997E-4</v>
      </c>
      <c r="R1313" s="140">
        <f>Q1313*H1313</f>
        <v>0.1034832</v>
      </c>
      <c r="S1313" s="140">
        <v>0</v>
      </c>
      <c r="T1313" s="141">
        <f>S1313*H1313</f>
        <v>0</v>
      </c>
      <c r="AR1313" s="142" t="s">
        <v>281</v>
      </c>
      <c r="AT1313" s="142" t="s">
        <v>158</v>
      </c>
      <c r="AU1313" s="142" t="s">
        <v>81</v>
      </c>
      <c r="AY1313" s="17" t="s">
        <v>156</v>
      </c>
      <c r="BE1313" s="143">
        <f>IF(N1313="základní",J1313,0)</f>
        <v>0</v>
      </c>
      <c r="BF1313" s="143">
        <f>IF(N1313="snížená",J1313,0)</f>
        <v>0</v>
      </c>
      <c r="BG1313" s="143">
        <f>IF(N1313="zákl. přenesená",J1313,0)</f>
        <v>0</v>
      </c>
      <c r="BH1313" s="143">
        <f>IF(N1313="sníž. přenesená",J1313,0)</f>
        <v>0</v>
      </c>
      <c r="BI1313" s="143">
        <f>IF(N1313="nulová",J1313,0)</f>
        <v>0</v>
      </c>
      <c r="BJ1313" s="17" t="s">
        <v>79</v>
      </c>
      <c r="BK1313" s="143">
        <f>ROUND(I1313*H1313,2)</f>
        <v>0</v>
      </c>
      <c r="BL1313" s="17" t="s">
        <v>281</v>
      </c>
      <c r="BM1313" s="142" t="s">
        <v>1656</v>
      </c>
    </row>
    <row r="1314" spans="2:65" s="1" customFormat="1">
      <c r="B1314" s="32"/>
      <c r="D1314" s="144" t="s">
        <v>165</v>
      </c>
      <c r="F1314" s="145" t="s">
        <v>1657</v>
      </c>
      <c r="I1314" s="146"/>
      <c r="L1314" s="32"/>
      <c r="M1314" s="147"/>
      <c r="T1314" s="53"/>
      <c r="AT1314" s="17" t="s">
        <v>165</v>
      </c>
      <c r="AU1314" s="17" t="s">
        <v>81</v>
      </c>
    </row>
    <row r="1315" spans="2:65" s="1" customFormat="1">
      <c r="B1315" s="32"/>
      <c r="D1315" s="148" t="s">
        <v>167</v>
      </c>
      <c r="F1315" s="149" t="s">
        <v>1658</v>
      </c>
      <c r="I1315" s="146"/>
      <c r="L1315" s="32"/>
      <c r="M1315" s="147"/>
      <c r="T1315" s="53"/>
      <c r="AT1315" s="17" t="s">
        <v>167</v>
      </c>
      <c r="AU1315" s="17" t="s">
        <v>81</v>
      </c>
    </row>
    <row r="1316" spans="2:65" s="13" customFormat="1">
      <c r="B1316" s="156"/>
      <c r="D1316" s="144" t="s">
        <v>169</v>
      </c>
      <c r="E1316" s="157" t="s">
        <v>19</v>
      </c>
      <c r="F1316" s="158" t="s">
        <v>1635</v>
      </c>
      <c r="H1316" s="159">
        <v>26.306999999999999</v>
      </c>
      <c r="I1316" s="160"/>
      <c r="L1316" s="156"/>
      <c r="M1316" s="161"/>
      <c r="T1316" s="162"/>
      <c r="AT1316" s="157" t="s">
        <v>169</v>
      </c>
      <c r="AU1316" s="157" t="s">
        <v>81</v>
      </c>
      <c r="AV1316" s="13" t="s">
        <v>81</v>
      </c>
      <c r="AW1316" s="13" t="s">
        <v>33</v>
      </c>
      <c r="AX1316" s="13" t="s">
        <v>72</v>
      </c>
      <c r="AY1316" s="157" t="s">
        <v>156</v>
      </c>
    </row>
    <row r="1317" spans="2:65" s="13" customFormat="1">
      <c r="B1317" s="156"/>
      <c r="D1317" s="144" t="s">
        <v>169</v>
      </c>
      <c r="E1317" s="157" t="s">
        <v>19</v>
      </c>
      <c r="F1317" s="158" t="s">
        <v>1636</v>
      </c>
      <c r="H1317" s="159">
        <v>6.9279999999999999</v>
      </c>
      <c r="I1317" s="160"/>
      <c r="L1317" s="156"/>
      <c r="M1317" s="161"/>
      <c r="T1317" s="162"/>
      <c r="AT1317" s="157" t="s">
        <v>169</v>
      </c>
      <c r="AU1317" s="157" t="s">
        <v>81</v>
      </c>
      <c r="AV1317" s="13" t="s">
        <v>81</v>
      </c>
      <c r="AW1317" s="13" t="s">
        <v>33</v>
      </c>
      <c r="AX1317" s="13" t="s">
        <v>72</v>
      </c>
      <c r="AY1317" s="157" t="s">
        <v>156</v>
      </c>
    </row>
    <row r="1318" spans="2:65" s="13" customFormat="1">
      <c r="B1318" s="156"/>
      <c r="D1318" s="144" t="s">
        <v>169</v>
      </c>
      <c r="E1318" s="157" t="s">
        <v>19</v>
      </c>
      <c r="F1318" s="158" t="s">
        <v>1637</v>
      </c>
      <c r="H1318" s="159">
        <v>19.536000000000001</v>
      </c>
      <c r="I1318" s="160"/>
      <c r="L1318" s="156"/>
      <c r="M1318" s="161"/>
      <c r="T1318" s="162"/>
      <c r="AT1318" s="157" t="s">
        <v>169</v>
      </c>
      <c r="AU1318" s="157" t="s">
        <v>81</v>
      </c>
      <c r="AV1318" s="13" t="s">
        <v>81</v>
      </c>
      <c r="AW1318" s="13" t="s">
        <v>33</v>
      </c>
      <c r="AX1318" s="13" t="s">
        <v>72</v>
      </c>
      <c r="AY1318" s="157" t="s">
        <v>156</v>
      </c>
    </row>
    <row r="1319" spans="2:65" s="13" customFormat="1">
      <c r="B1319" s="156"/>
      <c r="D1319" s="144" t="s">
        <v>169</v>
      </c>
      <c r="E1319" s="157" t="s">
        <v>19</v>
      </c>
      <c r="F1319" s="158" t="s">
        <v>1638</v>
      </c>
      <c r="H1319" s="159">
        <v>9.5559999999999992</v>
      </c>
      <c r="I1319" s="160"/>
      <c r="L1319" s="156"/>
      <c r="M1319" s="161"/>
      <c r="T1319" s="162"/>
      <c r="AT1319" s="157" t="s">
        <v>169</v>
      </c>
      <c r="AU1319" s="157" t="s">
        <v>81</v>
      </c>
      <c r="AV1319" s="13" t="s">
        <v>81</v>
      </c>
      <c r="AW1319" s="13" t="s">
        <v>33</v>
      </c>
      <c r="AX1319" s="13" t="s">
        <v>72</v>
      </c>
      <c r="AY1319" s="157" t="s">
        <v>156</v>
      </c>
    </row>
    <row r="1320" spans="2:65" s="13" customFormat="1">
      <c r="B1320" s="156"/>
      <c r="D1320" s="144" t="s">
        <v>169</v>
      </c>
      <c r="E1320" s="157" t="s">
        <v>19</v>
      </c>
      <c r="F1320" s="158" t="s">
        <v>1639</v>
      </c>
      <c r="H1320" s="159">
        <v>30.658999999999999</v>
      </c>
      <c r="I1320" s="160"/>
      <c r="L1320" s="156"/>
      <c r="M1320" s="161"/>
      <c r="T1320" s="162"/>
      <c r="AT1320" s="157" t="s">
        <v>169</v>
      </c>
      <c r="AU1320" s="157" t="s">
        <v>81</v>
      </c>
      <c r="AV1320" s="13" t="s">
        <v>81</v>
      </c>
      <c r="AW1320" s="13" t="s">
        <v>33</v>
      </c>
      <c r="AX1320" s="13" t="s">
        <v>72</v>
      </c>
      <c r="AY1320" s="157" t="s">
        <v>156</v>
      </c>
    </row>
    <row r="1321" spans="2:65" s="13" customFormat="1">
      <c r="B1321" s="156"/>
      <c r="D1321" s="144" t="s">
        <v>169</v>
      </c>
      <c r="E1321" s="157" t="s">
        <v>19</v>
      </c>
      <c r="F1321" s="158" t="s">
        <v>1640</v>
      </c>
      <c r="H1321" s="159">
        <v>4.83</v>
      </c>
      <c r="I1321" s="160"/>
      <c r="L1321" s="156"/>
      <c r="M1321" s="161"/>
      <c r="T1321" s="162"/>
      <c r="AT1321" s="157" t="s">
        <v>169</v>
      </c>
      <c r="AU1321" s="157" t="s">
        <v>81</v>
      </c>
      <c r="AV1321" s="13" t="s">
        <v>81</v>
      </c>
      <c r="AW1321" s="13" t="s">
        <v>33</v>
      </c>
      <c r="AX1321" s="13" t="s">
        <v>72</v>
      </c>
      <c r="AY1321" s="157" t="s">
        <v>156</v>
      </c>
    </row>
    <row r="1322" spans="2:65" s="13" customFormat="1">
      <c r="B1322" s="156"/>
      <c r="D1322" s="144" t="s">
        <v>169</v>
      </c>
      <c r="E1322" s="157" t="s">
        <v>19</v>
      </c>
      <c r="F1322" s="158" t="s">
        <v>1641</v>
      </c>
      <c r="H1322" s="159">
        <v>20.010000000000002</v>
      </c>
      <c r="I1322" s="160"/>
      <c r="L1322" s="156"/>
      <c r="M1322" s="161"/>
      <c r="T1322" s="162"/>
      <c r="AT1322" s="157" t="s">
        <v>169</v>
      </c>
      <c r="AU1322" s="157" t="s">
        <v>81</v>
      </c>
      <c r="AV1322" s="13" t="s">
        <v>81</v>
      </c>
      <c r="AW1322" s="13" t="s">
        <v>33</v>
      </c>
      <c r="AX1322" s="13" t="s">
        <v>72</v>
      </c>
      <c r="AY1322" s="157" t="s">
        <v>156</v>
      </c>
    </row>
    <row r="1323" spans="2:65" s="13" customFormat="1">
      <c r="B1323" s="156"/>
      <c r="D1323" s="144" t="s">
        <v>169</v>
      </c>
      <c r="E1323" s="157" t="s">
        <v>19</v>
      </c>
      <c r="F1323" s="158" t="s">
        <v>1642</v>
      </c>
      <c r="H1323" s="159">
        <v>20.599</v>
      </c>
      <c r="I1323" s="160"/>
      <c r="L1323" s="156"/>
      <c r="M1323" s="161"/>
      <c r="T1323" s="162"/>
      <c r="AT1323" s="157" t="s">
        <v>169</v>
      </c>
      <c r="AU1323" s="157" t="s">
        <v>81</v>
      </c>
      <c r="AV1323" s="13" t="s">
        <v>81</v>
      </c>
      <c r="AW1323" s="13" t="s">
        <v>33</v>
      </c>
      <c r="AX1323" s="13" t="s">
        <v>72</v>
      </c>
      <c r="AY1323" s="157" t="s">
        <v>156</v>
      </c>
    </row>
    <row r="1324" spans="2:65" s="13" customFormat="1">
      <c r="B1324" s="156"/>
      <c r="D1324" s="144" t="s">
        <v>169</v>
      </c>
      <c r="E1324" s="157" t="s">
        <v>19</v>
      </c>
      <c r="F1324" s="158" t="s">
        <v>1643</v>
      </c>
      <c r="H1324" s="159">
        <v>12.42</v>
      </c>
      <c r="I1324" s="160"/>
      <c r="L1324" s="156"/>
      <c r="M1324" s="161"/>
      <c r="T1324" s="162"/>
      <c r="AT1324" s="157" t="s">
        <v>169</v>
      </c>
      <c r="AU1324" s="157" t="s">
        <v>81</v>
      </c>
      <c r="AV1324" s="13" t="s">
        <v>81</v>
      </c>
      <c r="AW1324" s="13" t="s">
        <v>33</v>
      </c>
      <c r="AX1324" s="13" t="s">
        <v>72</v>
      </c>
      <c r="AY1324" s="157" t="s">
        <v>156</v>
      </c>
    </row>
    <row r="1325" spans="2:65" s="13" customFormat="1">
      <c r="B1325" s="156"/>
      <c r="D1325" s="144" t="s">
        <v>169</v>
      </c>
      <c r="E1325" s="157" t="s">
        <v>19</v>
      </c>
      <c r="F1325" s="158" t="s">
        <v>1644</v>
      </c>
      <c r="H1325" s="159">
        <v>20.233000000000001</v>
      </c>
      <c r="I1325" s="160"/>
      <c r="L1325" s="156"/>
      <c r="M1325" s="161"/>
      <c r="T1325" s="162"/>
      <c r="AT1325" s="157" t="s">
        <v>169</v>
      </c>
      <c r="AU1325" s="157" t="s">
        <v>81</v>
      </c>
      <c r="AV1325" s="13" t="s">
        <v>81</v>
      </c>
      <c r="AW1325" s="13" t="s">
        <v>33</v>
      </c>
      <c r="AX1325" s="13" t="s">
        <v>72</v>
      </c>
      <c r="AY1325" s="157" t="s">
        <v>156</v>
      </c>
    </row>
    <row r="1326" spans="2:65" s="13" customFormat="1">
      <c r="B1326" s="156"/>
      <c r="D1326" s="144" t="s">
        <v>169</v>
      </c>
      <c r="E1326" s="157" t="s">
        <v>19</v>
      </c>
      <c r="F1326" s="158" t="s">
        <v>1645</v>
      </c>
      <c r="H1326" s="159">
        <v>9.2919999999999998</v>
      </c>
      <c r="I1326" s="160"/>
      <c r="L1326" s="156"/>
      <c r="M1326" s="161"/>
      <c r="T1326" s="162"/>
      <c r="AT1326" s="157" t="s">
        <v>169</v>
      </c>
      <c r="AU1326" s="157" t="s">
        <v>81</v>
      </c>
      <c r="AV1326" s="13" t="s">
        <v>81</v>
      </c>
      <c r="AW1326" s="13" t="s">
        <v>33</v>
      </c>
      <c r="AX1326" s="13" t="s">
        <v>72</v>
      </c>
      <c r="AY1326" s="157" t="s">
        <v>156</v>
      </c>
    </row>
    <row r="1327" spans="2:65" s="13" customFormat="1">
      <c r="B1327" s="156"/>
      <c r="D1327" s="144" t="s">
        <v>169</v>
      </c>
      <c r="E1327" s="157" t="s">
        <v>19</v>
      </c>
      <c r="F1327" s="158" t="s">
        <v>1646</v>
      </c>
      <c r="H1327" s="159">
        <v>14.904</v>
      </c>
      <c r="I1327" s="160"/>
      <c r="L1327" s="156"/>
      <c r="M1327" s="161"/>
      <c r="T1327" s="162"/>
      <c r="AT1327" s="157" t="s">
        <v>169</v>
      </c>
      <c r="AU1327" s="157" t="s">
        <v>81</v>
      </c>
      <c r="AV1327" s="13" t="s">
        <v>81</v>
      </c>
      <c r="AW1327" s="13" t="s">
        <v>33</v>
      </c>
      <c r="AX1327" s="13" t="s">
        <v>72</v>
      </c>
      <c r="AY1327" s="157" t="s">
        <v>156</v>
      </c>
    </row>
    <row r="1328" spans="2:65" s="13" customFormat="1">
      <c r="B1328" s="156"/>
      <c r="D1328" s="144" t="s">
        <v>169</v>
      </c>
      <c r="E1328" s="157" t="s">
        <v>19</v>
      </c>
      <c r="F1328" s="158" t="s">
        <v>1647</v>
      </c>
      <c r="H1328" s="159">
        <v>10.148</v>
      </c>
      <c r="I1328" s="160"/>
      <c r="L1328" s="156"/>
      <c r="M1328" s="161"/>
      <c r="T1328" s="162"/>
      <c r="AT1328" s="157" t="s">
        <v>169</v>
      </c>
      <c r="AU1328" s="157" t="s">
        <v>81</v>
      </c>
      <c r="AV1328" s="13" t="s">
        <v>81</v>
      </c>
      <c r="AW1328" s="13" t="s">
        <v>33</v>
      </c>
      <c r="AX1328" s="13" t="s">
        <v>72</v>
      </c>
      <c r="AY1328" s="157" t="s">
        <v>156</v>
      </c>
    </row>
    <row r="1329" spans="2:65" s="13" customFormat="1">
      <c r="B1329" s="156"/>
      <c r="D1329" s="144" t="s">
        <v>169</v>
      </c>
      <c r="E1329" s="157" t="s">
        <v>19</v>
      </c>
      <c r="F1329" s="158" t="s">
        <v>1648</v>
      </c>
      <c r="H1329" s="159">
        <v>10.79</v>
      </c>
      <c r="I1329" s="160"/>
      <c r="L1329" s="156"/>
      <c r="M1329" s="161"/>
      <c r="T1329" s="162"/>
      <c r="AT1329" s="157" t="s">
        <v>169</v>
      </c>
      <c r="AU1329" s="157" t="s">
        <v>81</v>
      </c>
      <c r="AV1329" s="13" t="s">
        <v>81</v>
      </c>
      <c r="AW1329" s="13" t="s">
        <v>33</v>
      </c>
      <c r="AX1329" s="13" t="s">
        <v>72</v>
      </c>
      <c r="AY1329" s="157" t="s">
        <v>156</v>
      </c>
    </row>
    <row r="1330" spans="2:65" s="13" customFormat="1">
      <c r="B1330" s="156"/>
      <c r="D1330" s="144" t="s">
        <v>169</v>
      </c>
      <c r="E1330" s="157" t="s">
        <v>19</v>
      </c>
      <c r="F1330" s="158" t="s">
        <v>1649</v>
      </c>
      <c r="H1330" s="159">
        <v>40.594999999999999</v>
      </c>
      <c r="I1330" s="160"/>
      <c r="L1330" s="156"/>
      <c r="M1330" s="161"/>
      <c r="T1330" s="162"/>
      <c r="AT1330" s="157" t="s">
        <v>169</v>
      </c>
      <c r="AU1330" s="157" t="s">
        <v>81</v>
      </c>
      <c r="AV1330" s="13" t="s">
        <v>81</v>
      </c>
      <c r="AW1330" s="13" t="s">
        <v>33</v>
      </c>
      <c r="AX1330" s="13" t="s">
        <v>72</v>
      </c>
      <c r="AY1330" s="157" t="s">
        <v>156</v>
      </c>
    </row>
    <row r="1331" spans="2:65" s="13" customFormat="1">
      <c r="B1331" s="156"/>
      <c r="D1331" s="144" t="s">
        <v>169</v>
      </c>
      <c r="E1331" s="157" t="s">
        <v>19</v>
      </c>
      <c r="F1331" s="158" t="s">
        <v>1650</v>
      </c>
      <c r="H1331" s="159">
        <v>15.856</v>
      </c>
      <c r="I1331" s="160"/>
      <c r="L1331" s="156"/>
      <c r="M1331" s="161"/>
      <c r="T1331" s="162"/>
      <c r="AT1331" s="157" t="s">
        <v>169</v>
      </c>
      <c r="AU1331" s="157" t="s">
        <v>81</v>
      </c>
      <c r="AV1331" s="13" t="s">
        <v>81</v>
      </c>
      <c r="AW1331" s="13" t="s">
        <v>33</v>
      </c>
      <c r="AX1331" s="13" t="s">
        <v>72</v>
      </c>
      <c r="AY1331" s="157" t="s">
        <v>156</v>
      </c>
    </row>
    <row r="1332" spans="2:65" s="13" customFormat="1">
      <c r="B1332" s="156"/>
      <c r="D1332" s="144" t="s">
        <v>169</v>
      </c>
      <c r="E1332" s="157" t="s">
        <v>19</v>
      </c>
      <c r="F1332" s="158" t="s">
        <v>1651</v>
      </c>
      <c r="H1332" s="159">
        <v>61.280999999999999</v>
      </c>
      <c r="I1332" s="160"/>
      <c r="L1332" s="156"/>
      <c r="M1332" s="161"/>
      <c r="T1332" s="162"/>
      <c r="AT1332" s="157" t="s">
        <v>169</v>
      </c>
      <c r="AU1332" s="157" t="s">
        <v>81</v>
      </c>
      <c r="AV1332" s="13" t="s">
        <v>81</v>
      </c>
      <c r="AW1332" s="13" t="s">
        <v>33</v>
      </c>
      <c r="AX1332" s="13" t="s">
        <v>72</v>
      </c>
      <c r="AY1332" s="157" t="s">
        <v>156</v>
      </c>
    </row>
    <row r="1333" spans="2:65" s="13" customFormat="1">
      <c r="B1333" s="156"/>
      <c r="D1333" s="144" t="s">
        <v>169</v>
      </c>
      <c r="E1333" s="157" t="s">
        <v>19</v>
      </c>
      <c r="F1333" s="158" t="s">
        <v>1652</v>
      </c>
      <c r="H1333" s="159">
        <v>11</v>
      </c>
      <c r="I1333" s="160"/>
      <c r="L1333" s="156"/>
      <c r="M1333" s="161"/>
      <c r="T1333" s="162"/>
      <c r="AT1333" s="157" t="s">
        <v>169</v>
      </c>
      <c r="AU1333" s="157" t="s">
        <v>81</v>
      </c>
      <c r="AV1333" s="13" t="s">
        <v>81</v>
      </c>
      <c r="AW1333" s="13" t="s">
        <v>33</v>
      </c>
      <c r="AX1333" s="13" t="s">
        <v>72</v>
      </c>
      <c r="AY1333" s="157" t="s">
        <v>156</v>
      </c>
    </row>
    <row r="1334" spans="2:65" s="14" customFormat="1">
      <c r="B1334" s="163"/>
      <c r="D1334" s="144" t="s">
        <v>169</v>
      </c>
      <c r="E1334" s="164" t="s">
        <v>19</v>
      </c>
      <c r="F1334" s="165" t="s">
        <v>176</v>
      </c>
      <c r="H1334" s="166">
        <v>344.94399999999996</v>
      </c>
      <c r="I1334" s="167"/>
      <c r="L1334" s="163"/>
      <c r="M1334" s="168"/>
      <c r="T1334" s="169"/>
      <c r="AT1334" s="164" t="s">
        <v>169</v>
      </c>
      <c r="AU1334" s="164" t="s">
        <v>81</v>
      </c>
      <c r="AV1334" s="14" t="s">
        <v>163</v>
      </c>
      <c r="AW1334" s="14" t="s">
        <v>33</v>
      </c>
      <c r="AX1334" s="14" t="s">
        <v>79</v>
      </c>
      <c r="AY1334" s="164" t="s">
        <v>156</v>
      </c>
    </row>
    <row r="1335" spans="2:65" s="1" customFormat="1" ht="24.2" customHeight="1">
      <c r="B1335" s="32"/>
      <c r="C1335" s="131" t="s">
        <v>1659</v>
      </c>
      <c r="D1335" s="131" t="s">
        <v>158</v>
      </c>
      <c r="E1335" s="132" t="s">
        <v>1660</v>
      </c>
      <c r="F1335" s="133" t="s">
        <v>1661</v>
      </c>
      <c r="G1335" s="134" t="s">
        <v>252</v>
      </c>
      <c r="H1335" s="135">
        <v>103.483</v>
      </c>
      <c r="I1335" s="136"/>
      <c r="J1335" s="137">
        <f>ROUND(I1335*H1335,2)</f>
        <v>0</v>
      </c>
      <c r="K1335" s="133" t="s">
        <v>162</v>
      </c>
      <c r="L1335" s="32"/>
      <c r="M1335" s="138" t="s">
        <v>19</v>
      </c>
      <c r="N1335" s="139" t="s">
        <v>43</v>
      </c>
      <c r="P1335" s="140">
        <f>O1335*H1335</f>
        <v>0</v>
      </c>
      <c r="Q1335" s="140">
        <v>1.5E-3</v>
      </c>
      <c r="R1335" s="140">
        <f>Q1335*H1335</f>
        <v>0.15522450000000002</v>
      </c>
      <c r="S1335" s="140">
        <v>0</v>
      </c>
      <c r="T1335" s="141">
        <f>S1335*H1335</f>
        <v>0</v>
      </c>
      <c r="AR1335" s="142" t="s">
        <v>281</v>
      </c>
      <c r="AT1335" s="142" t="s">
        <v>158</v>
      </c>
      <c r="AU1335" s="142" t="s">
        <v>81</v>
      </c>
      <c r="AY1335" s="17" t="s">
        <v>156</v>
      </c>
      <c r="BE1335" s="143">
        <f>IF(N1335="základní",J1335,0)</f>
        <v>0</v>
      </c>
      <c r="BF1335" s="143">
        <f>IF(N1335="snížená",J1335,0)</f>
        <v>0</v>
      </c>
      <c r="BG1335" s="143">
        <f>IF(N1335="zákl. přenesená",J1335,0)</f>
        <v>0</v>
      </c>
      <c r="BH1335" s="143">
        <f>IF(N1335="sníž. přenesená",J1335,0)</f>
        <v>0</v>
      </c>
      <c r="BI1335" s="143">
        <f>IF(N1335="nulová",J1335,0)</f>
        <v>0</v>
      </c>
      <c r="BJ1335" s="17" t="s">
        <v>79</v>
      </c>
      <c r="BK1335" s="143">
        <f>ROUND(I1335*H1335,2)</f>
        <v>0</v>
      </c>
      <c r="BL1335" s="17" t="s">
        <v>281</v>
      </c>
      <c r="BM1335" s="142" t="s">
        <v>1662</v>
      </c>
    </row>
    <row r="1336" spans="2:65" s="1" customFormat="1">
      <c r="B1336" s="32"/>
      <c r="D1336" s="144" t="s">
        <v>165</v>
      </c>
      <c r="F1336" s="145" t="s">
        <v>1663</v>
      </c>
      <c r="I1336" s="146"/>
      <c r="L1336" s="32"/>
      <c r="M1336" s="147"/>
      <c r="T1336" s="53"/>
      <c r="AT1336" s="17" t="s">
        <v>165</v>
      </c>
      <c r="AU1336" s="17" t="s">
        <v>81</v>
      </c>
    </row>
    <row r="1337" spans="2:65" s="1" customFormat="1">
      <c r="B1337" s="32"/>
      <c r="D1337" s="148" t="s">
        <v>167</v>
      </c>
      <c r="F1337" s="149" t="s">
        <v>1664</v>
      </c>
      <c r="I1337" s="146"/>
      <c r="L1337" s="32"/>
      <c r="M1337" s="147"/>
      <c r="T1337" s="53"/>
      <c r="AT1337" s="17" t="s">
        <v>167</v>
      </c>
      <c r="AU1337" s="17" t="s">
        <v>81</v>
      </c>
    </row>
    <row r="1338" spans="2:65" s="13" customFormat="1">
      <c r="B1338" s="156"/>
      <c r="D1338" s="144" t="s">
        <v>169</v>
      </c>
      <c r="E1338" s="157" t="s">
        <v>19</v>
      </c>
      <c r="F1338" s="158" t="s">
        <v>1665</v>
      </c>
      <c r="H1338" s="159">
        <v>103.483</v>
      </c>
      <c r="I1338" s="160"/>
      <c r="L1338" s="156"/>
      <c r="M1338" s="161"/>
      <c r="T1338" s="162"/>
      <c r="AT1338" s="157" t="s">
        <v>169</v>
      </c>
      <c r="AU1338" s="157" t="s">
        <v>81</v>
      </c>
      <c r="AV1338" s="13" t="s">
        <v>81</v>
      </c>
      <c r="AW1338" s="13" t="s">
        <v>33</v>
      </c>
      <c r="AX1338" s="13" t="s">
        <v>72</v>
      </c>
      <c r="AY1338" s="157" t="s">
        <v>156</v>
      </c>
    </row>
    <row r="1339" spans="2:65" s="14" customFormat="1">
      <c r="B1339" s="163"/>
      <c r="D1339" s="144" t="s">
        <v>169</v>
      </c>
      <c r="E1339" s="164" t="s">
        <v>19</v>
      </c>
      <c r="F1339" s="165" t="s">
        <v>176</v>
      </c>
      <c r="H1339" s="166">
        <v>103.483</v>
      </c>
      <c r="I1339" s="167"/>
      <c r="L1339" s="163"/>
      <c r="M1339" s="168"/>
      <c r="T1339" s="169"/>
      <c r="AT1339" s="164" t="s">
        <v>169</v>
      </c>
      <c r="AU1339" s="164" t="s">
        <v>81</v>
      </c>
      <c r="AV1339" s="14" t="s">
        <v>163</v>
      </c>
      <c r="AW1339" s="14" t="s">
        <v>33</v>
      </c>
      <c r="AX1339" s="14" t="s">
        <v>79</v>
      </c>
      <c r="AY1339" s="164" t="s">
        <v>156</v>
      </c>
    </row>
    <row r="1340" spans="2:65" s="1" customFormat="1" ht="24.2" customHeight="1">
      <c r="B1340" s="32"/>
      <c r="C1340" s="131" t="s">
        <v>1666</v>
      </c>
      <c r="D1340" s="131" t="s">
        <v>158</v>
      </c>
      <c r="E1340" s="132" t="s">
        <v>1667</v>
      </c>
      <c r="F1340" s="133" t="s">
        <v>1668</v>
      </c>
      <c r="G1340" s="134" t="s">
        <v>252</v>
      </c>
      <c r="H1340" s="135">
        <v>56</v>
      </c>
      <c r="I1340" s="136"/>
      <c r="J1340" s="137">
        <f>ROUND(I1340*H1340,2)</f>
        <v>0</v>
      </c>
      <c r="K1340" s="133" t="s">
        <v>162</v>
      </c>
      <c r="L1340" s="32"/>
      <c r="M1340" s="138" t="s">
        <v>19</v>
      </c>
      <c r="N1340" s="139" t="s">
        <v>43</v>
      </c>
      <c r="P1340" s="140">
        <f>O1340*H1340</f>
        <v>0</v>
      </c>
      <c r="Q1340" s="140">
        <v>0</v>
      </c>
      <c r="R1340" s="140">
        <f>Q1340*H1340</f>
        <v>0</v>
      </c>
      <c r="S1340" s="140">
        <v>8.1500000000000003E-2</v>
      </c>
      <c r="T1340" s="141">
        <f>S1340*H1340</f>
        <v>4.5640000000000001</v>
      </c>
      <c r="AR1340" s="142" t="s">
        <v>281</v>
      </c>
      <c r="AT1340" s="142" t="s">
        <v>158</v>
      </c>
      <c r="AU1340" s="142" t="s">
        <v>81</v>
      </c>
      <c r="AY1340" s="17" t="s">
        <v>156</v>
      </c>
      <c r="BE1340" s="143">
        <f>IF(N1340="základní",J1340,0)</f>
        <v>0</v>
      </c>
      <c r="BF1340" s="143">
        <f>IF(N1340="snížená",J1340,0)</f>
        <v>0</v>
      </c>
      <c r="BG1340" s="143">
        <f>IF(N1340="zákl. přenesená",J1340,0)</f>
        <v>0</v>
      </c>
      <c r="BH1340" s="143">
        <f>IF(N1340="sníž. přenesená",J1340,0)</f>
        <v>0</v>
      </c>
      <c r="BI1340" s="143">
        <f>IF(N1340="nulová",J1340,0)</f>
        <v>0</v>
      </c>
      <c r="BJ1340" s="17" t="s">
        <v>79</v>
      </c>
      <c r="BK1340" s="143">
        <f>ROUND(I1340*H1340,2)</f>
        <v>0</v>
      </c>
      <c r="BL1340" s="17" t="s">
        <v>281</v>
      </c>
      <c r="BM1340" s="142" t="s">
        <v>1669</v>
      </c>
    </row>
    <row r="1341" spans="2:65" s="1" customFormat="1">
      <c r="B1341" s="32"/>
      <c r="D1341" s="144" t="s">
        <v>165</v>
      </c>
      <c r="F1341" s="145" t="s">
        <v>1670</v>
      </c>
      <c r="I1341" s="146"/>
      <c r="L1341" s="32"/>
      <c r="M1341" s="147"/>
      <c r="T1341" s="53"/>
      <c r="AT1341" s="17" t="s">
        <v>165</v>
      </c>
      <c r="AU1341" s="17" t="s">
        <v>81</v>
      </c>
    </row>
    <row r="1342" spans="2:65" s="1" customFormat="1">
      <c r="B1342" s="32"/>
      <c r="D1342" s="148" t="s">
        <v>167</v>
      </c>
      <c r="F1342" s="149" t="s">
        <v>1671</v>
      </c>
      <c r="I1342" s="146"/>
      <c r="L1342" s="32"/>
      <c r="M1342" s="147"/>
      <c r="T1342" s="53"/>
      <c r="AT1342" s="17" t="s">
        <v>167</v>
      </c>
      <c r="AU1342" s="17" t="s">
        <v>81</v>
      </c>
    </row>
    <row r="1343" spans="2:65" s="1" customFormat="1" ht="33" customHeight="1">
      <c r="B1343" s="32"/>
      <c r="C1343" s="131" t="s">
        <v>1672</v>
      </c>
      <c r="D1343" s="131" t="s">
        <v>158</v>
      </c>
      <c r="E1343" s="132" t="s">
        <v>1673</v>
      </c>
      <c r="F1343" s="133" t="s">
        <v>1674</v>
      </c>
      <c r="G1343" s="134" t="s">
        <v>252</v>
      </c>
      <c r="H1343" s="135">
        <v>235.94200000000001</v>
      </c>
      <c r="I1343" s="136"/>
      <c r="J1343" s="137">
        <f>ROUND(I1343*H1343,2)</f>
        <v>0</v>
      </c>
      <c r="K1343" s="133" t="s">
        <v>162</v>
      </c>
      <c r="L1343" s="32"/>
      <c r="M1343" s="138" t="s">
        <v>19</v>
      </c>
      <c r="N1343" s="139" t="s">
        <v>43</v>
      </c>
      <c r="P1343" s="140">
        <f>O1343*H1343</f>
        <v>0</v>
      </c>
      <c r="Q1343" s="140">
        <v>8.9700000000000005E-3</v>
      </c>
      <c r="R1343" s="140">
        <f>Q1343*H1343</f>
        <v>2.1163997400000003</v>
      </c>
      <c r="S1343" s="140">
        <v>0</v>
      </c>
      <c r="T1343" s="141">
        <f>S1343*H1343</f>
        <v>0</v>
      </c>
      <c r="AR1343" s="142" t="s">
        <v>281</v>
      </c>
      <c r="AT1343" s="142" t="s">
        <v>158</v>
      </c>
      <c r="AU1343" s="142" t="s">
        <v>81</v>
      </c>
      <c r="AY1343" s="17" t="s">
        <v>156</v>
      </c>
      <c r="BE1343" s="143">
        <f>IF(N1343="základní",J1343,0)</f>
        <v>0</v>
      </c>
      <c r="BF1343" s="143">
        <f>IF(N1343="snížená",J1343,0)</f>
        <v>0</v>
      </c>
      <c r="BG1343" s="143">
        <f>IF(N1343="zákl. přenesená",J1343,0)</f>
        <v>0</v>
      </c>
      <c r="BH1343" s="143">
        <f>IF(N1343="sníž. přenesená",J1343,0)</f>
        <v>0</v>
      </c>
      <c r="BI1343" s="143">
        <f>IF(N1343="nulová",J1343,0)</f>
        <v>0</v>
      </c>
      <c r="BJ1343" s="17" t="s">
        <v>79</v>
      </c>
      <c r="BK1343" s="143">
        <f>ROUND(I1343*H1343,2)</f>
        <v>0</v>
      </c>
      <c r="BL1343" s="17" t="s">
        <v>281</v>
      </c>
      <c r="BM1343" s="142" t="s">
        <v>1675</v>
      </c>
    </row>
    <row r="1344" spans="2:65" s="1" customFormat="1">
      <c r="B1344" s="32"/>
      <c r="D1344" s="144" t="s">
        <v>165</v>
      </c>
      <c r="F1344" s="145" t="s">
        <v>1676</v>
      </c>
      <c r="I1344" s="146"/>
      <c r="L1344" s="32"/>
      <c r="M1344" s="147"/>
      <c r="T1344" s="53"/>
      <c r="AT1344" s="17" t="s">
        <v>165</v>
      </c>
      <c r="AU1344" s="17" t="s">
        <v>81</v>
      </c>
    </row>
    <row r="1345" spans="2:65" s="1" customFormat="1">
      <c r="B1345" s="32"/>
      <c r="D1345" s="148" t="s">
        <v>167</v>
      </c>
      <c r="F1345" s="149" t="s">
        <v>1677</v>
      </c>
      <c r="I1345" s="146"/>
      <c r="L1345" s="32"/>
      <c r="M1345" s="147"/>
      <c r="T1345" s="53"/>
      <c r="AT1345" s="17" t="s">
        <v>167</v>
      </c>
      <c r="AU1345" s="17" t="s">
        <v>81</v>
      </c>
    </row>
    <row r="1346" spans="2:65" s="13" customFormat="1">
      <c r="B1346" s="156"/>
      <c r="D1346" s="144" t="s">
        <v>169</v>
      </c>
      <c r="E1346" s="157" t="s">
        <v>19</v>
      </c>
      <c r="F1346" s="158" t="s">
        <v>1678</v>
      </c>
      <c r="H1346" s="159">
        <v>235.94200000000001</v>
      </c>
      <c r="I1346" s="160"/>
      <c r="L1346" s="156"/>
      <c r="M1346" s="161"/>
      <c r="T1346" s="162"/>
      <c r="AT1346" s="157" t="s">
        <v>169</v>
      </c>
      <c r="AU1346" s="157" t="s">
        <v>81</v>
      </c>
      <c r="AV1346" s="13" t="s">
        <v>81</v>
      </c>
      <c r="AW1346" s="13" t="s">
        <v>33</v>
      </c>
      <c r="AX1346" s="13" t="s">
        <v>72</v>
      </c>
      <c r="AY1346" s="157" t="s">
        <v>156</v>
      </c>
    </row>
    <row r="1347" spans="2:65" s="14" customFormat="1">
      <c r="B1347" s="163"/>
      <c r="D1347" s="144" t="s">
        <v>169</v>
      </c>
      <c r="E1347" s="164" t="s">
        <v>19</v>
      </c>
      <c r="F1347" s="165" t="s">
        <v>176</v>
      </c>
      <c r="H1347" s="166">
        <v>235.94200000000001</v>
      </c>
      <c r="I1347" s="167"/>
      <c r="L1347" s="163"/>
      <c r="M1347" s="168"/>
      <c r="T1347" s="169"/>
      <c r="AT1347" s="164" t="s">
        <v>169</v>
      </c>
      <c r="AU1347" s="164" t="s">
        <v>81</v>
      </c>
      <c r="AV1347" s="14" t="s">
        <v>163</v>
      </c>
      <c r="AW1347" s="14" t="s">
        <v>33</v>
      </c>
      <c r="AX1347" s="14" t="s">
        <v>79</v>
      </c>
      <c r="AY1347" s="164" t="s">
        <v>156</v>
      </c>
    </row>
    <row r="1348" spans="2:65" s="1" customFormat="1" ht="24.2" customHeight="1">
      <c r="B1348" s="32"/>
      <c r="C1348" s="170" t="s">
        <v>1679</v>
      </c>
      <c r="D1348" s="170" t="s">
        <v>237</v>
      </c>
      <c r="E1348" s="171" t="s">
        <v>1680</v>
      </c>
      <c r="F1348" s="172" t="s">
        <v>1681</v>
      </c>
      <c r="G1348" s="173" t="s">
        <v>252</v>
      </c>
      <c r="H1348" s="174">
        <v>271.33300000000003</v>
      </c>
      <c r="I1348" s="175"/>
      <c r="J1348" s="176">
        <f>ROUND(I1348*H1348,2)</f>
        <v>0</v>
      </c>
      <c r="K1348" s="172" t="s">
        <v>162</v>
      </c>
      <c r="L1348" s="177"/>
      <c r="M1348" s="178" t="s">
        <v>19</v>
      </c>
      <c r="N1348" s="179" t="s">
        <v>43</v>
      </c>
      <c r="P1348" s="140">
        <f>O1348*H1348</f>
        <v>0</v>
      </c>
      <c r="Q1348" s="140">
        <v>2.01E-2</v>
      </c>
      <c r="R1348" s="140">
        <f>Q1348*H1348</f>
        <v>5.4537933000000001</v>
      </c>
      <c r="S1348" s="140">
        <v>0</v>
      </c>
      <c r="T1348" s="141">
        <f>S1348*H1348</f>
        <v>0</v>
      </c>
      <c r="AR1348" s="142" t="s">
        <v>384</v>
      </c>
      <c r="AT1348" s="142" t="s">
        <v>237</v>
      </c>
      <c r="AU1348" s="142" t="s">
        <v>81</v>
      </c>
      <c r="AY1348" s="17" t="s">
        <v>156</v>
      </c>
      <c r="BE1348" s="143">
        <f>IF(N1348="základní",J1348,0)</f>
        <v>0</v>
      </c>
      <c r="BF1348" s="143">
        <f>IF(N1348="snížená",J1348,0)</f>
        <v>0</v>
      </c>
      <c r="BG1348" s="143">
        <f>IF(N1348="zákl. přenesená",J1348,0)</f>
        <v>0</v>
      </c>
      <c r="BH1348" s="143">
        <f>IF(N1348="sníž. přenesená",J1348,0)</f>
        <v>0</v>
      </c>
      <c r="BI1348" s="143">
        <f>IF(N1348="nulová",J1348,0)</f>
        <v>0</v>
      </c>
      <c r="BJ1348" s="17" t="s">
        <v>79</v>
      </c>
      <c r="BK1348" s="143">
        <f>ROUND(I1348*H1348,2)</f>
        <v>0</v>
      </c>
      <c r="BL1348" s="17" t="s">
        <v>281</v>
      </c>
      <c r="BM1348" s="142" t="s">
        <v>1682</v>
      </c>
    </row>
    <row r="1349" spans="2:65" s="1" customFormat="1">
      <c r="B1349" s="32"/>
      <c r="D1349" s="144" t="s">
        <v>165</v>
      </c>
      <c r="F1349" s="145" t="s">
        <v>1681</v>
      </c>
      <c r="I1349" s="146"/>
      <c r="L1349" s="32"/>
      <c r="M1349" s="147"/>
      <c r="T1349" s="53"/>
      <c r="AT1349" s="17" t="s">
        <v>165</v>
      </c>
      <c r="AU1349" s="17" t="s">
        <v>81</v>
      </c>
    </row>
    <row r="1350" spans="2:65" s="13" customFormat="1">
      <c r="B1350" s="156"/>
      <c r="D1350" s="144" t="s">
        <v>169</v>
      </c>
      <c r="E1350" s="157" t="s">
        <v>19</v>
      </c>
      <c r="F1350" s="158" t="s">
        <v>1683</v>
      </c>
      <c r="H1350" s="159">
        <v>235.94200000000001</v>
      </c>
      <c r="I1350" s="160"/>
      <c r="L1350" s="156"/>
      <c r="M1350" s="161"/>
      <c r="T1350" s="162"/>
      <c r="AT1350" s="157" t="s">
        <v>169</v>
      </c>
      <c r="AU1350" s="157" t="s">
        <v>81</v>
      </c>
      <c r="AV1350" s="13" t="s">
        <v>81</v>
      </c>
      <c r="AW1350" s="13" t="s">
        <v>33</v>
      </c>
      <c r="AX1350" s="13" t="s">
        <v>72</v>
      </c>
      <c r="AY1350" s="157" t="s">
        <v>156</v>
      </c>
    </row>
    <row r="1351" spans="2:65" s="14" customFormat="1">
      <c r="B1351" s="163"/>
      <c r="D1351" s="144" t="s">
        <v>169</v>
      </c>
      <c r="E1351" s="164" t="s">
        <v>19</v>
      </c>
      <c r="F1351" s="165" t="s">
        <v>176</v>
      </c>
      <c r="H1351" s="166">
        <v>235.94200000000001</v>
      </c>
      <c r="I1351" s="167"/>
      <c r="L1351" s="163"/>
      <c r="M1351" s="168"/>
      <c r="T1351" s="169"/>
      <c r="AT1351" s="164" t="s">
        <v>169</v>
      </c>
      <c r="AU1351" s="164" t="s">
        <v>81</v>
      </c>
      <c r="AV1351" s="14" t="s">
        <v>163</v>
      </c>
      <c r="AW1351" s="14" t="s">
        <v>33</v>
      </c>
      <c r="AX1351" s="14" t="s">
        <v>79</v>
      </c>
      <c r="AY1351" s="164" t="s">
        <v>156</v>
      </c>
    </row>
    <row r="1352" spans="2:65" s="13" customFormat="1">
      <c r="B1352" s="156"/>
      <c r="D1352" s="144" t="s">
        <v>169</v>
      </c>
      <c r="F1352" s="158" t="s">
        <v>1684</v>
      </c>
      <c r="H1352" s="159">
        <v>271.33300000000003</v>
      </c>
      <c r="I1352" s="160"/>
      <c r="L1352" s="156"/>
      <c r="M1352" s="161"/>
      <c r="T1352" s="162"/>
      <c r="AT1352" s="157" t="s">
        <v>169</v>
      </c>
      <c r="AU1352" s="157" t="s">
        <v>81</v>
      </c>
      <c r="AV1352" s="13" t="s">
        <v>81</v>
      </c>
      <c r="AW1352" s="13" t="s">
        <v>4</v>
      </c>
      <c r="AX1352" s="13" t="s">
        <v>79</v>
      </c>
      <c r="AY1352" s="157" t="s">
        <v>156</v>
      </c>
    </row>
    <row r="1353" spans="2:65" s="1" customFormat="1" ht="33" customHeight="1">
      <c r="B1353" s="32"/>
      <c r="C1353" s="131" t="s">
        <v>1685</v>
      </c>
      <c r="D1353" s="131" t="s">
        <v>158</v>
      </c>
      <c r="E1353" s="132" t="s">
        <v>1686</v>
      </c>
      <c r="F1353" s="133" t="s">
        <v>1687</v>
      </c>
      <c r="G1353" s="134" t="s">
        <v>252</v>
      </c>
      <c r="H1353" s="135">
        <v>81.853999999999999</v>
      </c>
      <c r="I1353" s="136"/>
      <c r="J1353" s="137">
        <f>ROUND(I1353*H1353,2)</f>
        <v>0</v>
      </c>
      <c r="K1353" s="133" t="s">
        <v>162</v>
      </c>
      <c r="L1353" s="32"/>
      <c r="M1353" s="138" t="s">
        <v>19</v>
      </c>
      <c r="N1353" s="139" t="s">
        <v>43</v>
      </c>
      <c r="P1353" s="140">
        <f>O1353*H1353</f>
        <v>0</v>
      </c>
      <c r="Q1353" s="140">
        <v>5.3E-3</v>
      </c>
      <c r="R1353" s="140">
        <f>Q1353*H1353</f>
        <v>0.4338262</v>
      </c>
      <c r="S1353" s="140">
        <v>0</v>
      </c>
      <c r="T1353" s="141">
        <f>S1353*H1353</f>
        <v>0</v>
      </c>
      <c r="AR1353" s="142" t="s">
        <v>281</v>
      </c>
      <c r="AT1353" s="142" t="s">
        <v>158</v>
      </c>
      <c r="AU1353" s="142" t="s">
        <v>81</v>
      </c>
      <c r="AY1353" s="17" t="s">
        <v>156</v>
      </c>
      <c r="BE1353" s="143">
        <f>IF(N1353="základní",J1353,0)</f>
        <v>0</v>
      </c>
      <c r="BF1353" s="143">
        <f>IF(N1353="snížená",J1353,0)</f>
        <v>0</v>
      </c>
      <c r="BG1353" s="143">
        <f>IF(N1353="zákl. přenesená",J1353,0)</f>
        <v>0</v>
      </c>
      <c r="BH1353" s="143">
        <f>IF(N1353="sníž. přenesená",J1353,0)</f>
        <v>0</v>
      </c>
      <c r="BI1353" s="143">
        <f>IF(N1353="nulová",J1353,0)</f>
        <v>0</v>
      </c>
      <c r="BJ1353" s="17" t="s">
        <v>79</v>
      </c>
      <c r="BK1353" s="143">
        <f>ROUND(I1353*H1353,2)</f>
        <v>0</v>
      </c>
      <c r="BL1353" s="17" t="s">
        <v>281</v>
      </c>
      <c r="BM1353" s="142" t="s">
        <v>1688</v>
      </c>
    </row>
    <row r="1354" spans="2:65" s="1" customFormat="1">
      <c r="B1354" s="32"/>
      <c r="D1354" s="144" t="s">
        <v>165</v>
      </c>
      <c r="F1354" s="145" t="s">
        <v>1689</v>
      </c>
      <c r="I1354" s="146"/>
      <c r="L1354" s="32"/>
      <c r="M1354" s="147"/>
      <c r="T1354" s="53"/>
      <c r="AT1354" s="17" t="s">
        <v>165</v>
      </c>
      <c r="AU1354" s="17" t="s">
        <v>81</v>
      </c>
    </row>
    <row r="1355" spans="2:65" s="1" customFormat="1">
      <c r="B1355" s="32"/>
      <c r="D1355" s="148" t="s">
        <v>167</v>
      </c>
      <c r="F1355" s="149" t="s">
        <v>1690</v>
      </c>
      <c r="I1355" s="146"/>
      <c r="L1355" s="32"/>
      <c r="M1355" s="147"/>
      <c r="T1355" s="53"/>
      <c r="AT1355" s="17" t="s">
        <v>167</v>
      </c>
      <c r="AU1355" s="17" t="s">
        <v>81</v>
      </c>
    </row>
    <row r="1356" spans="2:65" s="13" customFormat="1">
      <c r="B1356" s="156"/>
      <c r="D1356" s="144" t="s">
        <v>169</v>
      </c>
      <c r="E1356" s="157" t="s">
        <v>19</v>
      </c>
      <c r="F1356" s="158" t="s">
        <v>1636</v>
      </c>
      <c r="H1356" s="159">
        <v>6.9279999999999999</v>
      </c>
      <c r="I1356" s="160"/>
      <c r="L1356" s="156"/>
      <c r="M1356" s="161"/>
      <c r="T1356" s="162"/>
      <c r="AT1356" s="157" t="s">
        <v>169</v>
      </c>
      <c r="AU1356" s="157" t="s">
        <v>81</v>
      </c>
      <c r="AV1356" s="13" t="s">
        <v>81</v>
      </c>
      <c r="AW1356" s="13" t="s">
        <v>33</v>
      </c>
      <c r="AX1356" s="13" t="s">
        <v>72</v>
      </c>
      <c r="AY1356" s="157" t="s">
        <v>156</v>
      </c>
    </row>
    <row r="1357" spans="2:65" s="13" customFormat="1">
      <c r="B1357" s="156"/>
      <c r="D1357" s="144" t="s">
        <v>169</v>
      </c>
      <c r="E1357" s="157" t="s">
        <v>19</v>
      </c>
      <c r="F1357" s="158" t="s">
        <v>1691</v>
      </c>
      <c r="H1357" s="159">
        <v>74.926000000000002</v>
      </c>
      <c r="I1357" s="160"/>
      <c r="L1357" s="156"/>
      <c r="M1357" s="161"/>
      <c r="T1357" s="162"/>
      <c r="AT1357" s="157" t="s">
        <v>169</v>
      </c>
      <c r="AU1357" s="157" t="s">
        <v>81</v>
      </c>
      <c r="AV1357" s="13" t="s">
        <v>81</v>
      </c>
      <c r="AW1357" s="13" t="s">
        <v>33</v>
      </c>
      <c r="AX1357" s="13" t="s">
        <v>72</v>
      </c>
      <c r="AY1357" s="157" t="s">
        <v>156</v>
      </c>
    </row>
    <row r="1358" spans="2:65" s="14" customFormat="1">
      <c r="B1358" s="163"/>
      <c r="D1358" s="144" t="s">
        <v>169</v>
      </c>
      <c r="E1358" s="164" t="s">
        <v>19</v>
      </c>
      <c r="F1358" s="165" t="s">
        <v>176</v>
      </c>
      <c r="H1358" s="166">
        <v>81.853999999999999</v>
      </c>
      <c r="I1358" s="167"/>
      <c r="L1358" s="163"/>
      <c r="M1358" s="168"/>
      <c r="T1358" s="169"/>
      <c r="AT1358" s="164" t="s">
        <v>169</v>
      </c>
      <c r="AU1358" s="164" t="s">
        <v>81</v>
      </c>
      <c r="AV1358" s="14" t="s">
        <v>163</v>
      </c>
      <c r="AW1358" s="14" t="s">
        <v>33</v>
      </c>
      <c r="AX1358" s="14" t="s">
        <v>79</v>
      </c>
      <c r="AY1358" s="164" t="s">
        <v>156</v>
      </c>
    </row>
    <row r="1359" spans="2:65" s="1" customFormat="1" ht="24.2" customHeight="1">
      <c r="B1359" s="32"/>
      <c r="C1359" s="170" t="s">
        <v>1692</v>
      </c>
      <c r="D1359" s="170" t="s">
        <v>237</v>
      </c>
      <c r="E1359" s="171" t="s">
        <v>1693</v>
      </c>
      <c r="F1359" s="172" t="s">
        <v>1694</v>
      </c>
      <c r="G1359" s="173" t="s">
        <v>252</v>
      </c>
      <c r="H1359" s="174">
        <v>90.039000000000001</v>
      </c>
      <c r="I1359" s="175"/>
      <c r="J1359" s="176">
        <f>ROUND(I1359*H1359,2)</f>
        <v>0</v>
      </c>
      <c r="K1359" s="172" t="s">
        <v>162</v>
      </c>
      <c r="L1359" s="177"/>
      <c r="M1359" s="178" t="s">
        <v>19</v>
      </c>
      <c r="N1359" s="179" t="s">
        <v>43</v>
      </c>
      <c r="P1359" s="140">
        <f>O1359*H1359</f>
        <v>0</v>
      </c>
      <c r="Q1359" s="140">
        <v>1.771E-2</v>
      </c>
      <c r="R1359" s="140">
        <f>Q1359*H1359</f>
        <v>1.59459069</v>
      </c>
      <c r="S1359" s="140">
        <v>0</v>
      </c>
      <c r="T1359" s="141">
        <f>S1359*H1359</f>
        <v>0</v>
      </c>
      <c r="AR1359" s="142" t="s">
        <v>384</v>
      </c>
      <c r="AT1359" s="142" t="s">
        <v>237</v>
      </c>
      <c r="AU1359" s="142" t="s">
        <v>81</v>
      </c>
      <c r="AY1359" s="17" t="s">
        <v>156</v>
      </c>
      <c r="BE1359" s="143">
        <f>IF(N1359="základní",J1359,0)</f>
        <v>0</v>
      </c>
      <c r="BF1359" s="143">
        <f>IF(N1359="snížená",J1359,0)</f>
        <v>0</v>
      </c>
      <c r="BG1359" s="143">
        <f>IF(N1359="zákl. přenesená",J1359,0)</f>
        <v>0</v>
      </c>
      <c r="BH1359" s="143">
        <f>IF(N1359="sníž. přenesená",J1359,0)</f>
        <v>0</v>
      </c>
      <c r="BI1359" s="143">
        <f>IF(N1359="nulová",J1359,0)</f>
        <v>0</v>
      </c>
      <c r="BJ1359" s="17" t="s">
        <v>79</v>
      </c>
      <c r="BK1359" s="143">
        <f>ROUND(I1359*H1359,2)</f>
        <v>0</v>
      </c>
      <c r="BL1359" s="17" t="s">
        <v>281</v>
      </c>
      <c r="BM1359" s="142" t="s">
        <v>1695</v>
      </c>
    </row>
    <row r="1360" spans="2:65" s="1" customFormat="1">
      <c r="B1360" s="32"/>
      <c r="D1360" s="144" t="s">
        <v>165</v>
      </c>
      <c r="F1360" s="145" t="s">
        <v>1694</v>
      </c>
      <c r="I1360" s="146"/>
      <c r="L1360" s="32"/>
      <c r="M1360" s="147"/>
      <c r="T1360" s="53"/>
      <c r="AT1360" s="17" t="s">
        <v>165</v>
      </c>
      <c r="AU1360" s="17" t="s">
        <v>81</v>
      </c>
    </row>
    <row r="1361" spans="2:65" s="13" customFormat="1">
      <c r="B1361" s="156"/>
      <c r="D1361" s="144" t="s">
        <v>169</v>
      </c>
      <c r="E1361" s="157" t="s">
        <v>19</v>
      </c>
      <c r="F1361" s="158" t="s">
        <v>1696</v>
      </c>
      <c r="H1361" s="159">
        <v>81.853999999999999</v>
      </c>
      <c r="I1361" s="160"/>
      <c r="L1361" s="156"/>
      <c r="M1361" s="161"/>
      <c r="T1361" s="162"/>
      <c r="AT1361" s="157" t="s">
        <v>169</v>
      </c>
      <c r="AU1361" s="157" t="s">
        <v>81</v>
      </c>
      <c r="AV1361" s="13" t="s">
        <v>81</v>
      </c>
      <c r="AW1361" s="13" t="s">
        <v>33</v>
      </c>
      <c r="AX1361" s="13" t="s">
        <v>79</v>
      </c>
      <c r="AY1361" s="157" t="s">
        <v>156</v>
      </c>
    </row>
    <row r="1362" spans="2:65" s="13" customFormat="1">
      <c r="B1362" s="156"/>
      <c r="D1362" s="144" t="s">
        <v>169</v>
      </c>
      <c r="F1362" s="158" t="s">
        <v>1697</v>
      </c>
      <c r="H1362" s="159">
        <v>90.039000000000001</v>
      </c>
      <c r="I1362" s="160"/>
      <c r="L1362" s="156"/>
      <c r="M1362" s="161"/>
      <c r="T1362" s="162"/>
      <c r="AT1362" s="157" t="s">
        <v>169</v>
      </c>
      <c r="AU1362" s="157" t="s">
        <v>81</v>
      </c>
      <c r="AV1362" s="13" t="s">
        <v>81</v>
      </c>
      <c r="AW1362" s="13" t="s">
        <v>4</v>
      </c>
      <c r="AX1362" s="13" t="s">
        <v>79</v>
      </c>
      <c r="AY1362" s="157" t="s">
        <v>156</v>
      </c>
    </row>
    <row r="1363" spans="2:65" s="1" customFormat="1" ht="33" customHeight="1">
      <c r="B1363" s="32"/>
      <c r="C1363" s="131" t="s">
        <v>1698</v>
      </c>
      <c r="D1363" s="131" t="s">
        <v>158</v>
      </c>
      <c r="E1363" s="132" t="s">
        <v>1699</v>
      </c>
      <c r="F1363" s="133" t="s">
        <v>1700</v>
      </c>
      <c r="G1363" s="134" t="s">
        <v>252</v>
      </c>
      <c r="H1363" s="135">
        <v>27.148</v>
      </c>
      <c r="I1363" s="136"/>
      <c r="J1363" s="137">
        <f>ROUND(I1363*H1363,2)</f>
        <v>0</v>
      </c>
      <c r="K1363" s="133" t="s">
        <v>162</v>
      </c>
      <c r="L1363" s="32"/>
      <c r="M1363" s="138" t="s">
        <v>19</v>
      </c>
      <c r="N1363" s="139" t="s">
        <v>43</v>
      </c>
      <c r="P1363" s="140">
        <f>O1363*H1363</f>
        <v>0</v>
      </c>
      <c r="Q1363" s="140">
        <v>5.5799999999999999E-3</v>
      </c>
      <c r="R1363" s="140">
        <f>Q1363*H1363</f>
        <v>0.15148583999999998</v>
      </c>
      <c r="S1363" s="140">
        <v>0</v>
      </c>
      <c r="T1363" s="141">
        <f>S1363*H1363</f>
        <v>0</v>
      </c>
      <c r="AR1363" s="142" t="s">
        <v>281</v>
      </c>
      <c r="AT1363" s="142" t="s">
        <v>158</v>
      </c>
      <c r="AU1363" s="142" t="s">
        <v>81</v>
      </c>
      <c r="AY1363" s="17" t="s">
        <v>156</v>
      </c>
      <c r="BE1363" s="143">
        <f>IF(N1363="základní",J1363,0)</f>
        <v>0</v>
      </c>
      <c r="BF1363" s="143">
        <f>IF(N1363="snížená",J1363,0)</f>
        <v>0</v>
      </c>
      <c r="BG1363" s="143">
        <f>IF(N1363="zákl. přenesená",J1363,0)</f>
        <v>0</v>
      </c>
      <c r="BH1363" s="143">
        <f>IF(N1363="sníž. přenesená",J1363,0)</f>
        <v>0</v>
      </c>
      <c r="BI1363" s="143">
        <f>IF(N1363="nulová",J1363,0)</f>
        <v>0</v>
      </c>
      <c r="BJ1363" s="17" t="s">
        <v>79</v>
      </c>
      <c r="BK1363" s="143">
        <f>ROUND(I1363*H1363,2)</f>
        <v>0</v>
      </c>
      <c r="BL1363" s="17" t="s">
        <v>281</v>
      </c>
      <c r="BM1363" s="142" t="s">
        <v>1701</v>
      </c>
    </row>
    <row r="1364" spans="2:65" s="1" customFormat="1">
      <c r="B1364" s="32"/>
      <c r="D1364" s="144" t="s">
        <v>165</v>
      </c>
      <c r="F1364" s="145" t="s">
        <v>1702</v>
      </c>
      <c r="I1364" s="146"/>
      <c r="L1364" s="32"/>
      <c r="M1364" s="147"/>
      <c r="T1364" s="53"/>
      <c r="AT1364" s="17" t="s">
        <v>165</v>
      </c>
      <c r="AU1364" s="17" t="s">
        <v>81</v>
      </c>
    </row>
    <row r="1365" spans="2:65" s="1" customFormat="1">
      <c r="B1365" s="32"/>
      <c r="D1365" s="148" t="s">
        <v>167</v>
      </c>
      <c r="F1365" s="149" t="s">
        <v>1703</v>
      </c>
      <c r="I1365" s="146"/>
      <c r="L1365" s="32"/>
      <c r="M1365" s="147"/>
      <c r="T1365" s="53"/>
      <c r="AT1365" s="17" t="s">
        <v>167</v>
      </c>
      <c r="AU1365" s="17" t="s">
        <v>81</v>
      </c>
    </row>
    <row r="1366" spans="2:65" s="13" customFormat="1">
      <c r="B1366" s="156"/>
      <c r="D1366" s="144" t="s">
        <v>169</v>
      </c>
      <c r="E1366" s="157" t="s">
        <v>19</v>
      </c>
      <c r="F1366" s="158" t="s">
        <v>1704</v>
      </c>
      <c r="H1366" s="159">
        <v>23.109000000000002</v>
      </c>
      <c r="I1366" s="160"/>
      <c r="L1366" s="156"/>
      <c r="M1366" s="161"/>
      <c r="T1366" s="162"/>
      <c r="AT1366" s="157" t="s">
        <v>169</v>
      </c>
      <c r="AU1366" s="157" t="s">
        <v>81</v>
      </c>
      <c r="AV1366" s="13" t="s">
        <v>81</v>
      </c>
      <c r="AW1366" s="13" t="s">
        <v>33</v>
      </c>
      <c r="AX1366" s="13" t="s">
        <v>72</v>
      </c>
      <c r="AY1366" s="157" t="s">
        <v>156</v>
      </c>
    </row>
    <row r="1367" spans="2:65" s="13" customFormat="1">
      <c r="B1367" s="156"/>
      <c r="D1367" s="144" t="s">
        <v>169</v>
      </c>
      <c r="E1367" s="157" t="s">
        <v>19</v>
      </c>
      <c r="F1367" s="158" t="s">
        <v>1705</v>
      </c>
      <c r="H1367" s="159">
        <v>4.0389999999999997</v>
      </c>
      <c r="I1367" s="160"/>
      <c r="L1367" s="156"/>
      <c r="M1367" s="161"/>
      <c r="T1367" s="162"/>
      <c r="AT1367" s="157" t="s">
        <v>169</v>
      </c>
      <c r="AU1367" s="157" t="s">
        <v>81</v>
      </c>
      <c r="AV1367" s="13" t="s">
        <v>81</v>
      </c>
      <c r="AW1367" s="13" t="s">
        <v>33</v>
      </c>
      <c r="AX1367" s="13" t="s">
        <v>72</v>
      </c>
      <c r="AY1367" s="157" t="s">
        <v>156</v>
      </c>
    </row>
    <row r="1368" spans="2:65" s="14" customFormat="1">
      <c r="B1368" s="163"/>
      <c r="D1368" s="144" t="s">
        <v>169</v>
      </c>
      <c r="E1368" s="164" t="s">
        <v>19</v>
      </c>
      <c r="F1368" s="165" t="s">
        <v>176</v>
      </c>
      <c r="H1368" s="166">
        <v>27.148000000000003</v>
      </c>
      <c r="I1368" s="167"/>
      <c r="L1368" s="163"/>
      <c r="M1368" s="168"/>
      <c r="T1368" s="169"/>
      <c r="AT1368" s="164" t="s">
        <v>169</v>
      </c>
      <c r="AU1368" s="164" t="s">
        <v>81</v>
      </c>
      <c r="AV1368" s="14" t="s">
        <v>163</v>
      </c>
      <c r="AW1368" s="14" t="s">
        <v>33</v>
      </c>
      <c r="AX1368" s="14" t="s">
        <v>79</v>
      </c>
      <c r="AY1368" s="164" t="s">
        <v>156</v>
      </c>
    </row>
    <row r="1369" spans="2:65" s="1" customFormat="1" ht="24.2" customHeight="1">
      <c r="B1369" s="32"/>
      <c r="C1369" s="170" t="s">
        <v>1706</v>
      </c>
      <c r="D1369" s="170" t="s">
        <v>237</v>
      </c>
      <c r="E1369" s="171" t="s">
        <v>1707</v>
      </c>
      <c r="F1369" s="172" t="s">
        <v>1708</v>
      </c>
      <c r="G1369" s="173" t="s">
        <v>252</v>
      </c>
      <c r="H1369" s="174">
        <v>31.22</v>
      </c>
      <c r="I1369" s="175"/>
      <c r="J1369" s="176">
        <f>ROUND(I1369*H1369,2)</f>
        <v>0</v>
      </c>
      <c r="K1369" s="172" t="s">
        <v>162</v>
      </c>
      <c r="L1369" s="177"/>
      <c r="M1369" s="178" t="s">
        <v>19</v>
      </c>
      <c r="N1369" s="179" t="s">
        <v>43</v>
      </c>
      <c r="P1369" s="140">
        <f>O1369*H1369</f>
        <v>0</v>
      </c>
      <c r="Q1369" s="140">
        <v>1.4290000000000001E-2</v>
      </c>
      <c r="R1369" s="140">
        <f>Q1369*H1369</f>
        <v>0.44613380000000002</v>
      </c>
      <c r="S1369" s="140">
        <v>0</v>
      </c>
      <c r="T1369" s="141">
        <f>S1369*H1369</f>
        <v>0</v>
      </c>
      <c r="AR1369" s="142" t="s">
        <v>384</v>
      </c>
      <c r="AT1369" s="142" t="s">
        <v>237</v>
      </c>
      <c r="AU1369" s="142" t="s">
        <v>81</v>
      </c>
      <c r="AY1369" s="17" t="s">
        <v>156</v>
      </c>
      <c r="BE1369" s="143">
        <f>IF(N1369="základní",J1369,0)</f>
        <v>0</v>
      </c>
      <c r="BF1369" s="143">
        <f>IF(N1369="snížená",J1369,0)</f>
        <v>0</v>
      </c>
      <c r="BG1369" s="143">
        <f>IF(N1369="zákl. přenesená",J1369,0)</f>
        <v>0</v>
      </c>
      <c r="BH1369" s="143">
        <f>IF(N1369="sníž. přenesená",J1369,0)</f>
        <v>0</v>
      </c>
      <c r="BI1369" s="143">
        <f>IF(N1369="nulová",J1369,0)</f>
        <v>0</v>
      </c>
      <c r="BJ1369" s="17" t="s">
        <v>79</v>
      </c>
      <c r="BK1369" s="143">
        <f>ROUND(I1369*H1369,2)</f>
        <v>0</v>
      </c>
      <c r="BL1369" s="17" t="s">
        <v>281</v>
      </c>
      <c r="BM1369" s="142" t="s">
        <v>1709</v>
      </c>
    </row>
    <row r="1370" spans="2:65" s="1" customFormat="1">
      <c r="B1370" s="32"/>
      <c r="D1370" s="144" t="s">
        <v>165</v>
      </c>
      <c r="F1370" s="145" t="s">
        <v>1708</v>
      </c>
      <c r="I1370" s="146"/>
      <c r="L1370" s="32"/>
      <c r="M1370" s="147"/>
      <c r="T1370" s="53"/>
      <c r="AT1370" s="17" t="s">
        <v>165</v>
      </c>
      <c r="AU1370" s="17" t="s">
        <v>81</v>
      </c>
    </row>
    <row r="1371" spans="2:65" s="13" customFormat="1">
      <c r="B1371" s="156"/>
      <c r="D1371" s="144" t="s">
        <v>169</v>
      </c>
      <c r="E1371" s="157" t="s">
        <v>19</v>
      </c>
      <c r="F1371" s="158" t="s">
        <v>1710</v>
      </c>
      <c r="H1371" s="159">
        <v>27.148</v>
      </c>
      <c r="I1371" s="160"/>
      <c r="L1371" s="156"/>
      <c r="M1371" s="161"/>
      <c r="T1371" s="162"/>
      <c r="AT1371" s="157" t="s">
        <v>169</v>
      </c>
      <c r="AU1371" s="157" t="s">
        <v>81</v>
      </c>
      <c r="AV1371" s="13" t="s">
        <v>81</v>
      </c>
      <c r="AW1371" s="13" t="s">
        <v>33</v>
      </c>
      <c r="AX1371" s="13" t="s">
        <v>79</v>
      </c>
      <c r="AY1371" s="157" t="s">
        <v>156</v>
      </c>
    </row>
    <row r="1372" spans="2:65" s="13" customFormat="1">
      <c r="B1372" s="156"/>
      <c r="D1372" s="144" t="s">
        <v>169</v>
      </c>
      <c r="F1372" s="158" t="s">
        <v>1711</v>
      </c>
      <c r="H1372" s="159">
        <v>31.22</v>
      </c>
      <c r="I1372" s="160"/>
      <c r="L1372" s="156"/>
      <c r="M1372" s="161"/>
      <c r="T1372" s="162"/>
      <c r="AT1372" s="157" t="s">
        <v>169</v>
      </c>
      <c r="AU1372" s="157" t="s">
        <v>81</v>
      </c>
      <c r="AV1372" s="13" t="s">
        <v>81</v>
      </c>
      <c r="AW1372" s="13" t="s">
        <v>4</v>
      </c>
      <c r="AX1372" s="13" t="s">
        <v>79</v>
      </c>
      <c r="AY1372" s="157" t="s">
        <v>156</v>
      </c>
    </row>
    <row r="1373" spans="2:65" s="1" customFormat="1" ht="24.2" customHeight="1">
      <c r="B1373" s="32"/>
      <c r="C1373" s="131" t="s">
        <v>1712</v>
      </c>
      <c r="D1373" s="131" t="s">
        <v>158</v>
      </c>
      <c r="E1373" s="132" t="s">
        <v>1713</v>
      </c>
      <c r="F1373" s="133" t="s">
        <v>1714</v>
      </c>
      <c r="G1373" s="134" t="s">
        <v>252</v>
      </c>
      <c r="H1373" s="135">
        <v>3.008</v>
      </c>
      <c r="I1373" s="136"/>
      <c r="J1373" s="137">
        <f>ROUND(I1373*H1373,2)</f>
        <v>0</v>
      </c>
      <c r="K1373" s="133" t="s">
        <v>162</v>
      </c>
      <c r="L1373" s="32"/>
      <c r="M1373" s="138" t="s">
        <v>19</v>
      </c>
      <c r="N1373" s="139" t="s">
        <v>43</v>
      </c>
      <c r="P1373" s="140">
        <f>O1373*H1373</f>
        <v>0</v>
      </c>
      <c r="Q1373" s="140">
        <v>1.31E-3</v>
      </c>
      <c r="R1373" s="140">
        <f>Q1373*H1373</f>
        <v>3.9404799999999997E-3</v>
      </c>
      <c r="S1373" s="140">
        <v>0</v>
      </c>
      <c r="T1373" s="141">
        <f>S1373*H1373</f>
        <v>0</v>
      </c>
      <c r="AR1373" s="142" t="s">
        <v>281</v>
      </c>
      <c r="AT1373" s="142" t="s">
        <v>158</v>
      </c>
      <c r="AU1373" s="142" t="s">
        <v>81</v>
      </c>
      <c r="AY1373" s="17" t="s">
        <v>156</v>
      </c>
      <c r="BE1373" s="143">
        <f>IF(N1373="základní",J1373,0)</f>
        <v>0</v>
      </c>
      <c r="BF1373" s="143">
        <f>IF(N1373="snížená",J1373,0)</f>
        <v>0</v>
      </c>
      <c r="BG1373" s="143">
        <f>IF(N1373="zákl. přenesená",J1373,0)</f>
        <v>0</v>
      </c>
      <c r="BH1373" s="143">
        <f>IF(N1373="sníž. přenesená",J1373,0)</f>
        <v>0</v>
      </c>
      <c r="BI1373" s="143">
        <f>IF(N1373="nulová",J1373,0)</f>
        <v>0</v>
      </c>
      <c r="BJ1373" s="17" t="s">
        <v>79</v>
      </c>
      <c r="BK1373" s="143">
        <f>ROUND(I1373*H1373,2)</f>
        <v>0</v>
      </c>
      <c r="BL1373" s="17" t="s">
        <v>281</v>
      </c>
      <c r="BM1373" s="142" t="s">
        <v>1715</v>
      </c>
    </row>
    <row r="1374" spans="2:65" s="1" customFormat="1">
      <c r="B1374" s="32"/>
      <c r="D1374" s="144" t="s">
        <v>165</v>
      </c>
      <c r="F1374" s="145" t="s">
        <v>1716</v>
      </c>
      <c r="I1374" s="146"/>
      <c r="L1374" s="32"/>
      <c r="M1374" s="147"/>
      <c r="T1374" s="53"/>
      <c r="AT1374" s="17" t="s">
        <v>165</v>
      </c>
      <c r="AU1374" s="17" t="s">
        <v>81</v>
      </c>
    </row>
    <row r="1375" spans="2:65" s="1" customFormat="1">
      <c r="B1375" s="32"/>
      <c r="D1375" s="148" t="s">
        <v>167</v>
      </c>
      <c r="F1375" s="149" t="s">
        <v>1717</v>
      </c>
      <c r="I1375" s="146"/>
      <c r="L1375" s="32"/>
      <c r="M1375" s="147"/>
      <c r="T1375" s="53"/>
      <c r="AT1375" s="17" t="s">
        <v>167</v>
      </c>
      <c r="AU1375" s="17" t="s">
        <v>81</v>
      </c>
    </row>
    <row r="1376" spans="2:65" s="13" customFormat="1">
      <c r="B1376" s="156"/>
      <c r="D1376" s="144" t="s">
        <v>169</v>
      </c>
      <c r="E1376" s="157" t="s">
        <v>19</v>
      </c>
      <c r="F1376" s="158" t="s">
        <v>1718</v>
      </c>
      <c r="H1376" s="159">
        <v>1.28</v>
      </c>
      <c r="I1376" s="160"/>
      <c r="L1376" s="156"/>
      <c r="M1376" s="161"/>
      <c r="T1376" s="162"/>
      <c r="AT1376" s="157" t="s">
        <v>169</v>
      </c>
      <c r="AU1376" s="157" t="s">
        <v>81</v>
      </c>
      <c r="AV1376" s="13" t="s">
        <v>81</v>
      </c>
      <c r="AW1376" s="13" t="s">
        <v>33</v>
      </c>
      <c r="AX1376" s="13" t="s">
        <v>72</v>
      </c>
      <c r="AY1376" s="157" t="s">
        <v>156</v>
      </c>
    </row>
    <row r="1377" spans="2:65" s="13" customFormat="1">
      <c r="B1377" s="156"/>
      <c r="D1377" s="144" t="s">
        <v>169</v>
      </c>
      <c r="E1377" s="157" t="s">
        <v>19</v>
      </c>
      <c r="F1377" s="158" t="s">
        <v>1719</v>
      </c>
      <c r="H1377" s="159">
        <v>1.728</v>
      </c>
      <c r="I1377" s="160"/>
      <c r="L1377" s="156"/>
      <c r="M1377" s="161"/>
      <c r="T1377" s="162"/>
      <c r="AT1377" s="157" t="s">
        <v>169</v>
      </c>
      <c r="AU1377" s="157" t="s">
        <v>81</v>
      </c>
      <c r="AV1377" s="13" t="s">
        <v>81</v>
      </c>
      <c r="AW1377" s="13" t="s">
        <v>33</v>
      </c>
      <c r="AX1377" s="13" t="s">
        <v>72</v>
      </c>
      <c r="AY1377" s="157" t="s">
        <v>156</v>
      </c>
    </row>
    <row r="1378" spans="2:65" s="14" customFormat="1">
      <c r="B1378" s="163"/>
      <c r="D1378" s="144" t="s">
        <v>169</v>
      </c>
      <c r="E1378" s="164" t="s">
        <v>19</v>
      </c>
      <c r="F1378" s="165" t="s">
        <v>176</v>
      </c>
      <c r="H1378" s="166">
        <v>3.008</v>
      </c>
      <c r="I1378" s="167"/>
      <c r="L1378" s="163"/>
      <c r="M1378" s="168"/>
      <c r="T1378" s="169"/>
      <c r="AT1378" s="164" t="s">
        <v>169</v>
      </c>
      <c r="AU1378" s="164" t="s">
        <v>81</v>
      </c>
      <c r="AV1378" s="14" t="s">
        <v>163</v>
      </c>
      <c r="AW1378" s="14" t="s">
        <v>33</v>
      </c>
      <c r="AX1378" s="14" t="s">
        <v>79</v>
      </c>
      <c r="AY1378" s="164" t="s">
        <v>156</v>
      </c>
    </row>
    <row r="1379" spans="2:65" s="1" customFormat="1" ht="24.2" customHeight="1">
      <c r="B1379" s="32"/>
      <c r="C1379" s="170" t="s">
        <v>1720</v>
      </c>
      <c r="D1379" s="170" t="s">
        <v>237</v>
      </c>
      <c r="E1379" s="171" t="s">
        <v>1721</v>
      </c>
      <c r="F1379" s="172" t="s">
        <v>1722</v>
      </c>
      <c r="G1379" s="173" t="s">
        <v>252</v>
      </c>
      <c r="H1379" s="174">
        <v>3.4740000000000002</v>
      </c>
      <c r="I1379" s="175"/>
      <c r="J1379" s="176">
        <f>ROUND(I1379*H1379,2)</f>
        <v>0</v>
      </c>
      <c r="K1379" s="172" t="s">
        <v>162</v>
      </c>
      <c r="L1379" s="177"/>
      <c r="M1379" s="178" t="s">
        <v>19</v>
      </c>
      <c r="N1379" s="179" t="s">
        <v>43</v>
      </c>
      <c r="P1379" s="140">
        <f>O1379*H1379</f>
        <v>0</v>
      </c>
      <c r="Q1379" s="140">
        <v>1.2E-2</v>
      </c>
      <c r="R1379" s="140">
        <f>Q1379*H1379</f>
        <v>4.1688000000000003E-2</v>
      </c>
      <c r="S1379" s="140">
        <v>0</v>
      </c>
      <c r="T1379" s="141">
        <f>S1379*H1379</f>
        <v>0</v>
      </c>
      <c r="AR1379" s="142" t="s">
        <v>384</v>
      </c>
      <c r="AT1379" s="142" t="s">
        <v>237</v>
      </c>
      <c r="AU1379" s="142" t="s">
        <v>81</v>
      </c>
      <c r="AY1379" s="17" t="s">
        <v>156</v>
      </c>
      <c r="BE1379" s="143">
        <f>IF(N1379="základní",J1379,0)</f>
        <v>0</v>
      </c>
      <c r="BF1379" s="143">
        <f>IF(N1379="snížená",J1379,0)</f>
        <v>0</v>
      </c>
      <c r="BG1379" s="143">
        <f>IF(N1379="zákl. přenesená",J1379,0)</f>
        <v>0</v>
      </c>
      <c r="BH1379" s="143">
        <f>IF(N1379="sníž. přenesená",J1379,0)</f>
        <v>0</v>
      </c>
      <c r="BI1379" s="143">
        <f>IF(N1379="nulová",J1379,0)</f>
        <v>0</v>
      </c>
      <c r="BJ1379" s="17" t="s">
        <v>79</v>
      </c>
      <c r="BK1379" s="143">
        <f>ROUND(I1379*H1379,2)</f>
        <v>0</v>
      </c>
      <c r="BL1379" s="17" t="s">
        <v>281</v>
      </c>
      <c r="BM1379" s="142" t="s">
        <v>1723</v>
      </c>
    </row>
    <row r="1380" spans="2:65" s="1" customFormat="1">
      <c r="B1380" s="32"/>
      <c r="D1380" s="144" t="s">
        <v>165</v>
      </c>
      <c r="F1380" s="145" t="s">
        <v>1722</v>
      </c>
      <c r="I1380" s="146"/>
      <c r="L1380" s="32"/>
      <c r="M1380" s="147"/>
      <c r="T1380" s="53"/>
      <c r="AT1380" s="17" t="s">
        <v>165</v>
      </c>
      <c r="AU1380" s="17" t="s">
        <v>81</v>
      </c>
    </row>
    <row r="1381" spans="2:65" s="13" customFormat="1">
      <c r="B1381" s="156"/>
      <c r="D1381" s="144" t="s">
        <v>169</v>
      </c>
      <c r="E1381" s="157" t="s">
        <v>19</v>
      </c>
      <c r="F1381" s="158" t="s">
        <v>1724</v>
      </c>
      <c r="H1381" s="159">
        <v>3.1579999999999999</v>
      </c>
      <c r="I1381" s="160"/>
      <c r="L1381" s="156"/>
      <c r="M1381" s="161"/>
      <c r="T1381" s="162"/>
      <c r="AT1381" s="157" t="s">
        <v>169</v>
      </c>
      <c r="AU1381" s="157" t="s">
        <v>81</v>
      </c>
      <c r="AV1381" s="13" t="s">
        <v>81</v>
      </c>
      <c r="AW1381" s="13" t="s">
        <v>33</v>
      </c>
      <c r="AX1381" s="13" t="s">
        <v>79</v>
      </c>
      <c r="AY1381" s="157" t="s">
        <v>156</v>
      </c>
    </row>
    <row r="1382" spans="2:65" s="13" customFormat="1">
      <c r="B1382" s="156"/>
      <c r="D1382" s="144" t="s">
        <v>169</v>
      </c>
      <c r="F1382" s="158" t="s">
        <v>1725</v>
      </c>
      <c r="H1382" s="159">
        <v>3.4740000000000002</v>
      </c>
      <c r="I1382" s="160"/>
      <c r="L1382" s="156"/>
      <c r="M1382" s="161"/>
      <c r="T1382" s="162"/>
      <c r="AT1382" s="157" t="s">
        <v>169</v>
      </c>
      <c r="AU1382" s="157" t="s">
        <v>81</v>
      </c>
      <c r="AV1382" s="13" t="s">
        <v>81</v>
      </c>
      <c r="AW1382" s="13" t="s">
        <v>4</v>
      </c>
      <c r="AX1382" s="13" t="s">
        <v>79</v>
      </c>
      <c r="AY1382" s="157" t="s">
        <v>156</v>
      </c>
    </row>
    <row r="1383" spans="2:65" s="1" customFormat="1" ht="24.2" customHeight="1">
      <c r="B1383" s="32"/>
      <c r="C1383" s="131" t="s">
        <v>1726</v>
      </c>
      <c r="D1383" s="131" t="s">
        <v>158</v>
      </c>
      <c r="E1383" s="132" t="s">
        <v>1727</v>
      </c>
      <c r="F1383" s="133" t="s">
        <v>1728</v>
      </c>
      <c r="G1383" s="134" t="s">
        <v>252</v>
      </c>
      <c r="H1383" s="135">
        <v>1.28</v>
      </c>
      <c r="I1383" s="136"/>
      <c r="J1383" s="137">
        <f>ROUND(I1383*H1383,2)</f>
        <v>0</v>
      </c>
      <c r="K1383" s="133" t="s">
        <v>162</v>
      </c>
      <c r="L1383" s="32"/>
      <c r="M1383" s="138" t="s">
        <v>19</v>
      </c>
      <c r="N1383" s="139" t="s">
        <v>43</v>
      </c>
      <c r="P1383" s="140">
        <f>O1383*H1383</f>
        <v>0</v>
      </c>
      <c r="Q1383" s="140">
        <v>1.42E-3</v>
      </c>
      <c r="R1383" s="140">
        <f>Q1383*H1383</f>
        <v>1.8176000000000002E-3</v>
      </c>
      <c r="S1383" s="140">
        <v>0</v>
      </c>
      <c r="T1383" s="141">
        <f>S1383*H1383</f>
        <v>0</v>
      </c>
      <c r="AR1383" s="142" t="s">
        <v>281</v>
      </c>
      <c r="AT1383" s="142" t="s">
        <v>158</v>
      </c>
      <c r="AU1383" s="142" t="s">
        <v>81</v>
      </c>
      <c r="AY1383" s="17" t="s">
        <v>156</v>
      </c>
      <c r="BE1383" s="143">
        <f>IF(N1383="základní",J1383,0)</f>
        <v>0</v>
      </c>
      <c r="BF1383" s="143">
        <f>IF(N1383="snížená",J1383,0)</f>
        <v>0</v>
      </c>
      <c r="BG1383" s="143">
        <f>IF(N1383="zákl. přenesená",J1383,0)</f>
        <v>0</v>
      </c>
      <c r="BH1383" s="143">
        <f>IF(N1383="sníž. přenesená",J1383,0)</f>
        <v>0</v>
      </c>
      <c r="BI1383" s="143">
        <f>IF(N1383="nulová",J1383,0)</f>
        <v>0</v>
      </c>
      <c r="BJ1383" s="17" t="s">
        <v>79</v>
      </c>
      <c r="BK1383" s="143">
        <f>ROUND(I1383*H1383,2)</f>
        <v>0</v>
      </c>
      <c r="BL1383" s="17" t="s">
        <v>281</v>
      </c>
      <c r="BM1383" s="142" t="s">
        <v>1729</v>
      </c>
    </row>
    <row r="1384" spans="2:65" s="1" customFormat="1">
      <c r="B1384" s="32"/>
      <c r="D1384" s="144" t="s">
        <v>165</v>
      </c>
      <c r="F1384" s="145" t="s">
        <v>1730</v>
      </c>
      <c r="I1384" s="146"/>
      <c r="L1384" s="32"/>
      <c r="M1384" s="147"/>
      <c r="T1384" s="53"/>
      <c r="AT1384" s="17" t="s">
        <v>165</v>
      </c>
      <c r="AU1384" s="17" t="s">
        <v>81</v>
      </c>
    </row>
    <row r="1385" spans="2:65" s="1" customFormat="1">
      <c r="B1385" s="32"/>
      <c r="D1385" s="148" t="s">
        <v>167</v>
      </c>
      <c r="F1385" s="149" t="s">
        <v>1731</v>
      </c>
      <c r="I1385" s="146"/>
      <c r="L1385" s="32"/>
      <c r="M1385" s="147"/>
      <c r="T1385" s="53"/>
      <c r="AT1385" s="17" t="s">
        <v>167</v>
      </c>
      <c r="AU1385" s="17" t="s">
        <v>81</v>
      </c>
    </row>
    <row r="1386" spans="2:65" s="13" customFormat="1">
      <c r="B1386" s="156"/>
      <c r="D1386" s="144" t="s">
        <v>169</v>
      </c>
      <c r="E1386" s="157" t="s">
        <v>19</v>
      </c>
      <c r="F1386" s="158" t="s">
        <v>1732</v>
      </c>
      <c r="H1386" s="159">
        <v>1.28</v>
      </c>
      <c r="I1386" s="160"/>
      <c r="L1386" s="156"/>
      <c r="M1386" s="161"/>
      <c r="T1386" s="162"/>
      <c r="AT1386" s="157" t="s">
        <v>169</v>
      </c>
      <c r="AU1386" s="157" t="s">
        <v>81</v>
      </c>
      <c r="AV1386" s="13" t="s">
        <v>81</v>
      </c>
      <c r="AW1386" s="13" t="s">
        <v>33</v>
      </c>
      <c r="AX1386" s="13" t="s">
        <v>72</v>
      </c>
      <c r="AY1386" s="157" t="s">
        <v>156</v>
      </c>
    </row>
    <row r="1387" spans="2:65" s="14" customFormat="1">
      <c r="B1387" s="163"/>
      <c r="D1387" s="144" t="s">
        <v>169</v>
      </c>
      <c r="E1387" s="164" t="s">
        <v>19</v>
      </c>
      <c r="F1387" s="165" t="s">
        <v>176</v>
      </c>
      <c r="H1387" s="166">
        <v>1.28</v>
      </c>
      <c r="I1387" s="167"/>
      <c r="L1387" s="163"/>
      <c r="M1387" s="168"/>
      <c r="T1387" s="169"/>
      <c r="AT1387" s="164" t="s">
        <v>169</v>
      </c>
      <c r="AU1387" s="164" t="s">
        <v>81</v>
      </c>
      <c r="AV1387" s="14" t="s">
        <v>163</v>
      </c>
      <c r="AW1387" s="14" t="s">
        <v>33</v>
      </c>
      <c r="AX1387" s="14" t="s">
        <v>79</v>
      </c>
      <c r="AY1387" s="164" t="s">
        <v>156</v>
      </c>
    </row>
    <row r="1388" spans="2:65" s="1" customFormat="1" ht="24.2" customHeight="1">
      <c r="B1388" s="32"/>
      <c r="C1388" s="170" t="s">
        <v>1733</v>
      </c>
      <c r="D1388" s="170" t="s">
        <v>237</v>
      </c>
      <c r="E1388" s="171" t="s">
        <v>1721</v>
      </c>
      <c r="F1388" s="172" t="s">
        <v>1722</v>
      </c>
      <c r="G1388" s="173" t="s">
        <v>252</v>
      </c>
      <c r="H1388" s="174">
        <v>1.478</v>
      </c>
      <c r="I1388" s="175"/>
      <c r="J1388" s="176">
        <f>ROUND(I1388*H1388,2)</f>
        <v>0</v>
      </c>
      <c r="K1388" s="172" t="s">
        <v>162</v>
      </c>
      <c r="L1388" s="177"/>
      <c r="M1388" s="178" t="s">
        <v>19</v>
      </c>
      <c r="N1388" s="179" t="s">
        <v>43</v>
      </c>
      <c r="P1388" s="140">
        <f>O1388*H1388</f>
        <v>0</v>
      </c>
      <c r="Q1388" s="140">
        <v>1.2E-2</v>
      </c>
      <c r="R1388" s="140">
        <f>Q1388*H1388</f>
        <v>1.7736000000000002E-2</v>
      </c>
      <c r="S1388" s="140">
        <v>0</v>
      </c>
      <c r="T1388" s="141">
        <f>S1388*H1388</f>
        <v>0</v>
      </c>
      <c r="AR1388" s="142" t="s">
        <v>384</v>
      </c>
      <c r="AT1388" s="142" t="s">
        <v>237</v>
      </c>
      <c r="AU1388" s="142" t="s">
        <v>81</v>
      </c>
      <c r="AY1388" s="17" t="s">
        <v>156</v>
      </c>
      <c r="BE1388" s="143">
        <f>IF(N1388="základní",J1388,0)</f>
        <v>0</v>
      </c>
      <c r="BF1388" s="143">
        <f>IF(N1388="snížená",J1388,0)</f>
        <v>0</v>
      </c>
      <c r="BG1388" s="143">
        <f>IF(N1388="zákl. přenesená",J1388,0)</f>
        <v>0</v>
      </c>
      <c r="BH1388" s="143">
        <f>IF(N1388="sníž. přenesená",J1388,0)</f>
        <v>0</v>
      </c>
      <c r="BI1388" s="143">
        <f>IF(N1388="nulová",J1388,0)</f>
        <v>0</v>
      </c>
      <c r="BJ1388" s="17" t="s">
        <v>79</v>
      </c>
      <c r="BK1388" s="143">
        <f>ROUND(I1388*H1388,2)</f>
        <v>0</v>
      </c>
      <c r="BL1388" s="17" t="s">
        <v>281</v>
      </c>
      <c r="BM1388" s="142" t="s">
        <v>1734</v>
      </c>
    </row>
    <row r="1389" spans="2:65" s="1" customFormat="1">
      <c r="B1389" s="32"/>
      <c r="D1389" s="144" t="s">
        <v>165</v>
      </c>
      <c r="F1389" s="145" t="s">
        <v>1722</v>
      </c>
      <c r="I1389" s="146"/>
      <c r="L1389" s="32"/>
      <c r="M1389" s="147"/>
      <c r="T1389" s="53"/>
      <c r="AT1389" s="17" t="s">
        <v>165</v>
      </c>
      <c r="AU1389" s="17" t="s">
        <v>81</v>
      </c>
    </row>
    <row r="1390" spans="2:65" s="13" customFormat="1">
      <c r="B1390" s="156"/>
      <c r="D1390" s="144" t="s">
        <v>169</v>
      </c>
      <c r="E1390" s="157" t="s">
        <v>19</v>
      </c>
      <c r="F1390" s="158" t="s">
        <v>1735</v>
      </c>
      <c r="H1390" s="159">
        <v>1.3440000000000001</v>
      </c>
      <c r="I1390" s="160"/>
      <c r="L1390" s="156"/>
      <c r="M1390" s="161"/>
      <c r="T1390" s="162"/>
      <c r="AT1390" s="157" t="s">
        <v>169</v>
      </c>
      <c r="AU1390" s="157" t="s">
        <v>81</v>
      </c>
      <c r="AV1390" s="13" t="s">
        <v>81</v>
      </c>
      <c r="AW1390" s="13" t="s">
        <v>33</v>
      </c>
      <c r="AX1390" s="13" t="s">
        <v>79</v>
      </c>
      <c r="AY1390" s="157" t="s">
        <v>156</v>
      </c>
    </row>
    <row r="1391" spans="2:65" s="13" customFormat="1">
      <c r="B1391" s="156"/>
      <c r="D1391" s="144" t="s">
        <v>169</v>
      </c>
      <c r="F1391" s="158" t="s">
        <v>1736</v>
      </c>
      <c r="H1391" s="159">
        <v>1.478</v>
      </c>
      <c r="I1391" s="160"/>
      <c r="L1391" s="156"/>
      <c r="M1391" s="161"/>
      <c r="T1391" s="162"/>
      <c r="AT1391" s="157" t="s">
        <v>169</v>
      </c>
      <c r="AU1391" s="157" t="s">
        <v>81</v>
      </c>
      <c r="AV1391" s="13" t="s">
        <v>81</v>
      </c>
      <c r="AW1391" s="13" t="s">
        <v>4</v>
      </c>
      <c r="AX1391" s="13" t="s">
        <v>79</v>
      </c>
      <c r="AY1391" s="157" t="s">
        <v>156</v>
      </c>
    </row>
    <row r="1392" spans="2:65" s="1" customFormat="1" ht="24.2" customHeight="1">
      <c r="B1392" s="32"/>
      <c r="C1392" s="131" t="s">
        <v>1737</v>
      </c>
      <c r="D1392" s="131" t="s">
        <v>158</v>
      </c>
      <c r="E1392" s="132" t="s">
        <v>1738</v>
      </c>
      <c r="F1392" s="133" t="s">
        <v>1739</v>
      </c>
      <c r="G1392" s="134" t="s">
        <v>372</v>
      </c>
      <c r="H1392" s="135">
        <v>134.30000000000001</v>
      </c>
      <c r="I1392" s="136"/>
      <c r="J1392" s="137">
        <f>ROUND(I1392*H1392,2)</f>
        <v>0</v>
      </c>
      <c r="K1392" s="133" t="s">
        <v>162</v>
      </c>
      <c r="L1392" s="32"/>
      <c r="M1392" s="138" t="s">
        <v>19</v>
      </c>
      <c r="N1392" s="139" t="s">
        <v>43</v>
      </c>
      <c r="P1392" s="140">
        <f>O1392*H1392</f>
        <v>0</v>
      </c>
      <c r="Q1392" s="140">
        <v>2.0000000000000001E-4</v>
      </c>
      <c r="R1392" s="140">
        <f>Q1392*H1392</f>
        <v>2.6860000000000002E-2</v>
      </c>
      <c r="S1392" s="140">
        <v>0</v>
      </c>
      <c r="T1392" s="141">
        <f>S1392*H1392</f>
        <v>0</v>
      </c>
      <c r="AR1392" s="142" t="s">
        <v>281</v>
      </c>
      <c r="AT1392" s="142" t="s">
        <v>158</v>
      </c>
      <c r="AU1392" s="142" t="s">
        <v>81</v>
      </c>
      <c r="AY1392" s="17" t="s">
        <v>156</v>
      </c>
      <c r="BE1392" s="143">
        <f>IF(N1392="základní",J1392,0)</f>
        <v>0</v>
      </c>
      <c r="BF1392" s="143">
        <f>IF(N1392="snížená",J1392,0)</f>
        <v>0</v>
      </c>
      <c r="BG1392" s="143">
        <f>IF(N1392="zákl. přenesená",J1392,0)</f>
        <v>0</v>
      </c>
      <c r="BH1392" s="143">
        <f>IF(N1392="sníž. přenesená",J1392,0)</f>
        <v>0</v>
      </c>
      <c r="BI1392" s="143">
        <f>IF(N1392="nulová",J1392,0)</f>
        <v>0</v>
      </c>
      <c r="BJ1392" s="17" t="s">
        <v>79</v>
      </c>
      <c r="BK1392" s="143">
        <f>ROUND(I1392*H1392,2)</f>
        <v>0</v>
      </c>
      <c r="BL1392" s="17" t="s">
        <v>281</v>
      </c>
      <c r="BM1392" s="142" t="s">
        <v>1740</v>
      </c>
    </row>
    <row r="1393" spans="2:65" s="1" customFormat="1">
      <c r="B1393" s="32"/>
      <c r="D1393" s="144" t="s">
        <v>165</v>
      </c>
      <c r="F1393" s="145" t="s">
        <v>1741</v>
      </c>
      <c r="I1393" s="146"/>
      <c r="L1393" s="32"/>
      <c r="M1393" s="147"/>
      <c r="T1393" s="53"/>
      <c r="AT1393" s="17" t="s">
        <v>165</v>
      </c>
      <c r="AU1393" s="17" t="s">
        <v>81</v>
      </c>
    </row>
    <row r="1394" spans="2:65" s="1" customFormat="1">
      <c r="B1394" s="32"/>
      <c r="D1394" s="148" t="s">
        <v>167</v>
      </c>
      <c r="F1394" s="149" t="s">
        <v>1742</v>
      </c>
      <c r="I1394" s="146"/>
      <c r="L1394" s="32"/>
      <c r="M1394" s="147"/>
      <c r="T1394" s="53"/>
      <c r="AT1394" s="17" t="s">
        <v>167</v>
      </c>
      <c r="AU1394" s="17" t="s">
        <v>81</v>
      </c>
    </row>
    <row r="1395" spans="2:65" s="1" customFormat="1" ht="16.5" customHeight="1">
      <c r="B1395" s="32"/>
      <c r="C1395" s="170" t="s">
        <v>1743</v>
      </c>
      <c r="D1395" s="170" t="s">
        <v>237</v>
      </c>
      <c r="E1395" s="171" t="s">
        <v>1744</v>
      </c>
      <c r="F1395" s="172" t="s">
        <v>1745</v>
      </c>
      <c r="G1395" s="173" t="s">
        <v>372</v>
      </c>
      <c r="H1395" s="174">
        <v>141.01499999999999</v>
      </c>
      <c r="I1395" s="175"/>
      <c r="J1395" s="176">
        <f>ROUND(I1395*H1395,2)</f>
        <v>0</v>
      </c>
      <c r="K1395" s="172" t="s">
        <v>162</v>
      </c>
      <c r="L1395" s="177"/>
      <c r="M1395" s="178" t="s">
        <v>19</v>
      </c>
      <c r="N1395" s="179" t="s">
        <v>43</v>
      </c>
      <c r="P1395" s="140">
        <f>O1395*H1395</f>
        <v>0</v>
      </c>
      <c r="Q1395" s="140">
        <v>3.2000000000000003E-4</v>
      </c>
      <c r="R1395" s="140">
        <f>Q1395*H1395</f>
        <v>4.51248E-2</v>
      </c>
      <c r="S1395" s="140">
        <v>0</v>
      </c>
      <c r="T1395" s="141">
        <f>S1395*H1395</f>
        <v>0</v>
      </c>
      <c r="AR1395" s="142" t="s">
        <v>384</v>
      </c>
      <c r="AT1395" s="142" t="s">
        <v>237</v>
      </c>
      <c r="AU1395" s="142" t="s">
        <v>81</v>
      </c>
      <c r="AY1395" s="17" t="s">
        <v>156</v>
      </c>
      <c r="BE1395" s="143">
        <f>IF(N1395="základní",J1395,0)</f>
        <v>0</v>
      </c>
      <c r="BF1395" s="143">
        <f>IF(N1395="snížená",J1395,0)</f>
        <v>0</v>
      </c>
      <c r="BG1395" s="143">
        <f>IF(N1395="zákl. přenesená",J1395,0)</f>
        <v>0</v>
      </c>
      <c r="BH1395" s="143">
        <f>IF(N1395="sníž. přenesená",J1395,0)</f>
        <v>0</v>
      </c>
      <c r="BI1395" s="143">
        <f>IF(N1395="nulová",J1395,0)</f>
        <v>0</v>
      </c>
      <c r="BJ1395" s="17" t="s">
        <v>79</v>
      </c>
      <c r="BK1395" s="143">
        <f>ROUND(I1395*H1395,2)</f>
        <v>0</v>
      </c>
      <c r="BL1395" s="17" t="s">
        <v>281</v>
      </c>
      <c r="BM1395" s="142" t="s">
        <v>1746</v>
      </c>
    </row>
    <row r="1396" spans="2:65" s="1" customFormat="1">
      <c r="B1396" s="32"/>
      <c r="D1396" s="144" t="s">
        <v>165</v>
      </c>
      <c r="F1396" s="145" t="s">
        <v>1745</v>
      </c>
      <c r="I1396" s="146"/>
      <c r="L1396" s="32"/>
      <c r="M1396" s="147"/>
      <c r="T1396" s="53"/>
      <c r="AT1396" s="17" t="s">
        <v>165</v>
      </c>
      <c r="AU1396" s="17" t="s">
        <v>81</v>
      </c>
    </row>
    <row r="1397" spans="2:65" s="13" customFormat="1">
      <c r="B1397" s="156"/>
      <c r="D1397" s="144" t="s">
        <v>169</v>
      </c>
      <c r="E1397" s="157" t="s">
        <v>19</v>
      </c>
      <c r="F1397" s="158" t="s">
        <v>1747</v>
      </c>
      <c r="H1397" s="159">
        <v>134.30000000000001</v>
      </c>
      <c r="I1397" s="160"/>
      <c r="L1397" s="156"/>
      <c r="M1397" s="161"/>
      <c r="T1397" s="162"/>
      <c r="AT1397" s="157" t="s">
        <v>169</v>
      </c>
      <c r="AU1397" s="157" t="s">
        <v>81</v>
      </c>
      <c r="AV1397" s="13" t="s">
        <v>81</v>
      </c>
      <c r="AW1397" s="13" t="s">
        <v>33</v>
      </c>
      <c r="AX1397" s="13" t="s">
        <v>79</v>
      </c>
      <c r="AY1397" s="157" t="s">
        <v>156</v>
      </c>
    </row>
    <row r="1398" spans="2:65" s="13" customFormat="1">
      <c r="B1398" s="156"/>
      <c r="D1398" s="144" t="s">
        <v>169</v>
      </c>
      <c r="F1398" s="158" t="s">
        <v>1748</v>
      </c>
      <c r="H1398" s="159">
        <v>141.01499999999999</v>
      </c>
      <c r="I1398" s="160"/>
      <c r="L1398" s="156"/>
      <c r="M1398" s="161"/>
      <c r="T1398" s="162"/>
      <c r="AT1398" s="157" t="s">
        <v>169</v>
      </c>
      <c r="AU1398" s="157" t="s">
        <v>81</v>
      </c>
      <c r="AV1398" s="13" t="s">
        <v>81</v>
      </c>
      <c r="AW1398" s="13" t="s">
        <v>4</v>
      </c>
      <c r="AX1398" s="13" t="s">
        <v>79</v>
      </c>
      <c r="AY1398" s="157" t="s">
        <v>156</v>
      </c>
    </row>
    <row r="1399" spans="2:65" s="1" customFormat="1" ht="16.5" customHeight="1">
      <c r="B1399" s="32"/>
      <c r="C1399" s="131" t="s">
        <v>1749</v>
      </c>
      <c r="D1399" s="131" t="s">
        <v>158</v>
      </c>
      <c r="E1399" s="132" t="s">
        <v>1750</v>
      </c>
      <c r="F1399" s="133" t="s">
        <v>1751</v>
      </c>
      <c r="G1399" s="134" t="s">
        <v>372</v>
      </c>
      <c r="H1399" s="135">
        <v>250</v>
      </c>
      <c r="I1399" s="136"/>
      <c r="J1399" s="137">
        <f>ROUND(I1399*H1399,2)</f>
        <v>0</v>
      </c>
      <c r="K1399" s="133" t="s">
        <v>162</v>
      </c>
      <c r="L1399" s="32"/>
      <c r="M1399" s="138" t="s">
        <v>19</v>
      </c>
      <c r="N1399" s="139" t="s">
        <v>43</v>
      </c>
      <c r="P1399" s="140">
        <f>O1399*H1399</f>
        <v>0</v>
      </c>
      <c r="Q1399" s="140">
        <v>9.0000000000000006E-5</v>
      </c>
      <c r="R1399" s="140">
        <f>Q1399*H1399</f>
        <v>2.2500000000000003E-2</v>
      </c>
      <c r="S1399" s="140">
        <v>0</v>
      </c>
      <c r="T1399" s="141">
        <f>S1399*H1399</f>
        <v>0</v>
      </c>
      <c r="AR1399" s="142" t="s">
        <v>281</v>
      </c>
      <c r="AT1399" s="142" t="s">
        <v>158</v>
      </c>
      <c r="AU1399" s="142" t="s">
        <v>81</v>
      </c>
      <c r="AY1399" s="17" t="s">
        <v>156</v>
      </c>
      <c r="BE1399" s="143">
        <f>IF(N1399="základní",J1399,0)</f>
        <v>0</v>
      </c>
      <c r="BF1399" s="143">
        <f>IF(N1399="snížená",J1399,0)</f>
        <v>0</v>
      </c>
      <c r="BG1399" s="143">
        <f>IF(N1399="zákl. přenesená",J1399,0)</f>
        <v>0</v>
      </c>
      <c r="BH1399" s="143">
        <f>IF(N1399="sníž. přenesená",J1399,0)</f>
        <v>0</v>
      </c>
      <c r="BI1399" s="143">
        <f>IF(N1399="nulová",J1399,0)</f>
        <v>0</v>
      </c>
      <c r="BJ1399" s="17" t="s">
        <v>79</v>
      </c>
      <c r="BK1399" s="143">
        <f>ROUND(I1399*H1399,2)</f>
        <v>0</v>
      </c>
      <c r="BL1399" s="17" t="s">
        <v>281</v>
      </c>
      <c r="BM1399" s="142" t="s">
        <v>1752</v>
      </c>
    </row>
    <row r="1400" spans="2:65" s="1" customFormat="1">
      <c r="B1400" s="32"/>
      <c r="D1400" s="144" t="s">
        <v>165</v>
      </c>
      <c r="F1400" s="145" t="s">
        <v>1753</v>
      </c>
      <c r="I1400" s="146"/>
      <c r="L1400" s="32"/>
      <c r="M1400" s="147"/>
      <c r="T1400" s="53"/>
      <c r="AT1400" s="17" t="s">
        <v>165</v>
      </c>
      <c r="AU1400" s="17" t="s">
        <v>81</v>
      </c>
    </row>
    <row r="1401" spans="2:65" s="1" customFormat="1">
      <c r="B1401" s="32"/>
      <c r="D1401" s="148" t="s">
        <v>167</v>
      </c>
      <c r="F1401" s="149" t="s">
        <v>1754</v>
      </c>
      <c r="I1401" s="146"/>
      <c r="L1401" s="32"/>
      <c r="M1401" s="147"/>
      <c r="T1401" s="53"/>
      <c r="AT1401" s="17" t="s">
        <v>167</v>
      </c>
      <c r="AU1401" s="17" t="s">
        <v>81</v>
      </c>
    </row>
    <row r="1402" spans="2:65" s="13" customFormat="1">
      <c r="B1402" s="156"/>
      <c r="D1402" s="144" t="s">
        <v>169</v>
      </c>
      <c r="E1402" s="157" t="s">
        <v>19</v>
      </c>
      <c r="F1402" s="158" t="s">
        <v>1755</v>
      </c>
      <c r="H1402" s="159">
        <v>250</v>
      </c>
      <c r="I1402" s="160"/>
      <c r="L1402" s="156"/>
      <c r="M1402" s="161"/>
      <c r="T1402" s="162"/>
      <c r="AT1402" s="157" t="s">
        <v>169</v>
      </c>
      <c r="AU1402" s="157" t="s">
        <v>81</v>
      </c>
      <c r="AV1402" s="13" t="s">
        <v>81</v>
      </c>
      <c r="AW1402" s="13" t="s">
        <v>33</v>
      </c>
      <c r="AX1402" s="13" t="s">
        <v>79</v>
      </c>
      <c r="AY1402" s="157" t="s">
        <v>156</v>
      </c>
    </row>
    <row r="1403" spans="2:65" s="1" customFormat="1" ht="16.5" customHeight="1">
      <c r="B1403" s="32"/>
      <c r="C1403" s="131" t="s">
        <v>1756</v>
      </c>
      <c r="D1403" s="131" t="s">
        <v>158</v>
      </c>
      <c r="E1403" s="132" t="s">
        <v>1757</v>
      </c>
      <c r="F1403" s="133" t="s">
        <v>1758</v>
      </c>
      <c r="G1403" s="134" t="s">
        <v>372</v>
      </c>
      <c r="H1403" s="135">
        <v>650</v>
      </c>
      <c r="I1403" s="136"/>
      <c r="J1403" s="137">
        <f>ROUND(I1403*H1403,2)</f>
        <v>0</v>
      </c>
      <c r="K1403" s="133" t="s">
        <v>162</v>
      </c>
      <c r="L1403" s="32"/>
      <c r="M1403" s="138" t="s">
        <v>19</v>
      </c>
      <c r="N1403" s="139" t="s">
        <v>43</v>
      </c>
      <c r="P1403" s="140">
        <f>O1403*H1403</f>
        <v>0</v>
      </c>
      <c r="Q1403" s="140">
        <v>5.0000000000000002E-5</v>
      </c>
      <c r="R1403" s="140">
        <f>Q1403*H1403</f>
        <v>3.2500000000000001E-2</v>
      </c>
      <c r="S1403" s="140">
        <v>0</v>
      </c>
      <c r="T1403" s="141">
        <f>S1403*H1403</f>
        <v>0</v>
      </c>
      <c r="AR1403" s="142" t="s">
        <v>281</v>
      </c>
      <c r="AT1403" s="142" t="s">
        <v>158</v>
      </c>
      <c r="AU1403" s="142" t="s">
        <v>81</v>
      </c>
      <c r="AY1403" s="17" t="s">
        <v>156</v>
      </c>
      <c r="BE1403" s="143">
        <f>IF(N1403="základní",J1403,0)</f>
        <v>0</v>
      </c>
      <c r="BF1403" s="143">
        <f>IF(N1403="snížená",J1403,0)</f>
        <v>0</v>
      </c>
      <c r="BG1403" s="143">
        <f>IF(N1403="zákl. přenesená",J1403,0)</f>
        <v>0</v>
      </c>
      <c r="BH1403" s="143">
        <f>IF(N1403="sníž. přenesená",J1403,0)</f>
        <v>0</v>
      </c>
      <c r="BI1403" s="143">
        <f>IF(N1403="nulová",J1403,0)</f>
        <v>0</v>
      </c>
      <c r="BJ1403" s="17" t="s">
        <v>79</v>
      </c>
      <c r="BK1403" s="143">
        <f>ROUND(I1403*H1403,2)</f>
        <v>0</v>
      </c>
      <c r="BL1403" s="17" t="s">
        <v>281</v>
      </c>
      <c r="BM1403" s="142" t="s">
        <v>1759</v>
      </c>
    </row>
    <row r="1404" spans="2:65" s="1" customFormat="1">
      <c r="B1404" s="32"/>
      <c r="D1404" s="144" t="s">
        <v>165</v>
      </c>
      <c r="F1404" s="145" t="s">
        <v>1760</v>
      </c>
      <c r="I1404" s="146"/>
      <c r="L1404" s="32"/>
      <c r="M1404" s="147"/>
      <c r="T1404" s="53"/>
      <c r="AT1404" s="17" t="s">
        <v>165</v>
      </c>
      <c r="AU1404" s="17" t="s">
        <v>81</v>
      </c>
    </row>
    <row r="1405" spans="2:65" s="1" customFormat="1">
      <c r="B1405" s="32"/>
      <c r="D1405" s="148" t="s">
        <v>167</v>
      </c>
      <c r="F1405" s="149" t="s">
        <v>1761</v>
      </c>
      <c r="I1405" s="146"/>
      <c r="L1405" s="32"/>
      <c r="M1405" s="147"/>
      <c r="T1405" s="53"/>
      <c r="AT1405" s="17" t="s">
        <v>167</v>
      </c>
      <c r="AU1405" s="17" t="s">
        <v>81</v>
      </c>
    </row>
    <row r="1406" spans="2:65" s="13" customFormat="1">
      <c r="B1406" s="156"/>
      <c r="D1406" s="144" t="s">
        <v>169</v>
      </c>
      <c r="E1406" s="157" t="s">
        <v>19</v>
      </c>
      <c r="F1406" s="158" t="s">
        <v>1762</v>
      </c>
      <c r="H1406" s="159">
        <v>650</v>
      </c>
      <c r="I1406" s="160"/>
      <c r="L1406" s="156"/>
      <c r="M1406" s="161"/>
      <c r="T1406" s="162"/>
      <c r="AT1406" s="157" t="s">
        <v>169</v>
      </c>
      <c r="AU1406" s="157" t="s">
        <v>81</v>
      </c>
      <c r="AV1406" s="13" t="s">
        <v>81</v>
      </c>
      <c r="AW1406" s="13" t="s">
        <v>33</v>
      </c>
      <c r="AX1406" s="13" t="s">
        <v>79</v>
      </c>
      <c r="AY1406" s="157" t="s">
        <v>156</v>
      </c>
    </row>
    <row r="1407" spans="2:65" s="1" customFormat="1" ht="16.5" customHeight="1">
      <c r="B1407" s="32"/>
      <c r="C1407" s="131" t="s">
        <v>1763</v>
      </c>
      <c r="D1407" s="131" t="s">
        <v>158</v>
      </c>
      <c r="E1407" s="132" t="s">
        <v>1764</v>
      </c>
      <c r="F1407" s="133" t="s">
        <v>1765</v>
      </c>
      <c r="G1407" s="134" t="s">
        <v>284</v>
      </c>
      <c r="H1407" s="135">
        <v>24</v>
      </c>
      <c r="I1407" s="136"/>
      <c r="J1407" s="137">
        <f>ROUND(I1407*H1407,2)</f>
        <v>0</v>
      </c>
      <c r="K1407" s="133" t="s">
        <v>162</v>
      </c>
      <c r="L1407" s="32"/>
      <c r="M1407" s="138" t="s">
        <v>19</v>
      </c>
      <c r="N1407" s="139" t="s">
        <v>43</v>
      </c>
      <c r="P1407" s="140">
        <f>O1407*H1407</f>
        <v>0</v>
      </c>
      <c r="Q1407" s="140">
        <v>0</v>
      </c>
      <c r="R1407" s="140">
        <f>Q1407*H1407</f>
        <v>0</v>
      </c>
      <c r="S1407" s="140">
        <v>0</v>
      </c>
      <c r="T1407" s="141">
        <f>S1407*H1407</f>
        <v>0</v>
      </c>
      <c r="AR1407" s="142" t="s">
        <v>281</v>
      </c>
      <c r="AT1407" s="142" t="s">
        <v>158</v>
      </c>
      <c r="AU1407" s="142" t="s">
        <v>81</v>
      </c>
      <c r="AY1407" s="17" t="s">
        <v>156</v>
      </c>
      <c r="BE1407" s="143">
        <f>IF(N1407="základní",J1407,0)</f>
        <v>0</v>
      </c>
      <c r="BF1407" s="143">
        <f>IF(N1407="snížená",J1407,0)</f>
        <v>0</v>
      </c>
      <c r="BG1407" s="143">
        <f>IF(N1407="zákl. přenesená",J1407,0)</f>
        <v>0</v>
      </c>
      <c r="BH1407" s="143">
        <f>IF(N1407="sníž. přenesená",J1407,0)</f>
        <v>0</v>
      </c>
      <c r="BI1407" s="143">
        <f>IF(N1407="nulová",J1407,0)</f>
        <v>0</v>
      </c>
      <c r="BJ1407" s="17" t="s">
        <v>79</v>
      </c>
      <c r="BK1407" s="143">
        <f>ROUND(I1407*H1407,2)</f>
        <v>0</v>
      </c>
      <c r="BL1407" s="17" t="s">
        <v>281</v>
      </c>
      <c r="BM1407" s="142" t="s">
        <v>1766</v>
      </c>
    </row>
    <row r="1408" spans="2:65" s="1" customFormat="1">
      <c r="B1408" s="32"/>
      <c r="D1408" s="144" t="s">
        <v>165</v>
      </c>
      <c r="F1408" s="145" t="s">
        <v>1767</v>
      </c>
      <c r="I1408" s="146"/>
      <c r="L1408" s="32"/>
      <c r="M1408" s="147"/>
      <c r="T1408" s="53"/>
      <c r="AT1408" s="17" t="s">
        <v>165</v>
      </c>
      <c r="AU1408" s="17" t="s">
        <v>81</v>
      </c>
    </row>
    <row r="1409" spans="2:65" s="1" customFormat="1">
      <c r="B1409" s="32"/>
      <c r="D1409" s="148" t="s">
        <v>167</v>
      </c>
      <c r="F1409" s="149" t="s">
        <v>1768</v>
      </c>
      <c r="I1409" s="146"/>
      <c r="L1409" s="32"/>
      <c r="M1409" s="147"/>
      <c r="T1409" s="53"/>
      <c r="AT1409" s="17" t="s">
        <v>167</v>
      </c>
      <c r="AU1409" s="17" t="s">
        <v>81</v>
      </c>
    </row>
    <row r="1410" spans="2:65" s="1" customFormat="1" ht="21.75" customHeight="1">
      <c r="B1410" s="32"/>
      <c r="C1410" s="131" t="s">
        <v>1769</v>
      </c>
      <c r="D1410" s="131" t="s">
        <v>158</v>
      </c>
      <c r="E1410" s="132" t="s">
        <v>1770</v>
      </c>
      <c r="F1410" s="133" t="s">
        <v>1771</v>
      </c>
      <c r="G1410" s="134" t="s">
        <v>284</v>
      </c>
      <c r="H1410" s="135">
        <v>18</v>
      </c>
      <c r="I1410" s="136"/>
      <c r="J1410" s="137">
        <f>ROUND(I1410*H1410,2)</f>
        <v>0</v>
      </c>
      <c r="K1410" s="133" t="s">
        <v>162</v>
      </c>
      <c r="L1410" s="32"/>
      <c r="M1410" s="138" t="s">
        <v>19</v>
      </c>
      <c r="N1410" s="139" t="s">
        <v>43</v>
      </c>
      <c r="P1410" s="140">
        <f>O1410*H1410</f>
        <v>0</v>
      </c>
      <c r="Q1410" s="140">
        <v>0</v>
      </c>
      <c r="R1410" s="140">
        <f>Q1410*H1410</f>
        <v>0</v>
      </c>
      <c r="S1410" s="140">
        <v>0</v>
      </c>
      <c r="T1410" s="141">
        <f>S1410*H1410</f>
        <v>0</v>
      </c>
      <c r="AR1410" s="142" t="s">
        <v>281</v>
      </c>
      <c r="AT1410" s="142" t="s">
        <v>158</v>
      </c>
      <c r="AU1410" s="142" t="s">
        <v>81</v>
      </c>
      <c r="AY1410" s="17" t="s">
        <v>156</v>
      </c>
      <c r="BE1410" s="143">
        <f>IF(N1410="základní",J1410,0)</f>
        <v>0</v>
      </c>
      <c r="BF1410" s="143">
        <f>IF(N1410="snížená",J1410,0)</f>
        <v>0</v>
      </c>
      <c r="BG1410" s="143">
        <f>IF(N1410="zákl. přenesená",J1410,0)</f>
        <v>0</v>
      </c>
      <c r="BH1410" s="143">
        <f>IF(N1410="sníž. přenesená",J1410,0)</f>
        <v>0</v>
      </c>
      <c r="BI1410" s="143">
        <f>IF(N1410="nulová",J1410,0)</f>
        <v>0</v>
      </c>
      <c r="BJ1410" s="17" t="s">
        <v>79</v>
      </c>
      <c r="BK1410" s="143">
        <f>ROUND(I1410*H1410,2)</f>
        <v>0</v>
      </c>
      <c r="BL1410" s="17" t="s">
        <v>281</v>
      </c>
      <c r="BM1410" s="142" t="s">
        <v>1772</v>
      </c>
    </row>
    <row r="1411" spans="2:65" s="1" customFormat="1">
      <c r="B1411" s="32"/>
      <c r="D1411" s="144" t="s">
        <v>165</v>
      </c>
      <c r="F1411" s="145" t="s">
        <v>1773</v>
      </c>
      <c r="I1411" s="146"/>
      <c r="L1411" s="32"/>
      <c r="M1411" s="147"/>
      <c r="T1411" s="53"/>
      <c r="AT1411" s="17" t="s">
        <v>165</v>
      </c>
      <c r="AU1411" s="17" t="s">
        <v>81</v>
      </c>
    </row>
    <row r="1412" spans="2:65" s="1" customFormat="1">
      <c r="B1412" s="32"/>
      <c r="D1412" s="148" t="s">
        <v>167</v>
      </c>
      <c r="F1412" s="149" t="s">
        <v>1774</v>
      </c>
      <c r="I1412" s="146"/>
      <c r="L1412" s="32"/>
      <c r="M1412" s="147"/>
      <c r="T1412" s="53"/>
      <c r="AT1412" s="17" t="s">
        <v>167</v>
      </c>
      <c r="AU1412" s="17" t="s">
        <v>81</v>
      </c>
    </row>
    <row r="1413" spans="2:65" s="1" customFormat="1" ht="16.5" customHeight="1">
      <c r="B1413" s="32"/>
      <c r="C1413" s="131" t="s">
        <v>1775</v>
      </c>
      <c r="D1413" s="131" t="s">
        <v>158</v>
      </c>
      <c r="E1413" s="132" t="s">
        <v>1776</v>
      </c>
      <c r="F1413" s="133" t="s">
        <v>1777</v>
      </c>
      <c r="G1413" s="134" t="s">
        <v>284</v>
      </c>
      <c r="H1413" s="135">
        <v>4</v>
      </c>
      <c r="I1413" s="136"/>
      <c r="J1413" s="137">
        <f>ROUND(I1413*H1413,2)</f>
        <v>0</v>
      </c>
      <c r="K1413" s="133" t="s">
        <v>162</v>
      </c>
      <c r="L1413" s="32"/>
      <c r="M1413" s="138" t="s">
        <v>19</v>
      </c>
      <c r="N1413" s="139" t="s">
        <v>43</v>
      </c>
      <c r="P1413" s="140">
        <f>O1413*H1413</f>
        <v>0</v>
      </c>
      <c r="Q1413" s="140">
        <v>0</v>
      </c>
      <c r="R1413" s="140">
        <f>Q1413*H1413</f>
        <v>0</v>
      </c>
      <c r="S1413" s="140">
        <v>0</v>
      </c>
      <c r="T1413" s="141">
        <f>S1413*H1413</f>
        <v>0</v>
      </c>
      <c r="AR1413" s="142" t="s">
        <v>281</v>
      </c>
      <c r="AT1413" s="142" t="s">
        <v>158</v>
      </c>
      <c r="AU1413" s="142" t="s">
        <v>81</v>
      </c>
      <c r="AY1413" s="17" t="s">
        <v>156</v>
      </c>
      <c r="BE1413" s="143">
        <f>IF(N1413="základní",J1413,0)</f>
        <v>0</v>
      </c>
      <c r="BF1413" s="143">
        <f>IF(N1413="snížená",J1413,0)</f>
        <v>0</v>
      </c>
      <c r="BG1413" s="143">
        <f>IF(N1413="zákl. přenesená",J1413,0)</f>
        <v>0</v>
      </c>
      <c r="BH1413" s="143">
        <f>IF(N1413="sníž. přenesená",J1413,0)</f>
        <v>0</v>
      </c>
      <c r="BI1413" s="143">
        <f>IF(N1413="nulová",J1413,0)</f>
        <v>0</v>
      </c>
      <c r="BJ1413" s="17" t="s">
        <v>79</v>
      </c>
      <c r="BK1413" s="143">
        <f>ROUND(I1413*H1413,2)</f>
        <v>0</v>
      </c>
      <c r="BL1413" s="17" t="s">
        <v>281</v>
      </c>
      <c r="BM1413" s="142" t="s">
        <v>1778</v>
      </c>
    </row>
    <row r="1414" spans="2:65" s="1" customFormat="1">
      <c r="B1414" s="32"/>
      <c r="D1414" s="144" t="s">
        <v>165</v>
      </c>
      <c r="F1414" s="145" t="s">
        <v>1779</v>
      </c>
      <c r="I1414" s="146"/>
      <c r="L1414" s="32"/>
      <c r="M1414" s="147"/>
      <c r="T1414" s="53"/>
      <c r="AT1414" s="17" t="s">
        <v>165</v>
      </c>
      <c r="AU1414" s="17" t="s">
        <v>81</v>
      </c>
    </row>
    <row r="1415" spans="2:65" s="1" customFormat="1">
      <c r="B1415" s="32"/>
      <c r="D1415" s="148" t="s">
        <v>167</v>
      </c>
      <c r="F1415" s="149" t="s">
        <v>1780</v>
      </c>
      <c r="I1415" s="146"/>
      <c r="L1415" s="32"/>
      <c r="M1415" s="147"/>
      <c r="T1415" s="53"/>
      <c r="AT1415" s="17" t="s">
        <v>167</v>
      </c>
      <c r="AU1415" s="17" t="s">
        <v>81</v>
      </c>
    </row>
    <row r="1416" spans="2:65" s="1" customFormat="1" ht="16.5" customHeight="1">
      <c r="B1416" s="32"/>
      <c r="C1416" s="131" t="s">
        <v>1781</v>
      </c>
      <c r="D1416" s="131" t="s">
        <v>158</v>
      </c>
      <c r="E1416" s="132" t="s">
        <v>1782</v>
      </c>
      <c r="F1416" s="133" t="s">
        <v>1783</v>
      </c>
      <c r="G1416" s="134" t="s">
        <v>372</v>
      </c>
      <c r="H1416" s="135">
        <v>120</v>
      </c>
      <c r="I1416" s="136"/>
      <c r="J1416" s="137">
        <f>ROUND(I1416*H1416,2)</f>
        <v>0</v>
      </c>
      <c r="K1416" s="133" t="s">
        <v>162</v>
      </c>
      <c r="L1416" s="32"/>
      <c r="M1416" s="138" t="s">
        <v>19</v>
      </c>
      <c r="N1416" s="139" t="s">
        <v>43</v>
      </c>
      <c r="P1416" s="140">
        <f>O1416*H1416</f>
        <v>0</v>
      </c>
      <c r="Q1416" s="140">
        <v>0</v>
      </c>
      <c r="R1416" s="140">
        <f>Q1416*H1416</f>
        <v>0</v>
      </c>
      <c r="S1416" s="140">
        <v>0</v>
      </c>
      <c r="T1416" s="141">
        <f>S1416*H1416</f>
        <v>0</v>
      </c>
      <c r="AR1416" s="142" t="s">
        <v>281</v>
      </c>
      <c r="AT1416" s="142" t="s">
        <v>158</v>
      </c>
      <c r="AU1416" s="142" t="s">
        <v>81</v>
      </c>
      <c r="AY1416" s="17" t="s">
        <v>156</v>
      </c>
      <c r="BE1416" s="143">
        <f>IF(N1416="základní",J1416,0)</f>
        <v>0</v>
      </c>
      <c r="BF1416" s="143">
        <f>IF(N1416="snížená",J1416,0)</f>
        <v>0</v>
      </c>
      <c r="BG1416" s="143">
        <f>IF(N1416="zákl. přenesená",J1416,0)</f>
        <v>0</v>
      </c>
      <c r="BH1416" s="143">
        <f>IF(N1416="sníž. přenesená",J1416,0)</f>
        <v>0</v>
      </c>
      <c r="BI1416" s="143">
        <f>IF(N1416="nulová",J1416,0)</f>
        <v>0</v>
      </c>
      <c r="BJ1416" s="17" t="s">
        <v>79</v>
      </c>
      <c r="BK1416" s="143">
        <f>ROUND(I1416*H1416,2)</f>
        <v>0</v>
      </c>
      <c r="BL1416" s="17" t="s">
        <v>281</v>
      </c>
      <c r="BM1416" s="142" t="s">
        <v>1784</v>
      </c>
    </row>
    <row r="1417" spans="2:65" s="1" customFormat="1">
      <c r="B1417" s="32"/>
      <c r="D1417" s="144" t="s">
        <v>165</v>
      </c>
      <c r="F1417" s="145" t="s">
        <v>1785</v>
      </c>
      <c r="I1417" s="146"/>
      <c r="L1417" s="32"/>
      <c r="M1417" s="147"/>
      <c r="T1417" s="53"/>
      <c r="AT1417" s="17" t="s">
        <v>165</v>
      </c>
      <c r="AU1417" s="17" t="s">
        <v>81</v>
      </c>
    </row>
    <row r="1418" spans="2:65" s="1" customFormat="1">
      <c r="B1418" s="32"/>
      <c r="D1418" s="148" t="s">
        <v>167</v>
      </c>
      <c r="F1418" s="149" t="s">
        <v>1786</v>
      </c>
      <c r="I1418" s="146"/>
      <c r="L1418" s="32"/>
      <c r="M1418" s="147"/>
      <c r="T1418" s="53"/>
      <c r="AT1418" s="17" t="s">
        <v>167</v>
      </c>
      <c r="AU1418" s="17" t="s">
        <v>81</v>
      </c>
    </row>
    <row r="1419" spans="2:65" s="13" customFormat="1">
      <c r="B1419" s="156"/>
      <c r="D1419" s="144" t="s">
        <v>169</v>
      </c>
      <c r="E1419" s="157" t="s">
        <v>19</v>
      </c>
      <c r="F1419" s="158" t="s">
        <v>1787</v>
      </c>
      <c r="H1419" s="159">
        <v>120</v>
      </c>
      <c r="I1419" s="160"/>
      <c r="L1419" s="156"/>
      <c r="M1419" s="161"/>
      <c r="T1419" s="162"/>
      <c r="AT1419" s="157" t="s">
        <v>169</v>
      </c>
      <c r="AU1419" s="157" t="s">
        <v>81</v>
      </c>
      <c r="AV1419" s="13" t="s">
        <v>81</v>
      </c>
      <c r="AW1419" s="13" t="s">
        <v>33</v>
      </c>
      <c r="AX1419" s="13" t="s">
        <v>79</v>
      </c>
      <c r="AY1419" s="157" t="s">
        <v>156</v>
      </c>
    </row>
    <row r="1420" spans="2:65" s="1" customFormat="1" ht="24.2" customHeight="1">
      <c r="B1420" s="32"/>
      <c r="C1420" s="131" t="s">
        <v>1788</v>
      </c>
      <c r="D1420" s="131" t="s">
        <v>158</v>
      </c>
      <c r="E1420" s="132" t="s">
        <v>1789</v>
      </c>
      <c r="F1420" s="133" t="s">
        <v>1790</v>
      </c>
      <c r="G1420" s="134" t="s">
        <v>252</v>
      </c>
      <c r="H1420" s="135">
        <v>344.94400000000002</v>
      </c>
      <c r="I1420" s="136"/>
      <c r="J1420" s="137">
        <f>ROUND(I1420*H1420,2)</f>
        <v>0</v>
      </c>
      <c r="K1420" s="133" t="s">
        <v>162</v>
      </c>
      <c r="L1420" s="32"/>
      <c r="M1420" s="138" t="s">
        <v>19</v>
      </c>
      <c r="N1420" s="139" t="s">
        <v>43</v>
      </c>
      <c r="P1420" s="140">
        <f>O1420*H1420</f>
        <v>0</v>
      </c>
      <c r="Q1420" s="140">
        <v>5.0000000000000002E-5</v>
      </c>
      <c r="R1420" s="140">
        <f>Q1420*H1420</f>
        <v>1.7247200000000001E-2</v>
      </c>
      <c r="S1420" s="140">
        <v>0</v>
      </c>
      <c r="T1420" s="141">
        <f>S1420*H1420</f>
        <v>0</v>
      </c>
      <c r="AR1420" s="142" t="s">
        <v>281</v>
      </c>
      <c r="AT1420" s="142" t="s">
        <v>158</v>
      </c>
      <c r="AU1420" s="142" t="s">
        <v>81</v>
      </c>
      <c r="AY1420" s="17" t="s">
        <v>156</v>
      </c>
      <c r="BE1420" s="143">
        <f>IF(N1420="základní",J1420,0)</f>
        <v>0</v>
      </c>
      <c r="BF1420" s="143">
        <f>IF(N1420="snížená",J1420,0)</f>
        <v>0</v>
      </c>
      <c r="BG1420" s="143">
        <f>IF(N1420="zákl. přenesená",J1420,0)</f>
        <v>0</v>
      </c>
      <c r="BH1420" s="143">
        <f>IF(N1420="sníž. přenesená",J1420,0)</f>
        <v>0</v>
      </c>
      <c r="BI1420" s="143">
        <f>IF(N1420="nulová",J1420,0)</f>
        <v>0</v>
      </c>
      <c r="BJ1420" s="17" t="s">
        <v>79</v>
      </c>
      <c r="BK1420" s="143">
        <f>ROUND(I1420*H1420,2)</f>
        <v>0</v>
      </c>
      <c r="BL1420" s="17" t="s">
        <v>281</v>
      </c>
      <c r="BM1420" s="142" t="s">
        <v>1791</v>
      </c>
    </row>
    <row r="1421" spans="2:65" s="1" customFormat="1">
      <c r="B1421" s="32"/>
      <c r="D1421" s="144" t="s">
        <v>165</v>
      </c>
      <c r="F1421" s="145" t="s">
        <v>1792</v>
      </c>
      <c r="I1421" s="146"/>
      <c r="L1421" s="32"/>
      <c r="M1421" s="147"/>
      <c r="T1421" s="53"/>
      <c r="AT1421" s="17" t="s">
        <v>165</v>
      </c>
      <c r="AU1421" s="17" t="s">
        <v>81</v>
      </c>
    </row>
    <row r="1422" spans="2:65" s="1" customFormat="1">
      <c r="B1422" s="32"/>
      <c r="D1422" s="148" t="s">
        <v>167</v>
      </c>
      <c r="F1422" s="149" t="s">
        <v>1793</v>
      </c>
      <c r="I1422" s="146"/>
      <c r="L1422" s="32"/>
      <c r="M1422" s="147"/>
      <c r="T1422" s="53"/>
      <c r="AT1422" s="17" t="s">
        <v>167</v>
      </c>
      <c r="AU1422" s="17" t="s">
        <v>81</v>
      </c>
    </row>
    <row r="1423" spans="2:65" s="1" customFormat="1" ht="24.2" customHeight="1">
      <c r="B1423" s="32"/>
      <c r="C1423" s="131" t="s">
        <v>1794</v>
      </c>
      <c r="D1423" s="131" t="s">
        <v>158</v>
      </c>
      <c r="E1423" s="132" t="s">
        <v>1795</v>
      </c>
      <c r="F1423" s="133" t="s">
        <v>1796</v>
      </c>
      <c r="G1423" s="134" t="s">
        <v>218</v>
      </c>
      <c r="H1423" s="135">
        <v>10.664</v>
      </c>
      <c r="I1423" s="136"/>
      <c r="J1423" s="137">
        <f>ROUND(I1423*H1423,2)</f>
        <v>0</v>
      </c>
      <c r="K1423" s="133" t="s">
        <v>162</v>
      </c>
      <c r="L1423" s="32"/>
      <c r="M1423" s="138" t="s">
        <v>19</v>
      </c>
      <c r="N1423" s="139" t="s">
        <v>43</v>
      </c>
      <c r="P1423" s="140">
        <f>O1423*H1423</f>
        <v>0</v>
      </c>
      <c r="Q1423" s="140">
        <v>0</v>
      </c>
      <c r="R1423" s="140">
        <f>Q1423*H1423</f>
        <v>0</v>
      </c>
      <c r="S1423" s="140">
        <v>0</v>
      </c>
      <c r="T1423" s="141">
        <f>S1423*H1423</f>
        <v>0</v>
      </c>
      <c r="AR1423" s="142" t="s">
        <v>281</v>
      </c>
      <c r="AT1423" s="142" t="s">
        <v>158</v>
      </c>
      <c r="AU1423" s="142" t="s">
        <v>81</v>
      </c>
      <c r="AY1423" s="17" t="s">
        <v>156</v>
      </c>
      <c r="BE1423" s="143">
        <f>IF(N1423="základní",J1423,0)</f>
        <v>0</v>
      </c>
      <c r="BF1423" s="143">
        <f>IF(N1423="snížená",J1423,0)</f>
        <v>0</v>
      </c>
      <c r="BG1423" s="143">
        <f>IF(N1423="zákl. přenesená",J1423,0)</f>
        <v>0</v>
      </c>
      <c r="BH1423" s="143">
        <f>IF(N1423="sníž. přenesená",J1423,0)</f>
        <v>0</v>
      </c>
      <c r="BI1423" s="143">
        <f>IF(N1423="nulová",J1423,0)</f>
        <v>0</v>
      </c>
      <c r="BJ1423" s="17" t="s">
        <v>79</v>
      </c>
      <c r="BK1423" s="143">
        <f>ROUND(I1423*H1423,2)</f>
        <v>0</v>
      </c>
      <c r="BL1423" s="17" t="s">
        <v>281</v>
      </c>
      <c r="BM1423" s="142" t="s">
        <v>1797</v>
      </c>
    </row>
    <row r="1424" spans="2:65" s="1" customFormat="1">
      <c r="B1424" s="32"/>
      <c r="D1424" s="144" t="s">
        <v>165</v>
      </c>
      <c r="F1424" s="145" t="s">
        <v>1798</v>
      </c>
      <c r="I1424" s="146"/>
      <c r="L1424" s="32"/>
      <c r="M1424" s="147"/>
      <c r="T1424" s="53"/>
      <c r="AT1424" s="17" t="s">
        <v>165</v>
      </c>
      <c r="AU1424" s="17" t="s">
        <v>81</v>
      </c>
    </row>
    <row r="1425" spans="2:65" s="1" customFormat="1">
      <c r="B1425" s="32"/>
      <c r="D1425" s="148" t="s">
        <v>167</v>
      </c>
      <c r="F1425" s="149" t="s">
        <v>1799</v>
      </c>
      <c r="I1425" s="146"/>
      <c r="L1425" s="32"/>
      <c r="M1425" s="147"/>
      <c r="T1425" s="53"/>
      <c r="AT1425" s="17" t="s">
        <v>167</v>
      </c>
      <c r="AU1425" s="17" t="s">
        <v>81</v>
      </c>
    </row>
    <row r="1426" spans="2:65" s="11" customFormat="1" ht="22.9" customHeight="1">
      <c r="B1426" s="119"/>
      <c r="D1426" s="120" t="s">
        <v>71</v>
      </c>
      <c r="E1426" s="129" t="s">
        <v>1800</v>
      </c>
      <c r="F1426" s="129" t="s">
        <v>1801</v>
      </c>
      <c r="I1426" s="122"/>
      <c r="J1426" s="130">
        <f>BK1426</f>
        <v>0</v>
      </c>
      <c r="L1426" s="119"/>
      <c r="M1426" s="124"/>
      <c r="P1426" s="125">
        <f>SUM(P1427:P1438)</f>
        <v>0</v>
      </c>
      <c r="R1426" s="125">
        <f>SUM(R1427:R1438)</f>
        <v>1.6368299999999999E-2</v>
      </c>
      <c r="T1426" s="126">
        <f>SUM(T1427:T1438)</f>
        <v>0</v>
      </c>
      <c r="AR1426" s="120" t="s">
        <v>81</v>
      </c>
      <c r="AT1426" s="127" t="s">
        <v>71</v>
      </c>
      <c r="AU1426" s="127" t="s">
        <v>79</v>
      </c>
      <c r="AY1426" s="120" t="s">
        <v>156</v>
      </c>
      <c r="BK1426" s="128">
        <f>SUM(BK1427:BK1438)</f>
        <v>0</v>
      </c>
    </row>
    <row r="1427" spans="2:65" s="1" customFormat="1" ht="24.2" customHeight="1">
      <c r="B1427" s="32"/>
      <c r="C1427" s="131" t="s">
        <v>1802</v>
      </c>
      <c r="D1427" s="131" t="s">
        <v>158</v>
      </c>
      <c r="E1427" s="132" t="s">
        <v>1803</v>
      </c>
      <c r="F1427" s="133" t="s">
        <v>1804</v>
      </c>
      <c r="G1427" s="134" t="s">
        <v>252</v>
      </c>
      <c r="H1427" s="135">
        <v>41.97</v>
      </c>
      <c r="I1427" s="136"/>
      <c r="J1427" s="137">
        <f>ROUND(I1427*H1427,2)</f>
        <v>0</v>
      </c>
      <c r="K1427" s="133" t="s">
        <v>162</v>
      </c>
      <c r="L1427" s="32"/>
      <c r="M1427" s="138" t="s">
        <v>19</v>
      </c>
      <c r="N1427" s="139" t="s">
        <v>43</v>
      </c>
      <c r="P1427" s="140">
        <f>O1427*H1427</f>
        <v>0</v>
      </c>
      <c r="Q1427" s="140">
        <v>2.0000000000000002E-5</v>
      </c>
      <c r="R1427" s="140">
        <f>Q1427*H1427</f>
        <v>8.3940000000000002E-4</v>
      </c>
      <c r="S1427" s="140">
        <v>0</v>
      </c>
      <c r="T1427" s="141">
        <f>S1427*H1427</f>
        <v>0</v>
      </c>
      <c r="AR1427" s="142" t="s">
        <v>281</v>
      </c>
      <c r="AT1427" s="142" t="s">
        <v>158</v>
      </c>
      <c r="AU1427" s="142" t="s">
        <v>81</v>
      </c>
      <c r="AY1427" s="17" t="s">
        <v>156</v>
      </c>
      <c r="BE1427" s="143">
        <f>IF(N1427="základní",J1427,0)</f>
        <v>0</v>
      </c>
      <c r="BF1427" s="143">
        <f>IF(N1427="snížená",J1427,0)</f>
        <v>0</v>
      </c>
      <c r="BG1427" s="143">
        <f>IF(N1427="zákl. přenesená",J1427,0)</f>
        <v>0</v>
      </c>
      <c r="BH1427" s="143">
        <f>IF(N1427="sníž. přenesená",J1427,0)</f>
        <v>0</v>
      </c>
      <c r="BI1427" s="143">
        <f>IF(N1427="nulová",J1427,0)</f>
        <v>0</v>
      </c>
      <c r="BJ1427" s="17" t="s">
        <v>79</v>
      </c>
      <c r="BK1427" s="143">
        <f>ROUND(I1427*H1427,2)</f>
        <v>0</v>
      </c>
      <c r="BL1427" s="17" t="s">
        <v>281</v>
      </c>
      <c r="BM1427" s="142" t="s">
        <v>1805</v>
      </c>
    </row>
    <row r="1428" spans="2:65" s="1" customFormat="1">
      <c r="B1428" s="32"/>
      <c r="D1428" s="144" t="s">
        <v>165</v>
      </c>
      <c r="F1428" s="145" t="s">
        <v>1806</v>
      </c>
      <c r="I1428" s="146"/>
      <c r="L1428" s="32"/>
      <c r="M1428" s="147"/>
      <c r="T1428" s="53"/>
      <c r="AT1428" s="17" t="s">
        <v>165</v>
      </c>
      <c r="AU1428" s="17" t="s">
        <v>81</v>
      </c>
    </row>
    <row r="1429" spans="2:65" s="1" customFormat="1">
      <c r="B1429" s="32"/>
      <c r="D1429" s="148" t="s">
        <v>167</v>
      </c>
      <c r="F1429" s="149" t="s">
        <v>1807</v>
      </c>
      <c r="I1429" s="146"/>
      <c r="L1429" s="32"/>
      <c r="M1429" s="147"/>
      <c r="T1429" s="53"/>
      <c r="AT1429" s="17" t="s">
        <v>167</v>
      </c>
      <c r="AU1429" s="17" t="s">
        <v>81</v>
      </c>
    </row>
    <row r="1430" spans="2:65" s="12" customFormat="1">
      <c r="B1430" s="150"/>
      <c r="D1430" s="144" t="s">
        <v>169</v>
      </c>
      <c r="E1430" s="151" t="s">
        <v>19</v>
      </c>
      <c r="F1430" s="152" t="s">
        <v>1808</v>
      </c>
      <c r="H1430" s="151" t="s">
        <v>19</v>
      </c>
      <c r="I1430" s="153"/>
      <c r="L1430" s="150"/>
      <c r="M1430" s="154"/>
      <c r="T1430" s="155"/>
      <c r="AT1430" s="151" t="s">
        <v>169</v>
      </c>
      <c r="AU1430" s="151" t="s">
        <v>81</v>
      </c>
      <c r="AV1430" s="12" t="s">
        <v>79</v>
      </c>
      <c r="AW1430" s="12" t="s">
        <v>33</v>
      </c>
      <c r="AX1430" s="12" t="s">
        <v>72</v>
      </c>
      <c r="AY1430" s="151" t="s">
        <v>156</v>
      </c>
    </row>
    <row r="1431" spans="2:65" s="13" customFormat="1">
      <c r="B1431" s="156"/>
      <c r="D1431" s="144" t="s">
        <v>169</v>
      </c>
      <c r="E1431" s="157" t="s">
        <v>19</v>
      </c>
      <c r="F1431" s="158" t="s">
        <v>1016</v>
      </c>
      <c r="H1431" s="159">
        <v>41.97</v>
      </c>
      <c r="I1431" s="160"/>
      <c r="L1431" s="156"/>
      <c r="M1431" s="161"/>
      <c r="T1431" s="162"/>
      <c r="AT1431" s="157" t="s">
        <v>169</v>
      </c>
      <c r="AU1431" s="157" t="s">
        <v>81</v>
      </c>
      <c r="AV1431" s="13" t="s">
        <v>81</v>
      </c>
      <c r="AW1431" s="13" t="s">
        <v>33</v>
      </c>
      <c r="AX1431" s="13" t="s">
        <v>72</v>
      </c>
      <c r="AY1431" s="157" t="s">
        <v>156</v>
      </c>
    </row>
    <row r="1432" spans="2:65" s="14" customFormat="1">
      <c r="B1432" s="163"/>
      <c r="D1432" s="144" t="s">
        <v>169</v>
      </c>
      <c r="E1432" s="164" t="s">
        <v>19</v>
      </c>
      <c r="F1432" s="165" t="s">
        <v>176</v>
      </c>
      <c r="H1432" s="166">
        <v>41.97</v>
      </c>
      <c r="I1432" s="167"/>
      <c r="L1432" s="163"/>
      <c r="M1432" s="168"/>
      <c r="T1432" s="169"/>
      <c r="AT1432" s="164" t="s">
        <v>169</v>
      </c>
      <c r="AU1432" s="164" t="s">
        <v>81</v>
      </c>
      <c r="AV1432" s="14" t="s">
        <v>163</v>
      </c>
      <c r="AW1432" s="14" t="s">
        <v>33</v>
      </c>
      <c r="AX1432" s="14" t="s">
        <v>79</v>
      </c>
      <c r="AY1432" s="164" t="s">
        <v>156</v>
      </c>
    </row>
    <row r="1433" spans="2:65" s="1" customFormat="1" ht="24.2" customHeight="1">
      <c r="B1433" s="32"/>
      <c r="C1433" s="131" t="s">
        <v>1809</v>
      </c>
      <c r="D1433" s="131" t="s">
        <v>158</v>
      </c>
      <c r="E1433" s="132" t="s">
        <v>1810</v>
      </c>
      <c r="F1433" s="133" t="s">
        <v>1811</v>
      </c>
      <c r="G1433" s="134" t="s">
        <v>252</v>
      </c>
      <c r="H1433" s="135">
        <v>41.97</v>
      </c>
      <c r="I1433" s="136"/>
      <c r="J1433" s="137">
        <f>ROUND(I1433*H1433,2)</f>
        <v>0</v>
      </c>
      <c r="K1433" s="133" t="s">
        <v>162</v>
      </c>
      <c r="L1433" s="32"/>
      <c r="M1433" s="138" t="s">
        <v>19</v>
      </c>
      <c r="N1433" s="139" t="s">
        <v>43</v>
      </c>
      <c r="P1433" s="140">
        <f>O1433*H1433</f>
        <v>0</v>
      </c>
      <c r="Q1433" s="140">
        <v>0</v>
      </c>
      <c r="R1433" s="140">
        <f>Q1433*H1433</f>
        <v>0</v>
      </c>
      <c r="S1433" s="140">
        <v>0</v>
      </c>
      <c r="T1433" s="141">
        <f>S1433*H1433</f>
        <v>0</v>
      </c>
      <c r="AR1433" s="142" t="s">
        <v>281</v>
      </c>
      <c r="AT1433" s="142" t="s">
        <v>158</v>
      </c>
      <c r="AU1433" s="142" t="s">
        <v>81</v>
      </c>
      <c r="AY1433" s="17" t="s">
        <v>156</v>
      </c>
      <c r="BE1433" s="143">
        <f>IF(N1433="základní",J1433,0)</f>
        <v>0</v>
      </c>
      <c r="BF1433" s="143">
        <f>IF(N1433="snížená",J1433,0)</f>
        <v>0</v>
      </c>
      <c r="BG1433" s="143">
        <f>IF(N1433="zákl. přenesená",J1433,0)</f>
        <v>0</v>
      </c>
      <c r="BH1433" s="143">
        <f>IF(N1433="sníž. přenesená",J1433,0)</f>
        <v>0</v>
      </c>
      <c r="BI1433" s="143">
        <f>IF(N1433="nulová",J1433,0)</f>
        <v>0</v>
      </c>
      <c r="BJ1433" s="17" t="s">
        <v>79</v>
      </c>
      <c r="BK1433" s="143">
        <f>ROUND(I1433*H1433,2)</f>
        <v>0</v>
      </c>
      <c r="BL1433" s="17" t="s">
        <v>281</v>
      </c>
      <c r="BM1433" s="142" t="s">
        <v>1812</v>
      </c>
    </row>
    <row r="1434" spans="2:65" s="1" customFormat="1">
      <c r="B1434" s="32"/>
      <c r="D1434" s="144" t="s">
        <v>165</v>
      </c>
      <c r="F1434" s="145" t="s">
        <v>1813</v>
      </c>
      <c r="I1434" s="146"/>
      <c r="L1434" s="32"/>
      <c r="M1434" s="147"/>
      <c r="T1434" s="53"/>
      <c r="AT1434" s="17" t="s">
        <v>165</v>
      </c>
      <c r="AU1434" s="17" t="s">
        <v>81</v>
      </c>
    </row>
    <row r="1435" spans="2:65" s="1" customFormat="1">
      <c r="B1435" s="32"/>
      <c r="D1435" s="148" t="s">
        <v>167</v>
      </c>
      <c r="F1435" s="149" t="s">
        <v>1814</v>
      </c>
      <c r="I1435" s="146"/>
      <c r="L1435" s="32"/>
      <c r="M1435" s="147"/>
      <c r="T1435" s="53"/>
      <c r="AT1435" s="17" t="s">
        <v>167</v>
      </c>
      <c r="AU1435" s="17" t="s">
        <v>81</v>
      </c>
    </row>
    <row r="1436" spans="2:65" s="1" customFormat="1" ht="24.2" customHeight="1">
      <c r="B1436" s="32"/>
      <c r="C1436" s="131" t="s">
        <v>1815</v>
      </c>
      <c r="D1436" s="131" t="s">
        <v>158</v>
      </c>
      <c r="E1436" s="132" t="s">
        <v>1816</v>
      </c>
      <c r="F1436" s="133" t="s">
        <v>1817</v>
      </c>
      <c r="G1436" s="134" t="s">
        <v>252</v>
      </c>
      <c r="H1436" s="135">
        <v>41.97</v>
      </c>
      <c r="I1436" s="136"/>
      <c r="J1436" s="137">
        <f>ROUND(I1436*H1436,2)</f>
        <v>0</v>
      </c>
      <c r="K1436" s="133" t="s">
        <v>162</v>
      </c>
      <c r="L1436" s="32"/>
      <c r="M1436" s="138" t="s">
        <v>19</v>
      </c>
      <c r="N1436" s="139" t="s">
        <v>43</v>
      </c>
      <c r="P1436" s="140">
        <f>O1436*H1436</f>
        <v>0</v>
      </c>
      <c r="Q1436" s="140">
        <v>3.6999999999999999E-4</v>
      </c>
      <c r="R1436" s="140">
        <f>Q1436*H1436</f>
        <v>1.55289E-2</v>
      </c>
      <c r="S1436" s="140">
        <v>0</v>
      </c>
      <c r="T1436" s="141">
        <f>S1436*H1436</f>
        <v>0</v>
      </c>
      <c r="AR1436" s="142" t="s">
        <v>281</v>
      </c>
      <c r="AT1436" s="142" t="s">
        <v>158</v>
      </c>
      <c r="AU1436" s="142" t="s">
        <v>81</v>
      </c>
      <c r="AY1436" s="17" t="s">
        <v>156</v>
      </c>
      <c r="BE1436" s="143">
        <f>IF(N1436="základní",J1436,0)</f>
        <v>0</v>
      </c>
      <c r="BF1436" s="143">
        <f>IF(N1436="snížená",J1436,0)</f>
        <v>0</v>
      </c>
      <c r="BG1436" s="143">
        <f>IF(N1436="zákl. přenesená",J1436,0)</f>
        <v>0</v>
      </c>
      <c r="BH1436" s="143">
        <f>IF(N1436="sníž. přenesená",J1436,0)</f>
        <v>0</v>
      </c>
      <c r="BI1436" s="143">
        <f>IF(N1436="nulová",J1436,0)</f>
        <v>0</v>
      </c>
      <c r="BJ1436" s="17" t="s">
        <v>79</v>
      </c>
      <c r="BK1436" s="143">
        <f>ROUND(I1436*H1436,2)</f>
        <v>0</v>
      </c>
      <c r="BL1436" s="17" t="s">
        <v>281</v>
      </c>
      <c r="BM1436" s="142" t="s">
        <v>1818</v>
      </c>
    </row>
    <row r="1437" spans="2:65" s="1" customFormat="1">
      <c r="B1437" s="32"/>
      <c r="D1437" s="144" t="s">
        <v>165</v>
      </c>
      <c r="F1437" s="145" t="s">
        <v>1819</v>
      </c>
      <c r="I1437" s="146"/>
      <c r="L1437" s="32"/>
      <c r="M1437" s="147"/>
      <c r="T1437" s="53"/>
      <c r="AT1437" s="17" t="s">
        <v>165</v>
      </c>
      <c r="AU1437" s="17" t="s">
        <v>81</v>
      </c>
    </row>
    <row r="1438" spans="2:65" s="1" customFormat="1">
      <c r="B1438" s="32"/>
      <c r="D1438" s="148" t="s">
        <v>167</v>
      </c>
      <c r="F1438" s="149" t="s">
        <v>1820</v>
      </c>
      <c r="I1438" s="146"/>
      <c r="L1438" s="32"/>
      <c r="M1438" s="147"/>
      <c r="T1438" s="53"/>
      <c r="AT1438" s="17" t="s">
        <v>167</v>
      </c>
      <c r="AU1438" s="17" t="s">
        <v>81</v>
      </c>
    </row>
    <row r="1439" spans="2:65" s="11" customFormat="1" ht="22.9" customHeight="1">
      <c r="B1439" s="119"/>
      <c r="D1439" s="120" t="s">
        <v>71</v>
      </c>
      <c r="E1439" s="129" t="s">
        <v>1821</v>
      </c>
      <c r="F1439" s="129" t="s">
        <v>1822</v>
      </c>
      <c r="I1439" s="122"/>
      <c r="J1439" s="130">
        <f>BK1439</f>
        <v>0</v>
      </c>
      <c r="L1439" s="119"/>
      <c r="M1439" s="124"/>
      <c r="P1439" s="125">
        <f>SUM(P1440:P1510)</f>
        <v>0</v>
      </c>
      <c r="R1439" s="125">
        <f>SUM(R1440:R1510)</f>
        <v>0.51013350000000002</v>
      </c>
      <c r="T1439" s="126">
        <f>SUM(T1440:T1510)</f>
        <v>0.13406963999999999</v>
      </c>
      <c r="AR1439" s="120" t="s">
        <v>81</v>
      </c>
      <c r="AT1439" s="127" t="s">
        <v>71</v>
      </c>
      <c r="AU1439" s="127" t="s">
        <v>79</v>
      </c>
      <c r="AY1439" s="120" t="s">
        <v>156</v>
      </c>
      <c r="BK1439" s="128">
        <f>SUM(BK1440:BK1510)</f>
        <v>0</v>
      </c>
    </row>
    <row r="1440" spans="2:65" s="1" customFormat="1" ht="24.2" customHeight="1">
      <c r="B1440" s="32"/>
      <c r="C1440" s="131" t="s">
        <v>1823</v>
      </c>
      <c r="D1440" s="131" t="s">
        <v>158</v>
      </c>
      <c r="E1440" s="132" t="s">
        <v>1824</v>
      </c>
      <c r="F1440" s="133" t="s">
        <v>1825</v>
      </c>
      <c r="G1440" s="134" t="s">
        <v>252</v>
      </c>
      <c r="H1440" s="135">
        <v>989.74699999999996</v>
      </c>
      <c r="I1440" s="136"/>
      <c r="J1440" s="137">
        <f>ROUND(I1440*H1440,2)</f>
        <v>0</v>
      </c>
      <c r="K1440" s="133" t="s">
        <v>162</v>
      </c>
      <c r="L1440" s="32"/>
      <c r="M1440" s="138" t="s">
        <v>19</v>
      </c>
      <c r="N1440" s="139" t="s">
        <v>43</v>
      </c>
      <c r="P1440" s="140">
        <f>O1440*H1440</f>
        <v>0</v>
      </c>
      <c r="Q1440" s="140">
        <v>0</v>
      </c>
      <c r="R1440" s="140">
        <f>Q1440*H1440</f>
        <v>0</v>
      </c>
      <c r="S1440" s="140">
        <v>0</v>
      </c>
      <c r="T1440" s="141">
        <f>S1440*H1440</f>
        <v>0</v>
      </c>
      <c r="AR1440" s="142" t="s">
        <v>281</v>
      </c>
      <c r="AT1440" s="142" t="s">
        <v>158</v>
      </c>
      <c r="AU1440" s="142" t="s">
        <v>81</v>
      </c>
      <c r="AY1440" s="17" t="s">
        <v>156</v>
      </c>
      <c r="BE1440" s="143">
        <f>IF(N1440="základní",J1440,0)</f>
        <v>0</v>
      </c>
      <c r="BF1440" s="143">
        <f>IF(N1440="snížená",J1440,0)</f>
        <v>0</v>
      </c>
      <c r="BG1440" s="143">
        <f>IF(N1440="zákl. přenesená",J1440,0)</f>
        <v>0</v>
      </c>
      <c r="BH1440" s="143">
        <f>IF(N1440="sníž. přenesená",J1440,0)</f>
        <v>0</v>
      </c>
      <c r="BI1440" s="143">
        <f>IF(N1440="nulová",J1440,0)</f>
        <v>0</v>
      </c>
      <c r="BJ1440" s="17" t="s">
        <v>79</v>
      </c>
      <c r="BK1440" s="143">
        <f>ROUND(I1440*H1440,2)</f>
        <v>0</v>
      </c>
      <c r="BL1440" s="17" t="s">
        <v>281</v>
      </c>
      <c r="BM1440" s="142" t="s">
        <v>1826</v>
      </c>
    </row>
    <row r="1441" spans="2:51" s="1" customFormat="1">
      <c r="B1441" s="32"/>
      <c r="D1441" s="144" t="s">
        <v>165</v>
      </c>
      <c r="F1441" s="145" t="s">
        <v>1827</v>
      </c>
      <c r="I1441" s="146"/>
      <c r="L1441" s="32"/>
      <c r="M1441" s="147"/>
      <c r="T1441" s="53"/>
      <c r="AT1441" s="17" t="s">
        <v>165</v>
      </c>
      <c r="AU1441" s="17" t="s">
        <v>81</v>
      </c>
    </row>
    <row r="1442" spans="2:51" s="1" customFormat="1">
      <c r="B1442" s="32"/>
      <c r="D1442" s="148" t="s">
        <v>167</v>
      </c>
      <c r="F1442" s="149" t="s">
        <v>1828</v>
      </c>
      <c r="I1442" s="146"/>
      <c r="L1442" s="32"/>
      <c r="M1442" s="147"/>
      <c r="T1442" s="53"/>
      <c r="AT1442" s="17" t="s">
        <v>167</v>
      </c>
      <c r="AU1442" s="17" t="s">
        <v>81</v>
      </c>
    </row>
    <row r="1443" spans="2:51" s="13" customFormat="1">
      <c r="B1443" s="156"/>
      <c r="D1443" s="144" t="s">
        <v>169</v>
      </c>
      <c r="E1443" s="157" t="s">
        <v>19</v>
      </c>
      <c r="F1443" s="158" t="s">
        <v>430</v>
      </c>
      <c r="H1443" s="159">
        <v>185</v>
      </c>
      <c r="I1443" s="160"/>
      <c r="L1443" s="156"/>
      <c r="M1443" s="161"/>
      <c r="T1443" s="162"/>
      <c r="AT1443" s="157" t="s">
        <v>169</v>
      </c>
      <c r="AU1443" s="157" t="s">
        <v>81</v>
      </c>
      <c r="AV1443" s="13" t="s">
        <v>81</v>
      </c>
      <c r="AW1443" s="13" t="s">
        <v>33</v>
      </c>
      <c r="AX1443" s="13" t="s">
        <v>72</v>
      </c>
      <c r="AY1443" s="157" t="s">
        <v>156</v>
      </c>
    </row>
    <row r="1444" spans="2:51" s="13" customFormat="1">
      <c r="B1444" s="156"/>
      <c r="D1444" s="144" t="s">
        <v>169</v>
      </c>
      <c r="E1444" s="157" t="s">
        <v>19</v>
      </c>
      <c r="F1444" s="158" t="s">
        <v>431</v>
      </c>
      <c r="H1444" s="159">
        <v>51.698</v>
      </c>
      <c r="I1444" s="160"/>
      <c r="L1444" s="156"/>
      <c r="M1444" s="161"/>
      <c r="T1444" s="162"/>
      <c r="AT1444" s="157" t="s">
        <v>169</v>
      </c>
      <c r="AU1444" s="157" t="s">
        <v>81</v>
      </c>
      <c r="AV1444" s="13" t="s">
        <v>81</v>
      </c>
      <c r="AW1444" s="13" t="s">
        <v>33</v>
      </c>
      <c r="AX1444" s="13" t="s">
        <v>72</v>
      </c>
      <c r="AY1444" s="157" t="s">
        <v>156</v>
      </c>
    </row>
    <row r="1445" spans="2:51" s="13" customFormat="1">
      <c r="B1445" s="156"/>
      <c r="D1445" s="144" t="s">
        <v>169</v>
      </c>
      <c r="E1445" s="157" t="s">
        <v>19</v>
      </c>
      <c r="F1445" s="158" t="s">
        <v>432</v>
      </c>
      <c r="H1445" s="159">
        <v>60.002000000000002</v>
      </c>
      <c r="I1445" s="160"/>
      <c r="L1445" s="156"/>
      <c r="M1445" s="161"/>
      <c r="T1445" s="162"/>
      <c r="AT1445" s="157" t="s">
        <v>169</v>
      </c>
      <c r="AU1445" s="157" t="s">
        <v>81</v>
      </c>
      <c r="AV1445" s="13" t="s">
        <v>81</v>
      </c>
      <c r="AW1445" s="13" t="s">
        <v>33</v>
      </c>
      <c r="AX1445" s="13" t="s">
        <v>72</v>
      </c>
      <c r="AY1445" s="157" t="s">
        <v>156</v>
      </c>
    </row>
    <row r="1446" spans="2:51" s="13" customFormat="1">
      <c r="B1446" s="156"/>
      <c r="D1446" s="144" t="s">
        <v>169</v>
      </c>
      <c r="E1446" s="157" t="s">
        <v>19</v>
      </c>
      <c r="F1446" s="158" t="s">
        <v>433</v>
      </c>
      <c r="H1446" s="159">
        <v>86.188000000000002</v>
      </c>
      <c r="I1446" s="160"/>
      <c r="L1446" s="156"/>
      <c r="M1446" s="161"/>
      <c r="T1446" s="162"/>
      <c r="AT1446" s="157" t="s">
        <v>169</v>
      </c>
      <c r="AU1446" s="157" t="s">
        <v>81</v>
      </c>
      <c r="AV1446" s="13" t="s">
        <v>81</v>
      </c>
      <c r="AW1446" s="13" t="s">
        <v>33</v>
      </c>
      <c r="AX1446" s="13" t="s">
        <v>72</v>
      </c>
      <c r="AY1446" s="157" t="s">
        <v>156</v>
      </c>
    </row>
    <row r="1447" spans="2:51" s="13" customFormat="1">
      <c r="B1447" s="156"/>
      <c r="D1447" s="144" t="s">
        <v>169</v>
      </c>
      <c r="E1447" s="157" t="s">
        <v>19</v>
      </c>
      <c r="F1447" s="158" t="s">
        <v>434</v>
      </c>
      <c r="H1447" s="159">
        <v>74.760000000000005</v>
      </c>
      <c r="I1447" s="160"/>
      <c r="L1447" s="156"/>
      <c r="M1447" s="161"/>
      <c r="T1447" s="162"/>
      <c r="AT1447" s="157" t="s">
        <v>169</v>
      </c>
      <c r="AU1447" s="157" t="s">
        <v>81</v>
      </c>
      <c r="AV1447" s="13" t="s">
        <v>81</v>
      </c>
      <c r="AW1447" s="13" t="s">
        <v>33</v>
      </c>
      <c r="AX1447" s="13" t="s">
        <v>72</v>
      </c>
      <c r="AY1447" s="157" t="s">
        <v>156</v>
      </c>
    </row>
    <row r="1448" spans="2:51" s="13" customFormat="1">
      <c r="B1448" s="156"/>
      <c r="D1448" s="144" t="s">
        <v>169</v>
      </c>
      <c r="E1448" s="157" t="s">
        <v>19</v>
      </c>
      <c r="F1448" s="158" t="s">
        <v>435</v>
      </c>
      <c r="H1448" s="159">
        <v>28.3</v>
      </c>
      <c r="I1448" s="160"/>
      <c r="L1448" s="156"/>
      <c r="M1448" s="161"/>
      <c r="T1448" s="162"/>
      <c r="AT1448" s="157" t="s">
        <v>169</v>
      </c>
      <c r="AU1448" s="157" t="s">
        <v>81</v>
      </c>
      <c r="AV1448" s="13" t="s">
        <v>81</v>
      </c>
      <c r="AW1448" s="13" t="s">
        <v>33</v>
      </c>
      <c r="AX1448" s="13" t="s">
        <v>72</v>
      </c>
      <c r="AY1448" s="157" t="s">
        <v>156</v>
      </c>
    </row>
    <row r="1449" spans="2:51" s="13" customFormat="1">
      <c r="B1449" s="156"/>
      <c r="D1449" s="144" t="s">
        <v>169</v>
      </c>
      <c r="E1449" s="157" t="s">
        <v>19</v>
      </c>
      <c r="F1449" s="158" t="s">
        <v>436</v>
      </c>
      <c r="H1449" s="159">
        <v>23.88</v>
      </c>
      <c r="I1449" s="160"/>
      <c r="L1449" s="156"/>
      <c r="M1449" s="161"/>
      <c r="T1449" s="162"/>
      <c r="AT1449" s="157" t="s">
        <v>169</v>
      </c>
      <c r="AU1449" s="157" t="s">
        <v>81</v>
      </c>
      <c r="AV1449" s="13" t="s">
        <v>81</v>
      </c>
      <c r="AW1449" s="13" t="s">
        <v>33</v>
      </c>
      <c r="AX1449" s="13" t="s">
        <v>72</v>
      </c>
      <c r="AY1449" s="157" t="s">
        <v>156</v>
      </c>
    </row>
    <row r="1450" spans="2:51" s="13" customFormat="1">
      <c r="B1450" s="156"/>
      <c r="D1450" s="144" t="s">
        <v>169</v>
      </c>
      <c r="E1450" s="157" t="s">
        <v>19</v>
      </c>
      <c r="F1450" s="158" t="s">
        <v>437</v>
      </c>
      <c r="H1450" s="159">
        <v>16.86</v>
      </c>
      <c r="I1450" s="160"/>
      <c r="L1450" s="156"/>
      <c r="M1450" s="161"/>
      <c r="T1450" s="162"/>
      <c r="AT1450" s="157" t="s">
        <v>169</v>
      </c>
      <c r="AU1450" s="157" t="s">
        <v>81</v>
      </c>
      <c r="AV1450" s="13" t="s">
        <v>81</v>
      </c>
      <c r="AW1450" s="13" t="s">
        <v>33</v>
      </c>
      <c r="AX1450" s="13" t="s">
        <v>72</v>
      </c>
      <c r="AY1450" s="157" t="s">
        <v>156</v>
      </c>
    </row>
    <row r="1451" spans="2:51" s="13" customFormat="1">
      <c r="B1451" s="156"/>
      <c r="D1451" s="144" t="s">
        <v>169</v>
      </c>
      <c r="E1451" s="157" t="s">
        <v>19</v>
      </c>
      <c r="F1451" s="158" t="s">
        <v>438</v>
      </c>
      <c r="H1451" s="159">
        <v>24.155999999999999</v>
      </c>
      <c r="I1451" s="160"/>
      <c r="L1451" s="156"/>
      <c r="M1451" s="161"/>
      <c r="T1451" s="162"/>
      <c r="AT1451" s="157" t="s">
        <v>169</v>
      </c>
      <c r="AU1451" s="157" t="s">
        <v>81</v>
      </c>
      <c r="AV1451" s="13" t="s">
        <v>81</v>
      </c>
      <c r="AW1451" s="13" t="s">
        <v>33</v>
      </c>
      <c r="AX1451" s="13" t="s">
        <v>72</v>
      </c>
      <c r="AY1451" s="157" t="s">
        <v>156</v>
      </c>
    </row>
    <row r="1452" spans="2:51" s="13" customFormat="1">
      <c r="B1452" s="156"/>
      <c r="D1452" s="144" t="s">
        <v>169</v>
      </c>
      <c r="E1452" s="157" t="s">
        <v>19</v>
      </c>
      <c r="F1452" s="158" t="s">
        <v>439</v>
      </c>
      <c r="H1452" s="159">
        <v>21.788</v>
      </c>
      <c r="I1452" s="160"/>
      <c r="L1452" s="156"/>
      <c r="M1452" s="161"/>
      <c r="T1452" s="162"/>
      <c r="AT1452" s="157" t="s">
        <v>169</v>
      </c>
      <c r="AU1452" s="157" t="s">
        <v>81</v>
      </c>
      <c r="AV1452" s="13" t="s">
        <v>81</v>
      </c>
      <c r="AW1452" s="13" t="s">
        <v>33</v>
      </c>
      <c r="AX1452" s="13" t="s">
        <v>72</v>
      </c>
      <c r="AY1452" s="157" t="s">
        <v>156</v>
      </c>
    </row>
    <row r="1453" spans="2:51" s="13" customFormat="1">
      <c r="B1453" s="156"/>
      <c r="D1453" s="144" t="s">
        <v>169</v>
      </c>
      <c r="E1453" s="157" t="s">
        <v>19</v>
      </c>
      <c r="F1453" s="158" t="s">
        <v>440</v>
      </c>
      <c r="H1453" s="159">
        <v>24.256</v>
      </c>
      <c r="I1453" s="160"/>
      <c r="L1453" s="156"/>
      <c r="M1453" s="161"/>
      <c r="T1453" s="162"/>
      <c r="AT1453" s="157" t="s">
        <v>169</v>
      </c>
      <c r="AU1453" s="157" t="s">
        <v>81</v>
      </c>
      <c r="AV1453" s="13" t="s">
        <v>81</v>
      </c>
      <c r="AW1453" s="13" t="s">
        <v>33</v>
      </c>
      <c r="AX1453" s="13" t="s">
        <v>72</v>
      </c>
      <c r="AY1453" s="157" t="s">
        <v>156</v>
      </c>
    </row>
    <row r="1454" spans="2:51" s="13" customFormat="1">
      <c r="B1454" s="156"/>
      <c r="D1454" s="144" t="s">
        <v>169</v>
      </c>
      <c r="E1454" s="157" t="s">
        <v>19</v>
      </c>
      <c r="F1454" s="158" t="s">
        <v>441</v>
      </c>
      <c r="H1454" s="159">
        <v>53.747</v>
      </c>
      <c r="I1454" s="160"/>
      <c r="L1454" s="156"/>
      <c r="M1454" s="161"/>
      <c r="T1454" s="162"/>
      <c r="AT1454" s="157" t="s">
        <v>169</v>
      </c>
      <c r="AU1454" s="157" t="s">
        <v>81</v>
      </c>
      <c r="AV1454" s="13" t="s">
        <v>81</v>
      </c>
      <c r="AW1454" s="13" t="s">
        <v>33</v>
      </c>
      <c r="AX1454" s="13" t="s">
        <v>72</v>
      </c>
      <c r="AY1454" s="157" t="s">
        <v>156</v>
      </c>
    </row>
    <row r="1455" spans="2:51" s="13" customFormat="1">
      <c r="B1455" s="156"/>
      <c r="D1455" s="144" t="s">
        <v>169</v>
      </c>
      <c r="E1455" s="157" t="s">
        <v>19</v>
      </c>
      <c r="F1455" s="158" t="s">
        <v>1829</v>
      </c>
      <c r="H1455" s="159">
        <v>339.11200000000002</v>
      </c>
      <c r="I1455" s="160"/>
      <c r="L1455" s="156"/>
      <c r="M1455" s="161"/>
      <c r="T1455" s="162"/>
      <c r="AT1455" s="157" t="s">
        <v>169</v>
      </c>
      <c r="AU1455" s="157" t="s">
        <v>81</v>
      </c>
      <c r="AV1455" s="13" t="s">
        <v>81</v>
      </c>
      <c r="AW1455" s="13" t="s">
        <v>33</v>
      </c>
      <c r="AX1455" s="13" t="s">
        <v>72</v>
      </c>
      <c r="AY1455" s="157" t="s">
        <v>156</v>
      </c>
    </row>
    <row r="1456" spans="2:51" s="14" customFormat="1">
      <c r="B1456" s="163"/>
      <c r="D1456" s="144" t="s">
        <v>169</v>
      </c>
      <c r="E1456" s="164" t="s">
        <v>19</v>
      </c>
      <c r="F1456" s="165" t="s">
        <v>176</v>
      </c>
      <c r="H1456" s="166">
        <v>989.74699999999996</v>
      </c>
      <c r="I1456" s="167"/>
      <c r="L1456" s="163"/>
      <c r="M1456" s="168"/>
      <c r="T1456" s="169"/>
      <c r="AT1456" s="164" t="s">
        <v>169</v>
      </c>
      <c r="AU1456" s="164" t="s">
        <v>81</v>
      </c>
      <c r="AV1456" s="14" t="s">
        <v>163</v>
      </c>
      <c r="AW1456" s="14" t="s">
        <v>33</v>
      </c>
      <c r="AX1456" s="14" t="s">
        <v>79</v>
      </c>
      <c r="AY1456" s="164" t="s">
        <v>156</v>
      </c>
    </row>
    <row r="1457" spans="2:65" s="1" customFormat="1" ht="24.2" customHeight="1">
      <c r="B1457" s="32"/>
      <c r="C1457" s="131" t="s">
        <v>1830</v>
      </c>
      <c r="D1457" s="131" t="s">
        <v>158</v>
      </c>
      <c r="E1457" s="132" t="s">
        <v>1831</v>
      </c>
      <c r="F1457" s="133" t="s">
        <v>1832</v>
      </c>
      <c r="G1457" s="134" t="s">
        <v>252</v>
      </c>
      <c r="H1457" s="135">
        <v>989.74699999999996</v>
      </c>
      <c r="I1457" s="136"/>
      <c r="J1457" s="137">
        <f>ROUND(I1457*H1457,2)</f>
        <v>0</v>
      </c>
      <c r="K1457" s="133" t="s">
        <v>162</v>
      </c>
      <c r="L1457" s="32"/>
      <c r="M1457" s="138" t="s">
        <v>19</v>
      </c>
      <c r="N1457" s="139" t="s">
        <v>43</v>
      </c>
      <c r="P1457" s="140">
        <f>O1457*H1457</f>
        <v>0</v>
      </c>
      <c r="Q1457" s="140">
        <v>1.0000000000000001E-5</v>
      </c>
      <c r="R1457" s="140">
        <f>Q1457*H1457</f>
        <v>9.8974700000000002E-3</v>
      </c>
      <c r="S1457" s="140">
        <v>1.2E-4</v>
      </c>
      <c r="T1457" s="141">
        <f>S1457*H1457</f>
        <v>0.11876964</v>
      </c>
      <c r="AR1457" s="142" t="s">
        <v>281</v>
      </c>
      <c r="AT1457" s="142" t="s">
        <v>158</v>
      </c>
      <c r="AU1457" s="142" t="s">
        <v>81</v>
      </c>
      <c r="AY1457" s="17" t="s">
        <v>156</v>
      </c>
      <c r="BE1457" s="143">
        <f>IF(N1457="základní",J1457,0)</f>
        <v>0</v>
      </c>
      <c r="BF1457" s="143">
        <f>IF(N1457="snížená",J1457,0)</f>
        <v>0</v>
      </c>
      <c r="BG1457" s="143">
        <f>IF(N1457="zákl. přenesená",J1457,0)</f>
        <v>0</v>
      </c>
      <c r="BH1457" s="143">
        <f>IF(N1457="sníž. přenesená",J1457,0)</f>
        <v>0</v>
      </c>
      <c r="BI1457" s="143">
        <f>IF(N1457="nulová",J1457,0)</f>
        <v>0</v>
      </c>
      <c r="BJ1457" s="17" t="s">
        <v>79</v>
      </c>
      <c r="BK1457" s="143">
        <f>ROUND(I1457*H1457,2)</f>
        <v>0</v>
      </c>
      <c r="BL1457" s="17" t="s">
        <v>281</v>
      </c>
      <c r="BM1457" s="142" t="s">
        <v>1833</v>
      </c>
    </row>
    <row r="1458" spans="2:65" s="1" customFormat="1">
      <c r="B1458" s="32"/>
      <c r="D1458" s="144" t="s">
        <v>165</v>
      </c>
      <c r="F1458" s="145" t="s">
        <v>1834</v>
      </c>
      <c r="I1458" s="146"/>
      <c r="L1458" s="32"/>
      <c r="M1458" s="147"/>
      <c r="T1458" s="53"/>
      <c r="AT1458" s="17" t="s">
        <v>165</v>
      </c>
      <c r="AU1458" s="17" t="s">
        <v>81</v>
      </c>
    </row>
    <row r="1459" spans="2:65" s="1" customFormat="1">
      <c r="B1459" s="32"/>
      <c r="D1459" s="148" t="s">
        <v>167</v>
      </c>
      <c r="F1459" s="149" t="s">
        <v>1835</v>
      </c>
      <c r="I1459" s="146"/>
      <c r="L1459" s="32"/>
      <c r="M1459" s="147"/>
      <c r="T1459" s="53"/>
      <c r="AT1459" s="17" t="s">
        <v>167</v>
      </c>
      <c r="AU1459" s="17" t="s">
        <v>81</v>
      </c>
    </row>
    <row r="1460" spans="2:65" s="1" customFormat="1" ht="24.2" customHeight="1">
      <c r="B1460" s="32"/>
      <c r="C1460" s="131" t="s">
        <v>1836</v>
      </c>
      <c r="D1460" s="131" t="s">
        <v>158</v>
      </c>
      <c r="E1460" s="132" t="s">
        <v>1837</v>
      </c>
      <c r="F1460" s="133" t="s">
        <v>1838</v>
      </c>
      <c r="G1460" s="134" t="s">
        <v>372</v>
      </c>
      <c r="H1460" s="135">
        <v>560</v>
      </c>
      <c r="I1460" s="136"/>
      <c r="J1460" s="137">
        <f>ROUND(I1460*H1460,2)</f>
        <v>0</v>
      </c>
      <c r="K1460" s="133" t="s">
        <v>162</v>
      </c>
      <c r="L1460" s="32"/>
      <c r="M1460" s="138" t="s">
        <v>19</v>
      </c>
      <c r="N1460" s="139" t="s">
        <v>43</v>
      </c>
      <c r="P1460" s="140">
        <f>O1460*H1460</f>
        <v>0</v>
      </c>
      <c r="Q1460" s="140">
        <v>1.0000000000000001E-5</v>
      </c>
      <c r="R1460" s="140">
        <f>Q1460*H1460</f>
        <v>5.6000000000000008E-3</v>
      </c>
      <c r="S1460" s="140">
        <v>0</v>
      </c>
      <c r="T1460" s="141">
        <f>S1460*H1460</f>
        <v>0</v>
      </c>
      <c r="AR1460" s="142" t="s">
        <v>281</v>
      </c>
      <c r="AT1460" s="142" t="s">
        <v>158</v>
      </c>
      <c r="AU1460" s="142" t="s">
        <v>81</v>
      </c>
      <c r="AY1460" s="17" t="s">
        <v>156</v>
      </c>
      <c r="BE1460" s="143">
        <f>IF(N1460="základní",J1460,0)</f>
        <v>0</v>
      </c>
      <c r="BF1460" s="143">
        <f>IF(N1460="snížená",J1460,0)</f>
        <v>0</v>
      </c>
      <c r="BG1460" s="143">
        <f>IF(N1460="zákl. přenesená",J1460,0)</f>
        <v>0</v>
      </c>
      <c r="BH1460" s="143">
        <f>IF(N1460="sníž. přenesená",J1460,0)</f>
        <v>0</v>
      </c>
      <c r="BI1460" s="143">
        <f>IF(N1460="nulová",J1460,0)</f>
        <v>0</v>
      </c>
      <c r="BJ1460" s="17" t="s">
        <v>79</v>
      </c>
      <c r="BK1460" s="143">
        <f>ROUND(I1460*H1460,2)</f>
        <v>0</v>
      </c>
      <c r="BL1460" s="17" t="s">
        <v>281</v>
      </c>
      <c r="BM1460" s="142" t="s">
        <v>1839</v>
      </c>
    </row>
    <row r="1461" spans="2:65" s="1" customFormat="1">
      <c r="B1461" s="32"/>
      <c r="D1461" s="144" t="s">
        <v>165</v>
      </c>
      <c r="F1461" s="145" t="s">
        <v>1840</v>
      </c>
      <c r="I1461" s="146"/>
      <c r="L1461" s="32"/>
      <c r="M1461" s="147"/>
      <c r="T1461" s="53"/>
      <c r="AT1461" s="17" t="s">
        <v>165</v>
      </c>
      <c r="AU1461" s="17" t="s">
        <v>81</v>
      </c>
    </row>
    <row r="1462" spans="2:65" s="1" customFormat="1">
      <c r="B1462" s="32"/>
      <c r="D1462" s="148" t="s">
        <v>167</v>
      </c>
      <c r="F1462" s="149" t="s">
        <v>1841</v>
      </c>
      <c r="I1462" s="146"/>
      <c r="L1462" s="32"/>
      <c r="M1462" s="147"/>
      <c r="T1462" s="53"/>
      <c r="AT1462" s="17" t="s">
        <v>167</v>
      </c>
      <c r="AU1462" s="17" t="s">
        <v>81</v>
      </c>
    </row>
    <row r="1463" spans="2:65" s="1" customFormat="1" ht="16.5" customHeight="1">
      <c r="B1463" s="32"/>
      <c r="C1463" s="131" t="s">
        <v>1842</v>
      </c>
      <c r="D1463" s="131" t="s">
        <v>158</v>
      </c>
      <c r="E1463" s="132" t="s">
        <v>1843</v>
      </c>
      <c r="F1463" s="133" t="s">
        <v>1844</v>
      </c>
      <c r="G1463" s="134" t="s">
        <v>252</v>
      </c>
      <c r="H1463" s="135">
        <v>410</v>
      </c>
      <c r="I1463" s="136"/>
      <c r="J1463" s="137">
        <f>ROUND(I1463*H1463,2)</f>
        <v>0</v>
      </c>
      <c r="K1463" s="133" t="s">
        <v>162</v>
      </c>
      <c r="L1463" s="32"/>
      <c r="M1463" s="138" t="s">
        <v>19</v>
      </c>
      <c r="N1463" s="139" t="s">
        <v>43</v>
      </c>
      <c r="P1463" s="140">
        <f>O1463*H1463</f>
        <v>0</v>
      </c>
      <c r="Q1463" s="140">
        <v>0</v>
      </c>
      <c r="R1463" s="140">
        <f>Q1463*H1463</f>
        <v>0</v>
      </c>
      <c r="S1463" s="140">
        <v>3.0000000000000001E-5</v>
      </c>
      <c r="T1463" s="141">
        <f>S1463*H1463</f>
        <v>1.23E-2</v>
      </c>
      <c r="AR1463" s="142" t="s">
        <v>281</v>
      </c>
      <c r="AT1463" s="142" t="s">
        <v>158</v>
      </c>
      <c r="AU1463" s="142" t="s">
        <v>81</v>
      </c>
      <c r="AY1463" s="17" t="s">
        <v>156</v>
      </c>
      <c r="BE1463" s="143">
        <f>IF(N1463="základní",J1463,0)</f>
        <v>0</v>
      </c>
      <c r="BF1463" s="143">
        <f>IF(N1463="snížená",J1463,0)</f>
        <v>0</v>
      </c>
      <c r="BG1463" s="143">
        <f>IF(N1463="zákl. přenesená",J1463,0)</f>
        <v>0</v>
      </c>
      <c r="BH1463" s="143">
        <f>IF(N1463="sníž. přenesená",J1463,0)</f>
        <v>0</v>
      </c>
      <c r="BI1463" s="143">
        <f>IF(N1463="nulová",J1463,0)</f>
        <v>0</v>
      </c>
      <c r="BJ1463" s="17" t="s">
        <v>79</v>
      </c>
      <c r="BK1463" s="143">
        <f>ROUND(I1463*H1463,2)</f>
        <v>0</v>
      </c>
      <c r="BL1463" s="17" t="s">
        <v>281</v>
      </c>
      <c r="BM1463" s="142" t="s">
        <v>1845</v>
      </c>
    </row>
    <row r="1464" spans="2:65" s="1" customFormat="1">
      <c r="B1464" s="32"/>
      <c r="D1464" s="144" t="s">
        <v>165</v>
      </c>
      <c r="F1464" s="145" t="s">
        <v>1846</v>
      </c>
      <c r="I1464" s="146"/>
      <c r="L1464" s="32"/>
      <c r="M1464" s="147"/>
      <c r="T1464" s="53"/>
      <c r="AT1464" s="17" t="s">
        <v>165</v>
      </c>
      <c r="AU1464" s="17" t="s">
        <v>81</v>
      </c>
    </row>
    <row r="1465" spans="2:65" s="1" customFormat="1">
      <c r="B1465" s="32"/>
      <c r="D1465" s="148" t="s">
        <v>167</v>
      </c>
      <c r="F1465" s="149" t="s">
        <v>1847</v>
      </c>
      <c r="I1465" s="146"/>
      <c r="L1465" s="32"/>
      <c r="M1465" s="147"/>
      <c r="T1465" s="53"/>
      <c r="AT1465" s="17" t="s">
        <v>167</v>
      </c>
      <c r="AU1465" s="17" t="s">
        <v>81</v>
      </c>
    </row>
    <row r="1466" spans="2:65" s="1" customFormat="1" ht="16.5" customHeight="1">
      <c r="B1466" s="32"/>
      <c r="C1466" s="170" t="s">
        <v>1848</v>
      </c>
      <c r="D1466" s="170" t="s">
        <v>237</v>
      </c>
      <c r="E1466" s="171" t="s">
        <v>1849</v>
      </c>
      <c r="F1466" s="172" t="s">
        <v>1850</v>
      </c>
      <c r="G1466" s="173" t="s">
        <v>252</v>
      </c>
      <c r="H1466" s="174">
        <v>430.5</v>
      </c>
      <c r="I1466" s="175"/>
      <c r="J1466" s="176">
        <f>ROUND(I1466*H1466,2)</f>
        <v>0</v>
      </c>
      <c r="K1466" s="172" t="s">
        <v>162</v>
      </c>
      <c r="L1466" s="177"/>
      <c r="M1466" s="178" t="s">
        <v>19</v>
      </c>
      <c r="N1466" s="179" t="s">
        <v>43</v>
      </c>
      <c r="P1466" s="140">
        <f>O1466*H1466</f>
        <v>0</v>
      </c>
      <c r="Q1466" s="140">
        <v>2.0000000000000002E-5</v>
      </c>
      <c r="R1466" s="140">
        <f>Q1466*H1466</f>
        <v>8.6100000000000013E-3</v>
      </c>
      <c r="S1466" s="140">
        <v>0</v>
      </c>
      <c r="T1466" s="141">
        <f>S1466*H1466</f>
        <v>0</v>
      </c>
      <c r="AR1466" s="142" t="s">
        <v>384</v>
      </c>
      <c r="AT1466" s="142" t="s">
        <v>237</v>
      </c>
      <c r="AU1466" s="142" t="s">
        <v>81</v>
      </c>
      <c r="AY1466" s="17" t="s">
        <v>156</v>
      </c>
      <c r="BE1466" s="143">
        <f>IF(N1466="základní",J1466,0)</f>
        <v>0</v>
      </c>
      <c r="BF1466" s="143">
        <f>IF(N1466="snížená",J1466,0)</f>
        <v>0</v>
      </c>
      <c r="BG1466" s="143">
        <f>IF(N1466="zákl. přenesená",J1466,0)</f>
        <v>0</v>
      </c>
      <c r="BH1466" s="143">
        <f>IF(N1466="sníž. přenesená",J1466,0)</f>
        <v>0</v>
      </c>
      <c r="BI1466" s="143">
        <f>IF(N1466="nulová",J1466,0)</f>
        <v>0</v>
      </c>
      <c r="BJ1466" s="17" t="s">
        <v>79</v>
      </c>
      <c r="BK1466" s="143">
        <f>ROUND(I1466*H1466,2)</f>
        <v>0</v>
      </c>
      <c r="BL1466" s="17" t="s">
        <v>281</v>
      </c>
      <c r="BM1466" s="142" t="s">
        <v>1851</v>
      </c>
    </row>
    <row r="1467" spans="2:65" s="1" customFormat="1">
      <c r="B1467" s="32"/>
      <c r="D1467" s="144" t="s">
        <v>165</v>
      </c>
      <c r="F1467" s="145" t="s">
        <v>1850</v>
      </c>
      <c r="I1467" s="146"/>
      <c r="L1467" s="32"/>
      <c r="M1467" s="147"/>
      <c r="T1467" s="53"/>
      <c r="AT1467" s="17" t="s">
        <v>165</v>
      </c>
      <c r="AU1467" s="17" t="s">
        <v>81</v>
      </c>
    </row>
    <row r="1468" spans="2:65" s="13" customFormat="1">
      <c r="B1468" s="156"/>
      <c r="D1468" s="144" t="s">
        <v>169</v>
      </c>
      <c r="E1468" s="157" t="s">
        <v>19</v>
      </c>
      <c r="F1468" s="158" t="s">
        <v>1852</v>
      </c>
      <c r="H1468" s="159">
        <v>410</v>
      </c>
      <c r="I1468" s="160"/>
      <c r="L1468" s="156"/>
      <c r="M1468" s="161"/>
      <c r="T1468" s="162"/>
      <c r="AT1468" s="157" t="s">
        <v>169</v>
      </c>
      <c r="AU1468" s="157" t="s">
        <v>81</v>
      </c>
      <c r="AV1468" s="13" t="s">
        <v>81</v>
      </c>
      <c r="AW1468" s="13" t="s">
        <v>33</v>
      </c>
      <c r="AX1468" s="13" t="s">
        <v>79</v>
      </c>
      <c r="AY1468" s="157" t="s">
        <v>156</v>
      </c>
    </row>
    <row r="1469" spans="2:65" s="13" customFormat="1">
      <c r="B1469" s="156"/>
      <c r="D1469" s="144" t="s">
        <v>169</v>
      </c>
      <c r="F1469" s="158" t="s">
        <v>1853</v>
      </c>
      <c r="H1469" s="159">
        <v>430.5</v>
      </c>
      <c r="I1469" s="160"/>
      <c r="L1469" s="156"/>
      <c r="M1469" s="161"/>
      <c r="T1469" s="162"/>
      <c r="AT1469" s="157" t="s">
        <v>169</v>
      </c>
      <c r="AU1469" s="157" t="s">
        <v>81</v>
      </c>
      <c r="AV1469" s="13" t="s">
        <v>81</v>
      </c>
      <c r="AW1469" s="13" t="s">
        <v>4</v>
      </c>
      <c r="AX1469" s="13" t="s">
        <v>79</v>
      </c>
      <c r="AY1469" s="157" t="s">
        <v>156</v>
      </c>
    </row>
    <row r="1470" spans="2:65" s="1" customFormat="1" ht="21.75" customHeight="1">
      <c r="B1470" s="32"/>
      <c r="C1470" s="131" t="s">
        <v>1854</v>
      </c>
      <c r="D1470" s="131" t="s">
        <v>158</v>
      </c>
      <c r="E1470" s="132" t="s">
        <v>1855</v>
      </c>
      <c r="F1470" s="133" t="s">
        <v>1856</v>
      </c>
      <c r="G1470" s="134" t="s">
        <v>252</v>
      </c>
      <c r="H1470" s="135">
        <v>100</v>
      </c>
      <c r="I1470" s="136"/>
      <c r="J1470" s="137">
        <f>ROUND(I1470*H1470,2)</f>
        <v>0</v>
      </c>
      <c r="K1470" s="133" t="s">
        <v>162</v>
      </c>
      <c r="L1470" s="32"/>
      <c r="M1470" s="138" t="s">
        <v>19</v>
      </c>
      <c r="N1470" s="139" t="s">
        <v>43</v>
      </c>
      <c r="P1470" s="140">
        <f>O1470*H1470</f>
        <v>0</v>
      </c>
      <c r="Q1470" s="140">
        <v>0</v>
      </c>
      <c r="R1470" s="140">
        <f>Q1470*H1470</f>
        <v>0</v>
      </c>
      <c r="S1470" s="140">
        <v>3.0000000000000001E-5</v>
      </c>
      <c r="T1470" s="141">
        <f>S1470*H1470</f>
        <v>3.0000000000000001E-3</v>
      </c>
      <c r="AR1470" s="142" t="s">
        <v>281</v>
      </c>
      <c r="AT1470" s="142" t="s">
        <v>158</v>
      </c>
      <c r="AU1470" s="142" t="s">
        <v>81</v>
      </c>
      <c r="AY1470" s="17" t="s">
        <v>156</v>
      </c>
      <c r="BE1470" s="143">
        <f>IF(N1470="základní",J1470,0)</f>
        <v>0</v>
      </c>
      <c r="BF1470" s="143">
        <f>IF(N1470="snížená",J1470,0)</f>
        <v>0</v>
      </c>
      <c r="BG1470" s="143">
        <f>IF(N1470="zákl. přenesená",J1470,0)</f>
        <v>0</v>
      </c>
      <c r="BH1470" s="143">
        <f>IF(N1470="sníž. přenesená",J1470,0)</f>
        <v>0</v>
      </c>
      <c r="BI1470" s="143">
        <f>IF(N1470="nulová",J1470,0)</f>
        <v>0</v>
      </c>
      <c r="BJ1470" s="17" t="s">
        <v>79</v>
      </c>
      <c r="BK1470" s="143">
        <f>ROUND(I1470*H1470,2)</f>
        <v>0</v>
      </c>
      <c r="BL1470" s="17" t="s">
        <v>281</v>
      </c>
      <c r="BM1470" s="142" t="s">
        <v>1857</v>
      </c>
    </row>
    <row r="1471" spans="2:65" s="1" customFormat="1">
      <c r="B1471" s="32"/>
      <c r="D1471" s="144" t="s">
        <v>165</v>
      </c>
      <c r="F1471" s="145" t="s">
        <v>1858</v>
      </c>
      <c r="I1471" s="146"/>
      <c r="L1471" s="32"/>
      <c r="M1471" s="147"/>
      <c r="T1471" s="53"/>
      <c r="AT1471" s="17" t="s">
        <v>165</v>
      </c>
      <c r="AU1471" s="17" t="s">
        <v>81</v>
      </c>
    </row>
    <row r="1472" spans="2:65" s="1" customFormat="1">
      <c r="B1472" s="32"/>
      <c r="D1472" s="148" t="s">
        <v>167</v>
      </c>
      <c r="F1472" s="149" t="s">
        <v>1859</v>
      </c>
      <c r="I1472" s="146"/>
      <c r="L1472" s="32"/>
      <c r="M1472" s="147"/>
      <c r="T1472" s="53"/>
      <c r="AT1472" s="17" t="s">
        <v>167</v>
      </c>
      <c r="AU1472" s="17" t="s">
        <v>81</v>
      </c>
    </row>
    <row r="1473" spans="2:65" s="1" customFormat="1" ht="16.5" customHeight="1">
      <c r="B1473" s="32"/>
      <c r="C1473" s="170" t="s">
        <v>1860</v>
      </c>
      <c r="D1473" s="170" t="s">
        <v>237</v>
      </c>
      <c r="E1473" s="171" t="s">
        <v>1861</v>
      </c>
      <c r="F1473" s="172" t="s">
        <v>1862</v>
      </c>
      <c r="G1473" s="173" t="s">
        <v>252</v>
      </c>
      <c r="H1473" s="174">
        <v>105</v>
      </c>
      <c r="I1473" s="175"/>
      <c r="J1473" s="176">
        <f>ROUND(I1473*H1473,2)</f>
        <v>0</v>
      </c>
      <c r="K1473" s="172" t="s">
        <v>162</v>
      </c>
      <c r="L1473" s="177"/>
      <c r="M1473" s="178" t="s">
        <v>19</v>
      </c>
      <c r="N1473" s="179" t="s">
        <v>43</v>
      </c>
      <c r="P1473" s="140">
        <f>O1473*H1473</f>
        <v>0</v>
      </c>
      <c r="Q1473" s="140">
        <v>1.0000000000000001E-5</v>
      </c>
      <c r="R1473" s="140">
        <f>Q1473*H1473</f>
        <v>1.0500000000000002E-3</v>
      </c>
      <c r="S1473" s="140">
        <v>0</v>
      </c>
      <c r="T1473" s="141">
        <f>S1473*H1473</f>
        <v>0</v>
      </c>
      <c r="AR1473" s="142" t="s">
        <v>384</v>
      </c>
      <c r="AT1473" s="142" t="s">
        <v>237</v>
      </c>
      <c r="AU1473" s="142" t="s">
        <v>81</v>
      </c>
      <c r="AY1473" s="17" t="s">
        <v>156</v>
      </c>
      <c r="BE1473" s="143">
        <f>IF(N1473="základní",J1473,0)</f>
        <v>0</v>
      </c>
      <c r="BF1473" s="143">
        <f>IF(N1473="snížená",J1473,0)</f>
        <v>0</v>
      </c>
      <c r="BG1473" s="143">
        <f>IF(N1473="zákl. přenesená",J1473,0)</f>
        <v>0</v>
      </c>
      <c r="BH1473" s="143">
        <f>IF(N1473="sníž. přenesená",J1473,0)</f>
        <v>0</v>
      </c>
      <c r="BI1473" s="143">
        <f>IF(N1473="nulová",J1473,0)</f>
        <v>0</v>
      </c>
      <c r="BJ1473" s="17" t="s">
        <v>79</v>
      </c>
      <c r="BK1473" s="143">
        <f>ROUND(I1473*H1473,2)</f>
        <v>0</v>
      </c>
      <c r="BL1473" s="17" t="s">
        <v>281</v>
      </c>
      <c r="BM1473" s="142" t="s">
        <v>1863</v>
      </c>
    </row>
    <row r="1474" spans="2:65" s="1" customFormat="1">
      <c r="B1474" s="32"/>
      <c r="D1474" s="144" t="s">
        <v>165</v>
      </c>
      <c r="F1474" s="145" t="s">
        <v>1862</v>
      </c>
      <c r="I1474" s="146"/>
      <c r="L1474" s="32"/>
      <c r="M1474" s="147"/>
      <c r="T1474" s="53"/>
      <c r="AT1474" s="17" t="s">
        <v>165</v>
      </c>
      <c r="AU1474" s="17" t="s">
        <v>81</v>
      </c>
    </row>
    <row r="1475" spans="2:65" s="13" customFormat="1">
      <c r="B1475" s="156"/>
      <c r="D1475" s="144" t="s">
        <v>169</v>
      </c>
      <c r="E1475" s="157" t="s">
        <v>19</v>
      </c>
      <c r="F1475" s="158" t="s">
        <v>865</v>
      </c>
      <c r="H1475" s="159">
        <v>100</v>
      </c>
      <c r="I1475" s="160"/>
      <c r="L1475" s="156"/>
      <c r="M1475" s="161"/>
      <c r="T1475" s="162"/>
      <c r="AT1475" s="157" t="s">
        <v>169</v>
      </c>
      <c r="AU1475" s="157" t="s">
        <v>81</v>
      </c>
      <c r="AV1475" s="13" t="s">
        <v>81</v>
      </c>
      <c r="AW1475" s="13" t="s">
        <v>33</v>
      </c>
      <c r="AX1475" s="13" t="s">
        <v>79</v>
      </c>
      <c r="AY1475" s="157" t="s">
        <v>156</v>
      </c>
    </row>
    <row r="1476" spans="2:65" s="13" customFormat="1">
      <c r="B1476" s="156"/>
      <c r="D1476" s="144" t="s">
        <v>169</v>
      </c>
      <c r="F1476" s="158" t="s">
        <v>1864</v>
      </c>
      <c r="H1476" s="159">
        <v>105</v>
      </c>
      <c r="I1476" s="160"/>
      <c r="L1476" s="156"/>
      <c r="M1476" s="161"/>
      <c r="T1476" s="162"/>
      <c r="AT1476" s="157" t="s">
        <v>169</v>
      </c>
      <c r="AU1476" s="157" t="s">
        <v>81</v>
      </c>
      <c r="AV1476" s="13" t="s">
        <v>81</v>
      </c>
      <c r="AW1476" s="13" t="s">
        <v>4</v>
      </c>
      <c r="AX1476" s="13" t="s">
        <v>79</v>
      </c>
      <c r="AY1476" s="157" t="s">
        <v>156</v>
      </c>
    </row>
    <row r="1477" spans="2:65" s="1" customFormat="1" ht="24.2" customHeight="1">
      <c r="B1477" s="32"/>
      <c r="C1477" s="131" t="s">
        <v>1865</v>
      </c>
      <c r="D1477" s="131" t="s">
        <v>158</v>
      </c>
      <c r="E1477" s="132" t="s">
        <v>1866</v>
      </c>
      <c r="F1477" s="133" t="s">
        <v>1867</v>
      </c>
      <c r="G1477" s="134" t="s">
        <v>252</v>
      </c>
      <c r="H1477" s="135">
        <v>989.74699999999996</v>
      </c>
      <c r="I1477" s="136"/>
      <c r="J1477" s="137">
        <f>ROUND(I1477*H1477,2)</f>
        <v>0</v>
      </c>
      <c r="K1477" s="133" t="s">
        <v>162</v>
      </c>
      <c r="L1477" s="32"/>
      <c r="M1477" s="138" t="s">
        <v>19</v>
      </c>
      <c r="N1477" s="139" t="s">
        <v>43</v>
      </c>
      <c r="P1477" s="140">
        <f>O1477*H1477</f>
        <v>0</v>
      </c>
      <c r="Q1477" s="140">
        <v>2.0000000000000001E-4</v>
      </c>
      <c r="R1477" s="140">
        <f>Q1477*H1477</f>
        <v>0.1979494</v>
      </c>
      <c r="S1477" s="140">
        <v>0</v>
      </c>
      <c r="T1477" s="141">
        <f>S1477*H1477</f>
        <v>0</v>
      </c>
      <c r="AR1477" s="142" t="s">
        <v>281</v>
      </c>
      <c r="AT1477" s="142" t="s">
        <v>158</v>
      </c>
      <c r="AU1477" s="142" t="s">
        <v>81</v>
      </c>
      <c r="AY1477" s="17" t="s">
        <v>156</v>
      </c>
      <c r="BE1477" s="143">
        <f>IF(N1477="základní",J1477,0)</f>
        <v>0</v>
      </c>
      <c r="BF1477" s="143">
        <f>IF(N1477="snížená",J1477,0)</f>
        <v>0</v>
      </c>
      <c r="BG1477" s="143">
        <f>IF(N1477="zákl. přenesená",J1477,0)</f>
        <v>0</v>
      </c>
      <c r="BH1477" s="143">
        <f>IF(N1477="sníž. přenesená",J1477,0)</f>
        <v>0</v>
      </c>
      <c r="BI1477" s="143">
        <f>IF(N1477="nulová",J1477,0)</f>
        <v>0</v>
      </c>
      <c r="BJ1477" s="17" t="s">
        <v>79</v>
      </c>
      <c r="BK1477" s="143">
        <f>ROUND(I1477*H1477,2)</f>
        <v>0</v>
      </c>
      <c r="BL1477" s="17" t="s">
        <v>281</v>
      </c>
      <c r="BM1477" s="142" t="s">
        <v>1868</v>
      </c>
    </row>
    <row r="1478" spans="2:65" s="1" customFormat="1">
      <c r="B1478" s="32"/>
      <c r="D1478" s="144" t="s">
        <v>165</v>
      </c>
      <c r="F1478" s="145" t="s">
        <v>1869</v>
      </c>
      <c r="I1478" s="146"/>
      <c r="L1478" s="32"/>
      <c r="M1478" s="147"/>
      <c r="T1478" s="53"/>
      <c r="AT1478" s="17" t="s">
        <v>165</v>
      </c>
      <c r="AU1478" s="17" t="s">
        <v>81</v>
      </c>
    </row>
    <row r="1479" spans="2:65" s="1" customFormat="1">
      <c r="B1479" s="32"/>
      <c r="D1479" s="148" t="s">
        <v>167</v>
      </c>
      <c r="F1479" s="149" t="s">
        <v>1870</v>
      </c>
      <c r="I1479" s="146"/>
      <c r="L1479" s="32"/>
      <c r="M1479" s="147"/>
      <c r="T1479" s="53"/>
      <c r="AT1479" s="17" t="s">
        <v>167</v>
      </c>
      <c r="AU1479" s="17" t="s">
        <v>81</v>
      </c>
    </row>
    <row r="1480" spans="2:65" s="13" customFormat="1">
      <c r="B1480" s="156"/>
      <c r="D1480" s="144" t="s">
        <v>169</v>
      </c>
      <c r="E1480" s="157" t="s">
        <v>19</v>
      </c>
      <c r="F1480" s="158" t="s">
        <v>430</v>
      </c>
      <c r="H1480" s="159">
        <v>185</v>
      </c>
      <c r="I1480" s="160"/>
      <c r="L1480" s="156"/>
      <c r="M1480" s="161"/>
      <c r="T1480" s="162"/>
      <c r="AT1480" s="157" t="s">
        <v>169</v>
      </c>
      <c r="AU1480" s="157" t="s">
        <v>81</v>
      </c>
      <c r="AV1480" s="13" t="s">
        <v>81</v>
      </c>
      <c r="AW1480" s="13" t="s">
        <v>33</v>
      </c>
      <c r="AX1480" s="13" t="s">
        <v>72</v>
      </c>
      <c r="AY1480" s="157" t="s">
        <v>156</v>
      </c>
    </row>
    <row r="1481" spans="2:65" s="13" customFormat="1">
      <c r="B1481" s="156"/>
      <c r="D1481" s="144" t="s">
        <v>169</v>
      </c>
      <c r="E1481" s="157" t="s">
        <v>19</v>
      </c>
      <c r="F1481" s="158" t="s">
        <v>431</v>
      </c>
      <c r="H1481" s="159">
        <v>51.698</v>
      </c>
      <c r="I1481" s="160"/>
      <c r="L1481" s="156"/>
      <c r="M1481" s="161"/>
      <c r="T1481" s="162"/>
      <c r="AT1481" s="157" t="s">
        <v>169</v>
      </c>
      <c r="AU1481" s="157" t="s">
        <v>81</v>
      </c>
      <c r="AV1481" s="13" t="s">
        <v>81</v>
      </c>
      <c r="AW1481" s="13" t="s">
        <v>33</v>
      </c>
      <c r="AX1481" s="13" t="s">
        <v>72</v>
      </c>
      <c r="AY1481" s="157" t="s">
        <v>156</v>
      </c>
    </row>
    <row r="1482" spans="2:65" s="13" customFormat="1">
      <c r="B1482" s="156"/>
      <c r="D1482" s="144" t="s">
        <v>169</v>
      </c>
      <c r="E1482" s="157" t="s">
        <v>19</v>
      </c>
      <c r="F1482" s="158" t="s">
        <v>432</v>
      </c>
      <c r="H1482" s="159">
        <v>60.002000000000002</v>
      </c>
      <c r="I1482" s="160"/>
      <c r="L1482" s="156"/>
      <c r="M1482" s="161"/>
      <c r="T1482" s="162"/>
      <c r="AT1482" s="157" t="s">
        <v>169</v>
      </c>
      <c r="AU1482" s="157" t="s">
        <v>81</v>
      </c>
      <c r="AV1482" s="13" t="s">
        <v>81</v>
      </c>
      <c r="AW1482" s="13" t="s">
        <v>33</v>
      </c>
      <c r="AX1482" s="13" t="s">
        <v>72</v>
      </c>
      <c r="AY1482" s="157" t="s">
        <v>156</v>
      </c>
    </row>
    <row r="1483" spans="2:65" s="13" customFormat="1">
      <c r="B1483" s="156"/>
      <c r="D1483" s="144" t="s">
        <v>169</v>
      </c>
      <c r="E1483" s="157" t="s">
        <v>19</v>
      </c>
      <c r="F1483" s="158" t="s">
        <v>433</v>
      </c>
      <c r="H1483" s="159">
        <v>86.188000000000002</v>
      </c>
      <c r="I1483" s="160"/>
      <c r="L1483" s="156"/>
      <c r="M1483" s="161"/>
      <c r="T1483" s="162"/>
      <c r="AT1483" s="157" t="s">
        <v>169</v>
      </c>
      <c r="AU1483" s="157" t="s">
        <v>81</v>
      </c>
      <c r="AV1483" s="13" t="s">
        <v>81</v>
      </c>
      <c r="AW1483" s="13" t="s">
        <v>33</v>
      </c>
      <c r="AX1483" s="13" t="s">
        <v>72</v>
      </c>
      <c r="AY1483" s="157" t="s">
        <v>156</v>
      </c>
    </row>
    <row r="1484" spans="2:65" s="13" customFormat="1">
      <c r="B1484" s="156"/>
      <c r="D1484" s="144" t="s">
        <v>169</v>
      </c>
      <c r="E1484" s="157" t="s">
        <v>19</v>
      </c>
      <c r="F1484" s="158" t="s">
        <v>434</v>
      </c>
      <c r="H1484" s="159">
        <v>74.760000000000005</v>
      </c>
      <c r="I1484" s="160"/>
      <c r="L1484" s="156"/>
      <c r="M1484" s="161"/>
      <c r="T1484" s="162"/>
      <c r="AT1484" s="157" t="s">
        <v>169</v>
      </c>
      <c r="AU1484" s="157" t="s">
        <v>81</v>
      </c>
      <c r="AV1484" s="13" t="s">
        <v>81</v>
      </c>
      <c r="AW1484" s="13" t="s">
        <v>33</v>
      </c>
      <c r="AX1484" s="13" t="s">
        <v>72</v>
      </c>
      <c r="AY1484" s="157" t="s">
        <v>156</v>
      </c>
    </row>
    <row r="1485" spans="2:65" s="13" customFormat="1">
      <c r="B1485" s="156"/>
      <c r="D1485" s="144" t="s">
        <v>169</v>
      </c>
      <c r="E1485" s="157" t="s">
        <v>19</v>
      </c>
      <c r="F1485" s="158" t="s">
        <v>435</v>
      </c>
      <c r="H1485" s="159">
        <v>28.3</v>
      </c>
      <c r="I1485" s="160"/>
      <c r="L1485" s="156"/>
      <c r="M1485" s="161"/>
      <c r="T1485" s="162"/>
      <c r="AT1485" s="157" t="s">
        <v>169</v>
      </c>
      <c r="AU1485" s="157" t="s">
        <v>81</v>
      </c>
      <c r="AV1485" s="13" t="s">
        <v>81</v>
      </c>
      <c r="AW1485" s="13" t="s">
        <v>33</v>
      </c>
      <c r="AX1485" s="13" t="s">
        <v>72</v>
      </c>
      <c r="AY1485" s="157" t="s">
        <v>156</v>
      </c>
    </row>
    <row r="1486" spans="2:65" s="13" customFormat="1">
      <c r="B1486" s="156"/>
      <c r="D1486" s="144" t="s">
        <v>169</v>
      </c>
      <c r="E1486" s="157" t="s">
        <v>19</v>
      </c>
      <c r="F1486" s="158" t="s">
        <v>436</v>
      </c>
      <c r="H1486" s="159">
        <v>23.88</v>
      </c>
      <c r="I1486" s="160"/>
      <c r="L1486" s="156"/>
      <c r="M1486" s="161"/>
      <c r="T1486" s="162"/>
      <c r="AT1486" s="157" t="s">
        <v>169</v>
      </c>
      <c r="AU1486" s="157" t="s">
        <v>81</v>
      </c>
      <c r="AV1486" s="13" t="s">
        <v>81</v>
      </c>
      <c r="AW1486" s="13" t="s">
        <v>33</v>
      </c>
      <c r="AX1486" s="13" t="s">
        <v>72</v>
      </c>
      <c r="AY1486" s="157" t="s">
        <v>156</v>
      </c>
    </row>
    <row r="1487" spans="2:65" s="13" customFormat="1">
      <c r="B1487" s="156"/>
      <c r="D1487" s="144" t="s">
        <v>169</v>
      </c>
      <c r="E1487" s="157" t="s">
        <v>19</v>
      </c>
      <c r="F1487" s="158" t="s">
        <v>437</v>
      </c>
      <c r="H1487" s="159">
        <v>16.86</v>
      </c>
      <c r="I1487" s="160"/>
      <c r="L1487" s="156"/>
      <c r="M1487" s="161"/>
      <c r="T1487" s="162"/>
      <c r="AT1487" s="157" t="s">
        <v>169</v>
      </c>
      <c r="AU1487" s="157" t="s">
        <v>81</v>
      </c>
      <c r="AV1487" s="13" t="s">
        <v>81</v>
      </c>
      <c r="AW1487" s="13" t="s">
        <v>33</v>
      </c>
      <c r="AX1487" s="13" t="s">
        <v>72</v>
      </c>
      <c r="AY1487" s="157" t="s">
        <v>156</v>
      </c>
    </row>
    <row r="1488" spans="2:65" s="13" customFormat="1">
      <c r="B1488" s="156"/>
      <c r="D1488" s="144" t="s">
        <v>169</v>
      </c>
      <c r="E1488" s="157" t="s">
        <v>19</v>
      </c>
      <c r="F1488" s="158" t="s">
        <v>438</v>
      </c>
      <c r="H1488" s="159">
        <v>24.155999999999999</v>
      </c>
      <c r="I1488" s="160"/>
      <c r="L1488" s="156"/>
      <c r="M1488" s="161"/>
      <c r="T1488" s="162"/>
      <c r="AT1488" s="157" t="s">
        <v>169</v>
      </c>
      <c r="AU1488" s="157" t="s">
        <v>81</v>
      </c>
      <c r="AV1488" s="13" t="s">
        <v>81</v>
      </c>
      <c r="AW1488" s="13" t="s">
        <v>33</v>
      </c>
      <c r="AX1488" s="13" t="s">
        <v>72</v>
      </c>
      <c r="AY1488" s="157" t="s">
        <v>156</v>
      </c>
    </row>
    <row r="1489" spans="2:65" s="13" customFormat="1">
      <c r="B1489" s="156"/>
      <c r="D1489" s="144" t="s">
        <v>169</v>
      </c>
      <c r="E1489" s="157" t="s">
        <v>19</v>
      </c>
      <c r="F1489" s="158" t="s">
        <v>439</v>
      </c>
      <c r="H1489" s="159">
        <v>21.788</v>
      </c>
      <c r="I1489" s="160"/>
      <c r="L1489" s="156"/>
      <c r="M1489" s="161"/>
      <c r="T1489" s="162"/>
      <c r="AT1489" s="157" t="s">
        <v>169</v>
      </c>
      <c r="AU1489" s="157" t="s">
        <v>81</v>
      </c>
      <c r="AV1489" s="13" t="s">
        <v>81</v>
      </c>
      <c r="AW1489" s="13" t="s">
        <v>33</v>
      </c>
      <c r="AX1489" s="13" t="s">
        <v>72</v>
      </c>
      <c r="AY1489" s="157" t="s">
        <v>156</v>
      </c>
    </row>
    <row r="1490" spans="2:65" s="13" customFormat="1">
      <c r="B1490" s="156"/>
      <c r="D1490" s="144" t="s">
        <v>169</v>
      </c>
      <c r="E1490" s="157" t="s">
        <v>19</v>
      </c>
      <c r="F1490" s="158" t="s">
        <v>440</v>
      </c>
      <c r="H1490" s="159">
        <v>24.256</v>
      </c>
      <c r="I1490" s="160"/>
      <c r="L1490" s="156"/>
      <c r="M1490" s="161"/>
      <c r="T1490" s="162"/>
      <c r="AT1490" s="157" t="s">
        <v>169</v>
      </c>
      <c r="AU1490" s="157" t="s">
        <v>81</v>
      </c>
      <c r="AV1490" s="13" t="s">
        <v>81</v>
      </c>
      <c r="AW1490" s="13" t="s">
        <v>33</v>
      </c>
      <c r="AX1490" s="13" t="s">
        <v>72</v>
      </c>
      <c r="AY1490" s="157" t="s">
        <v>156</v>
      </c>
    </row>
    <row r="1491" spans="2:65" s="13" customFormat="1">
      <c r="B1491" s="156"/>
      <c r="D1491" s="144" t="s">
        <v>169</v>
      </c>
      <c r="E1491" s="157" t="s">
        <v>19</v>
      </c>
      <c r="F1491" s="158" t="s">
        <v>441</v>
      </c>
      <c r="H1491" s="159">
        <v>53.747</v>
      </c>
      <c r="I1491" s="160"/>
      <c r="L1491" s="156"/>
      <c r="M1491" s="161"/>
      <c r="T1491" s="162"/>
      <c r="AT1491" s="157" t="s">
        <v>169</v>
      </c>
      <c r="AU1491" s="157" t="s">
        <v>81</v>
      </c>
      <c r="AV1491" s="13" t="s">
        <v>81</v>
      </c>
      <c r="AW1491" s="13" t="s">
        <v>33</v>
      </c>
      <c r="AX1491" s="13" t="s">
        <v>72</v>
      </c>
      <c r="AY1491" s="157" t="s">
        <v>156</v>
      </c>
    </row>
    <row r="1492" spans="2:65" s="13" customFormat="1">
      <c r="B1492" s="156"/>
      <c r="D1492" s="144" t="s">
        <v>169</v>
      </c>
      <c r="E1492" s="157" t="s">
        <v>19</v>
      </c>
      <c r="F1492" s="158" t="s">
        <v>1829</v>
      </c>
      <c r="H1492" s="159">
        <v>339.11200000000002</v>
      </c>
      <c r="I1492" s="160"/>
      <c r="L1492" s="156"/>
      <c r="M1492" s="161"/>
      <c r="T1492" s="162"/>
      <c r="AT1492" s="157" t="s">
        <v>169</v>
      </c>
      <c r="AU1492" s="157" t="s">
        <v>81</v>
      </c>
      <c r="AV1492" s="13" t="s">
        <v>81</v>
      </c>
      <c r="AW1492" s="13" t="s">
        <v>33</v>
      </c>
      <c r="AX1492" s="13" t="s">
        <v>72</v>
      </c>
      <c r="AY1492" s="157" t="s">
        <v>156</v>
      </c>
    </row>
    <row r="1493" spans="2:65" s="14" customFormat="1">
      <c r="B1493" s="163"/>
      <c r="D1493" s="144" t="s">
        <v>169</v>
      </c>
      <c r="E1493" s="164" t="s">
        <v>19</v>
      </c>
      <c r="F1493" s="165" t="s">
        <v>176</v>
      </c>
      <c r="H1493" s="166">
        <v>989.74699999999996</v>
      </c>
      <c r="I1493" s="167"/>
      <c r="L1493" s="163"/>
      <c r="M1493" s="168"/>
      <c r="T1493" s="169"/>
      <c r="AT1493" s="164" t="s">
        <v>169</v>
      </c>
      <c r="AU1493" s="164" t="s">
        <v>81</v>
      </c>
      <c r="AV1493" s="14" t="s">
        <v>163</v>
      </c>
      <c r="AW1493" s="14" t="s">
        <v>33</v>
      </c>
      <c r="AX1493" s="14" t="s">
        <v>79</v>
      </c>
      <c r="AY1493" s="164" t="s">
        <v>156</v>
      </c>
    </row>
    <row r="1494" spans="2:65" s="1" customFormat="1" ht="33" customHeight="1">
      <c r="B1494" s="32"/>
      <c r="C1494" s="131" t="s">
        <v>1871</v>
      </c>
      <c r="D1494" s="131" t="s">
        <v>158</v>
      </c>
      <c r="E1494" s="132" t="s">
        <v>1872</v>
      </c>
      <c r="F1494" s="133" t="s">
        <v>1873</v>
      </c>
      <c r="G1494" s="134" t="s">
        <v>252</v>
      </c>
      <c r="H1494" s="135">
        <v>989.74699999999996</v>
      </c>
      <c r="I1494" s="136"/>
      <c r="J1494" s="137">
        <f>ROUND(I1494*H1494,2)</f>
        <v>0</v>
      </c>
      <c r="K1494" s="133" t="s">
        <v>162</v>
      </c>
      <c r="L1494" s="32"/>
      <c r="M1494" s="138" t="s">
        <v>19</v>
      </c>
      <c r="N1494" s="139" t="s">
        <v>43</v>
      </c>
      <c r="P1494" s="140">
        <f>O1494*H1494</f>
        <v>0</v>
      </c>
      <c r="Q1494" s="140">
        <v>2.9E-4</v>
      </c>
      <c r="R1494" s="140">
        <f>Q1494*H1494</f>
        <v>0.28702663</v>
      </c>
      <c r="S1494" s="140">
        <v>0</v>
      </c>
      <c r="T1494" s="141">
        <f>S1494*H1494</f>
        <v>0</v>
      </c>
      <c r="AR1494" s="142" t="s">
        <v>281</v>
      </c>
      <c r="AT1494" s="142" t="s">
        <v>158</v>
      </c>
      <c r="AU1494" s="142" t="s">
        <v>81</v>
      </c>
      <c r="AY1494" s="17" t="s">
        <v>156</v>
      </c>
      <c r="BE1494" s="143">
        <f>IF(N1494="základní",J1494,0)</f>
        <v>0</v>
      </c>
      <c r="BF1494" s="143">
        <f>IF(N1494="snížená",J1494,0)</f>
        <v>0</v>
      </c>
      <c r="BG1494" s="143">
        <f>IF(N1494="zákl. přenesená",J1494,0)</f>
        <v>0</v>
      </c>
      <c r="BH1494" s="143">
        <f>IF(N1494="sníž. přenesená",J1494,0)</f>
        <v>0</v>
      </c>
      <c r="BI1494" s="143">
        <f>IF(N1494="nulová",J1494,0)</f>
        <v>0</v>
      </c>
      <c r="BJ1494" s="17" t="s">
        <v>79</v>
      </c>
      <c r="BK1494" s="143">
        <f>ROUND(I1494*H1494,2)</f>
        <v>0</v>
      </c>
      <c r="BL1494" s="17" t="s">
        <v>281</v>
      </c>
      <c r="BM1494" s="142" t="s">
        <v>1874</v>
      </c>
    </row>
    <row r="1495" spans="2:65" s="1" customFormat="1">
      <c r="B1495" s="32"/>
      <c r="D1495" s="144" t="s">
        <v>165</v>
      </c>
      <c r="F1495" s="145" t="s">
        <v>1875</v>
      </c>
      <c r="I1495" s="146"/>
      <c r="L1495" s="32"/>
      <c r="M1495" s="147"/>
      <c r="T1495" s="53"/>
      <c r="AT1495" s="17" t="s">
        <v>165</v>
      </c>
      <c r="AU1495" s="17" t="s">
        <v>81</v>
      </c>
    </row>
    <row r="1496" spans="2:65" s="1" customFormat="1">
      <c r="B1496" s="32"/>
      <c r="D1496" s="148" t="s">
        <v>167</v>
      </c>
      <c r="F1496" s="149" t="s">
        <v>1876</v>
      </c>
      <c r="I1496" s="146"/>
      <c r="L1496" s="32"/>
      <c r="M1496" s="147"/>
      <c r="T1496" s="53"/>
      <c r="AT1496" s="17" t="s">
        <v>167</v>
      </c>
      <c r="AU1496" s="17" t="s">
        <v>81</v>
      </c>
    </row>
    <row r="1497" spans="2:65" s="13" customFormat="1">
      <c r="B1497" s="156"/>
      <c r="D1497" s="144" t="s">
        <v>169</v>
      </c>
      <c r="E1497" s="157" t="s">
        <v>19</v>
      </c>
      <c r="F1497" s="158" t="s">
        <v>430</v>
      </c>
      <c r="H1497" s="159">
        <v>185</v>
      </c>
      <c r="I1497" s="160"/>
      <c r="L1497" s="156"/>
      <c r="M1497" s="161"/>
      <c r="T1497" s="162"/>
      <c r="AT1497" s="157" t="s">
        <v>169</v>
      </c>
      <c r="AU1497" s="157" t="s">
        <v>81</v>
      </c>
      <c r="AV1497" s="13" t="s">
        <v>81</v>
      </c>
      <c r="AW1497" s="13" t="s">
        <v>33</v>
      </c>
      <c r="AX1497" s="13" t="s">
        <v>72</v>
      </c>
      <c r="AY1497" s="157" t="s">
        <v>156</v>
      </c>
    </row>
    <row r="1498" spans="2:65" s="13" customFormat="1">
      <c r="B1498" s="156"/>
      <c r="D1498" s="144" t="s">
        <v>169</v>
      </c>
      <c r="E1498" s="157" t="s">
        <v>19</v>
      </c>
      <c r="F1498" s="158" t="s">
        <v>431</v>
      </c>
      <c r="H1498" s="159">
        <v>51.698</v>
      </c>
      <c r="I1498" s="160"/>
      <c r="L1498" s="156"/>
      <c r="M1498" s="161"/>
      <c r="T1498" s="162"/>
      <c r="AT1498" s="157" t="s">
        <v>169</v>
      </c>
      <c r="AU1498" s="157" t="s">
        <v>81</v>
      </c>
      <c r="AV1498" s="13" t="s">
        <v>81</v>
      </c>
      <c r="AW1498" s="13" t="s">
        <v>33</v>
      </c>
      <c r="AX1498" s="13" t="s">
        <v>72</v>
      </c>
      <c r="AY1498" s="157" t="s">
        <v>156</v>
      </c>
    </row>
    <row r="1499" spans="2:65" s="13" customFormat="1">
      <c r="B1499" s="156"/>
      <c r="D1499" s="144" t="s">
        <v>169</v>
      </c>
      <c r="E1499" s="157" t="s">
        <v>19</v>
      </c>
      <c r="F1499" s="158" t="s">
        <v>432</v>
      </c>
      <c r="H1499" s="159">
        <v>60.002000000000002</v>
      </c>
      <c r="I1499" s="160"/>
      <c r="L1499" s="156"/>
      <c r="M1499" s="161"/>
      <c r="T1499" s="162"/>
      <c r="AT1499" s="157" t="s">
        <v>169</v>
      </c>
      <c r="AU1499" s="157" t="s">
        <v>81</v>
      </c>
      <c r="AV1499" s="13" t="s">
        <v>81</v>
      </c>
      <c r="AW1499" s="13" t="s">
        <v>33</v>
      </c>
      <c r="AX1499" s="13" t="s">
        <v>72</v>
      </c>
      <c r="AY1499" s="157" t="s">
        <v>156</v>
      </c>
    </row>
    <row r="1500" spans="2:65" s="13" customFormat="1">
      <c r="B1500" s="156"/>
      <c r="D1500" s="144" t="s">
        <v>169</v>
      </c>
      <c r="E1500" s="157" t="s">
        <v>19</v>
      </c>
      <c r="F1500" s="158" t="s">
        <v>433</v>
      </c>
      <c r="H1500" s="159">
        <v>86.188000000000002</v>
      </c>
      <c r="I1500" s="160"/>
      <c r="L1500" s="156"/>
      <c r="M1500" s="161"/>
      <c r="T1500" s="162"/>
      <c r="AT1500" s="157" t="s">
        <v>169</v>
      </c>
      <c r="AU1500" s="157" t="s">
        <v>81</v>
      </c>
      <c r="AV1500" s="13" t="s">
        <v>81</v>
      </c>
      <c r="AW1500" s="13" t="s">
        <v>33</v>
      </c>
      <c r="AX1500" s="13" t="s">
        <v>72</v>
      </c>
      <c r="AY1500" s="157" t="s">
        <v>156</v>
      </c>
    </row>
    <row r="1501" spans="2:65" s="13" customFormat="1">
      <c r="B1501" s="156"/>
      <c r="D1501" s="144" t="s">
        <v>169</v>
      </c>
      <c r="E1501" s="157" t="s">
        <v>19</v>
      </c>
      <c r="F1501" s="158" t="s">
        <v>434</v>
      </c>
      <c r="H1501" s="159">
        <v>74.760000000000005</v>
      </c>
      <c r="I1501" s="160"/>
      <c r="L1501" s="156"/>
      <c r="M1501" s="161"/>
      <c r="T1501" s="162"/>
      <c r="AT1501" s="157" t="s">
        <v>169</v>
      </c>
      <c r="AU1501" s="157" t="s">
        <v>81</v>
      </c>
      <c r="AV1501" s="13" t="s">
        <v>81</v>
      </c>
      <c r="AW1501" s="13" t="s">
        <v>33</v>
      </c>
      <c r="AX1501" s="13" t="s">
        <v>72</v>
      </c>
      <c r="AY1501" s="157" t="s">
        <v>156</v>
      </c>
    </row>
    <row r="1502" spans="2:65" s="13" customFormat="1">
      <c r="B1502" s="156"/>
      <c r="D1502" s="144" t="s">
        <v>169</v>
      </c>
      <c r="E1502" s="157" t="s">
        <v>19</v>
      </c>
      <c r="F1502" s="158" t="s">
        <v>435</v>
      </c>
      <c r="H1502" s="159">
        <v>28.3</v>
      </c>
      <c r="I1502" s="160"/>
      <c r="L1502" s="156"/>
      <c r="M1502" s="161"/>
      <c r="T1502" s="162"/>
      <c r="AT1502" s="157" t="s">
        <v>169</v>
      </c>
      <c r="AU1502" s="157" t="s">
        <v>81</v>
      </c>
      <c r="AV1502" s="13" t="s">
        <v>81</v>
      </c>
      <c r="AW1502" s="13" t="s">
        <v>33</v>
      </c>
      <c r="AX1502" s="13" t="s">
        <v>72</v>
      </c>
      <c r="AY1502" s="157" t="s">
        <v>156</v>
      </c>
    </row>
    <row r="1503" spans="2:65" s="13" customFormat="1">
      <c r="B1503" s="156"/>
      <c r="D1503" s="144" t="s">
        <v>169</v>
      </c>
      <c r="E1503" s="157" t="s">
        <v>19</v>
      </c>
      <c r="F1503" s="158" t="s">
        <v>436</v>
      </c>
      <c r="H1503" s="159">
        <v>23.88</v>
      </c>
      <c r="I1503" s="160"/>
      <c r="L1503" s="156"/>
      <c r="M1503" s="161"/>
      <c r="T1503" s="162"/>
      <c r="AT1503" s="157" t="s">
        <v>169</v>
      </c>
      <c r="AU1503" s="157" t="s">
        <v>81</v>
      </c>
      <c r="AV1503" s="13" t="s">
        <v>81</v>
      </c>
      <c r="AW1503" s="13" t="s">
        <v>33</v>
      </c>
      <c r="AX1503" s="13" t="s">
        <v>72</v>
      </c>
      <c r="AY1503" s="157" t="s">
        <v>156</v>
      </c>
    </row>
    <row r="1504" spans="2:65" s="13" customFormat="1">
      <c r="B1504" s="156"/>
      <c r="D1504" s="144" t="s">
        <v>169</v>
      </c>
      <c r="E1504" s="157" t="s">
        <v>19</v>
      </c>
      <c r="F1504" s="158" t="s">
        <v>437</v>
      </c>
      <c r="H1504" s="159">
        <v>16.86</v>
      </c>
      <c r="I1504" s="160"/>
      <c r="L1504" s="156"/>
      <c r="M1504" s="161"/>
      <c r="T1504" s="162"/>
      <c r="AT1504" s="157" t="s">
        <v>169</v>
      </c>
      <c r="AU1504" s="157" t="s">
        <v>81</v>
      </c>
      <c r="AV1504" s="13" t="s">
        <v>81</v>
      </c>
      <c r="AW1504" s="13" t="s">
        <v>33</v>
      </c>
      <c r="AX1504" s="13" t="s">
        <v>72</v>
      </c>
      <c r="AY1504" s="157" t="s">
        <v>156</v>
      </c>
    </row>
    <row r="1505" spans="2:51" s="13" customFormat="1">
      <c r="B1505" s="156"/>
      <c r="D1505" s="144" t="s">
        <v>169</v>
      </c>
      <c r="E1505" s="157" t="s">
        <v>19</v>
      </c>
      <c r="F1505" s="158" t="s">
        <v>438</v>
      </c>
      <c r="H1505" s="159">
        <v>24.155999999999999</v>
      </c>
      <c r="I1505" s="160"/>
      <c r="L1505" s="156"/>
      <c r="M1505" s="161"/>
      <c r="T1505" s="162"/>
      <c r="AT1505" s="157" t="s">
        <v>169</v>
      </c>
      <c r="AU1505" s="157" t="s">
        <v>81</v>
      </c>
      <c r="AV1505" s="13" t="s">
        <v>81</v>
      </c>
      <c r="AW1505" s="13" t="s">
        <v>33</v>
      </c>
      <c r="AX1505" s="13" t="s">
        <v>72</v>
      </c>
      <c r="AY1505" s="157" t="s">
        <v>156</v>
      </c>
    </row>
    <row r="1506" spans="2:51" s="13" customFormat="1">
      <c r="B1506" s="156"/>
      <c r="D1506" s="144" t="s">
        <v>169</v>
      </c>
      <c r="E1506" s="157" t="s">
        <v>19</v>
      </c>
      <c r="F1506" s="158" t="s">
        <v>439</v>
      </c>
      <c r="H1506" s="159">
        <v>21.788</v>
      </c>
      <c r="I1506" s="160"/>
      <c r="L1506" s="156"/>
      <c r="M1506" s="161"/>
      <c r="T1506" s="162"/>
      <c r="AT1506" s="157" t="s">
        <v>169</v>
      </c>
      <c r="AU1506" s="157" t="s">
        <v>81</v>
      </c>
      <c r="AV1506" s="13" t="s">
        <v>81</v>
      </c>
      <c r="AW1506" s="13" t="s">
        <v>33</v>
      </c>
      <c r="AX1506" s="13" t="s">
        <v>72</v>
      </c>
      <c r="AY1506" s="157" t="s">
        <v>156</v>
      </c>
    </row>
    <row r="1507" spans="2:51" s="13" customFormat="1">
      <c r="B1507" s="156"/>
      <c r="D1507" s="144" t="s">
        <v>169</v>
      </c>
      <c r="E1507" s="157" t="s">
        <v>19</v>
      </c>
      <c r="F1507" s="158" t="s">
        <v>440</v>
      </c>
      <c r="H1507" s="159">
        <v>24.256</v>
      </c>
      <c r="I1507" s="160"/>
      <c r="L1507" s="156"/>
      <c r="M1507" s="161"/>
      <c r="T1507" s="162"/>
      <c r="AT1507" s="157" t="s">
        <v>169</v>
      </c>
      <c r="AU1507" s="157" t="s">
        <v>81</v>
      </c>
      <c r="AV1507" s="13" t="s">
        <v>81</v>
      </c>
      <c r="AW1507" s="13" t="s">
        <v>33</v>
      </c>
      <c r="AX1507" s="13" t="s">
        <v>72</v>
      </c>
      <c r="AY1507" s="157" t="s">
        <v>156</v>
      </c>
    </row>
    <row r="1508" spans="2:51" s="13" customFormat="1">
      <c r="B1508" s="156"/>
      <c r="D1508" s="144" t="s">
        <v>169</v>
      </c>
      <c r="E1508" s="157" t="s">
        <v>19</v>
      </c>
      <c r="F1508" s="158" t="s">
        <v>441</v>
      </c>
      <c r="H1508" s="159">
        <v>53.747</v>
      </c>
      <c r="I1508" s="160"/>
      <c r="L1508" s="156"/>
      <c r="M1508" s="161"/>
      <c r="T1508" s="162"/>
      <c r="AT1508" s="157" t="s">
        <v>169</v>
      </c>
      <c r="AU1508" s="157" t="s">
        <v>81</v>
      </c>
      <c r="AV1508" s="13" t="s">
        <v>81</v>
      </c>
      <c r="AW1508" s="13" t="s">
        <v>33</v>
      </c>
      <c r="AX1508" s="13" t="s">
        <v>72</v>
      </c>
      <c r="AY1508" s="157" t="s">
        <v>156</v>
      </c>
    </row>
    <row r="1509" spans="2:51" s="13" customFormat="1">
      <c r="B1509" s="156"/>
      <c r="D1509" s="144" t="s">
        <v>169</v>
      </c>
      <c r="E1509" s="157" t="s">
        <v>19</v>
      </c>
      <c r="F1509" s="158" t="s">
        <v>1829</v>
      </c>
      <c r="H1509" s="159">
        <v>339.11200000000002</v>
      </c>
      <c r="I1509" s="160"/>
      <c r="L1509" s="156"/>
      <c r="M1509" s="161"/>
      <c r="T1509" s="162"/>
      <c r="AT1509" s="157" t="s">
        <v>169</v>
      </c>
      <c r="AU1509" s="157" t="s">
        <v>81</v>
      </c>
      <c r="AV1509" s="13" t="s">
        <v>81</v>
      </c>
      <c r="AW1509" s="13" t="s">
        <v>33</v>
      </c>
      <c r="AX1509" s="13" t="s">
        <v>72</v>
      </c>
      <c r="AY1509" s="157" t="s">
        <v>156</v>
      </c>
    </row>
    <row r="1510" spans="2:51" s="14" customFormat="1">
      <c r="B1510" s="163"/>
      <c r="D1510" s="144" t="s">
        <v>169</v>
      </c>
      <c r="E1510" s="164" t="s">
        <v>19</v>
      </c>
      <c r="F1510" s="165" t="s">
        <v>176</v>
      </c>
      <c r="H1510" s="166">
        <v>989.74699999999996</v>
      </c>
      <c r="I1510" s="167"/>
      <c r="L1510" s="163"/>
      <c r="M1510" s="180"/>
      <c r="N1510" s="181"/>
      <c r="O1510" s="181"/>
      <c r="P1510" s="181"/>
      <c r="Q1510" s="181"/>
      <c r="R1510" s="181"/>
      <c r="S1510" s="181"/>
      <c r="T1510" s="182"/>
      <c r="AT1510" s="164" t="s">
        <v>169</v>
      </c>
      <c r="AU1510" s="164" t="s">
        <v>81</v>
      </c>
      <c r="AV1510" s="14" t="s">
        <v>163</v>
      </c>
      <c r="AW1510" s="14" t="s">
        <v>33</v>
      </c>
      <c r="AX1510" s="14" t="s">
        <v>79</v>
      </c>
      <c r="AY1510" s="164" t="s">
        <v>156</v>
      </c>
    </row>
    <row r="1511" spans="2:51" s="1" customFormat="1" ht="6.95" customHeight="1">
      <c r="B1511" s="41"/>
      <c r="C1511" s="42"/>
      <c r="D1511" s="42"/>
      <c r="E1511" s="42"/>
      <c r="F1511" s="42"/>
      <c r="G1511" s="42"/>
      <c r="H1511" s="42"/>
      <c r="I1511" s="42"/>
      <c r="J1511" s="42"/>
      <c r="K1511" s="42"/>
      <c r="L1511" s="32"/>
    </row>
  </sheetData>
  <sheetProtection algorithmName="SHA-512" hashValue="QcE9nuXWKd1aX9/IwL9ukVRLurh/b57BSFSz8G19i2a56Xszt7JBAh9bJBSz3YJTC/nk6wt92mylNJrurs2ILA==" saltValue="xpZhGdTPj/WuVkNpqegMNNv2E/VXR/nlON+0zZZNKv/uIvZs9RrAO5cQ5fCyzREawUSqbMt5RDFYpzwtWPdf6A==" spinCount="100000" sheet="1" objects="1" scenarios="1" formatColumns="0" formatRows="0" autoFilter="0"/>
  <autoFilter ref="C102:K1510" xr:uid="{00000000-0009-0000-0000-000001000000}"/>
  <mergeCells count="12">
    <mergeCell ref="E95:H95"/>
    <mergeCell ref="L2:V2"/>
    <mergeCell ref="E50:H50"/>
    <mergeCell ref="E52:H52"/>
    <mergeCell ref="E54:H54"/>
    <mergeCell ref="E91:H91"/>
    <mergeCell ref="E93:H93"/>
    <mergeCell ref="E7:H7"/>
    <mergeCell ref="E9:H9"/>
    <mergeCell ref="E11:H11"/>
    <mergeCell ref="E20:H20"/>
    <mergeCell ref="E29:H29"/>
  </mergeCells>
  <hyperlinks>
    <hyperlink ref="F108" r:id="rId1" xr:uid="{00000000-0004-0000-0100-000000000000}"/>
    <hyperlink ref="F118" r:id="rId2" xr:uid="{00000000-0004-0000-0100-000001000000}"/>
    <hyperlink ref="F123" r:id="rId3" xr:uid="{00000000-0004-0000-0100-000002000000}"/>
    <hyperlink ref="F128" r:id="rId4" xr:uid="{00000000-0004-0000-0100-000003000000}"/>
    <hyperlink ref="F132" r:id="rId5" xr:uid="{00000000-0004-0000-0100-000004000000}"/>
    <hyperlink ref="F135" r:id="rId6" xr:uid="{00000000-0004-0000-0100-000005000000}"/>
    <hyperlink ref="F139" r:id="rId7" xr:uid="{00000000-0004-0000-0100-000006000000}"/>
    <hyperlink ref="F142" r:id="rId8" xr:uid="{00000000-0004-0000-0100-000007000000}"/>
    <hyperlink ref="F146" r:id="rId9" xr:uid="{00000000-0004-0000-0100-000008000000}"/>
    <hyperlink ref="F149" r:id="rId10" xr:uid="{00000000-0004-0000-0100-000009000000}"/>
    <hyperlink ref="F159" r:id="rId11" xr:uid="{00000000-0004-0000-0100-00000A000000}"/>
    <hyperlink ref="F169" r:id="rId12" xr:uid="{00000000-0004-0000-0100-00000B000000}"/>
    <hyperlink ref="F179" r:id="rId13" xr:uid="{00000000-0004-0000-0100-00000C000000}"/>
    <hyperlink ref="F183" r:id="rId14" xr:uid="{00000000-0004-0000-0100-00000D000000}"/>
    <hyperlink ref="F195" r:id="rId15" xr:uid="{00000000-0004-0000-0100-00000E000000}"/>
    <hyperlink ref="F198" r:id="rId16" xr:uid="{00000000-0004-0000-0100-00000F000000}"/>
    <hyperlink ref="F201" r:id="rId17" xr:uid="{00000000-0004-0000-0100-000010000000}"/>
    <hyperlink ref="F204" r:id="rId18" xr:uid="{00000000-0004-0000-0100-000011000000}"/>
    <hyperlink ref="F207" r:id="rId19" xr:uid="{00000000-0004-0000-0100-000012000000}"/>
    <hyperlink ref="F212" r:id="rId20" xr:uid="{00000000-0004-0000-0100-000013000000}"/>
    <hyperlink ref="F228" r:id="rId21" xr:uid="{00000000-0004-0000-0100-000014000000}"/>
    <hyperlink ref="F242" r:id="rId22" xr:uid="{00000000-0004-0000-0100-000015000000}"/>
    <hyperlink ref="F247" r:id="rId23" xr:uid="{00000000-0004-0000-0100-000016000000}"/>
    <hyperlink ref="F254" r:id="rId24" xr:uid="{00000000-0004-0000-0100-000017000000}"/>
    <hyperlink ref="F260" r:id="rId25" xr:uid="{00000000-0004-0000-0100-000018000000}"/>
    <hyperlink ref="F265" r:id="rId26" xr:uid="{00000000-0004-0000-0100-000019000000}"/>
    <hyperlink ref="F270" r:id="rId27" xr:uid="{00000000-0004-0000-0100-00001A000000}"/>
    <hyperlink ref="F275" r:id="rId28" xr:uid="{00000000-0004-0000-0100-00001B000000}"/>
    <hyperlink ref="F281" r:id="rId29" xr:uid="{00000000-0004-0000-0100-00001C000000}"/>
    <hyperlink ref="F284" r:id="rId30" xr:uid="{00000000-0004-0000-0100-00001D000000}"/>
    <hyperlink ref="F287" r:id="rId31" xr:uid="{00000000-0004-0000-0100-00001E000000}"/>
    <hyperlink ref="F290" r:id="rId32" xr:uid="{00000000-0004-0000-0100-00001F000000}"/>
    <hyperlink ref="F295" r:id="rId33" xr:uid="{00000000-0004-0000-0100-000020000000}"/>
    <hyperlink ref="F311" r:id="rId34" xr:uid="{00000000-0004-0000-0100-000021000000}"/>
    <hyperlink ref="F314" r:id="rId35" xr:uid="{00000000-0004-0000-0100-000022000000}"/>
    <hyperlink ref="F330" r:id="rId36" xr:uid="{00000000-0004-0000-0100-000023000000}"/>
    <hyperlink ref="F335" r:id="rId37" xr:uid="{00000000-0004-0000-0100-000024000000}"/>
    <hyperlink ref="F340" r:id="rId38" xr:uid="{00000000-0004-0000-0100-000025000000}"/>
    <hyperlink ref="F343" r:id="rId39" xr:uid="{00000000-0004-0000-0100-000026000000}"/>
    <hyperlink ref="F346" r:id="rId40" xr:uid="{00000000-0004-0000-0100-000027000000}"/>
    <hyperlink ref="F349" r:id="rId41" xr:uid="{00000000-0004-0000-0100-000028000000}"/>
    <hyperlink ref="F359" r:id="rId42" xr:uid="{00000000-0004-0000-0100-000029000000}"/>
    <hyperlink ref="F365" r:id="rId43" xr:uid="{00000000-0004-0000-0100-00002A000000}"/>
    <hyperlink ref="F371" r:id="rId44" xr:uid="{00000000-0004-0000-0100-00002B000000}"/>
    <hyperlink ref="F376" r:id="rId45" xr:uid="{00000000-0004-0000-0100-00002C000000}"/>
    <hyperlink ref="F379" r:id="rId46" xr:uid="{00000000-0004-0000-0100-00002D000000}"/>
    <hyperlink ref="F382" r:id="rId47" xr:uid="{00000000-0004-0000-0100-00002E000000}"/>
    <hyperlink ref="F388" r:id="rId48" xr:uid="{00000000-0004-0000-0100-00002F000000}"/>
    <hyperlink ref="F393" r:id="rId49" xr:uid="{00000000-0004-0000-0100-000030000000}"/>
    <hyperlink ref="F396" r:id="rId50" xr:uid="{00000000-0004-0000-0100-000031000000}"/>
    <hyperlink ref="F401" r:id="rId51" xr:uid="{00000000-0004-0000-0100-000032000000}"/>
    <hyperlink ref="F454" r:id="rId52" xr:uid="{00000000-0004-0000-0100-000033000000}"/>
    <hyperlink ref="F457" r:id="rId53" xr:uid="{00000000-0004-0000-0100-000034000000}"/>
    <hyperlink ref="F460" r:id="rId54" xr:uid="{00000000-0004-0000-0100-000035000000}"/>
    <hyperlink ref="F465" r:id="rId55" xr:uid="{00000000-0004-0000-0100-000036000000}"/>
    <hyperlink ref="F472" r:id="rId56" xr:uid="{00000000-0004-0000-0100-000037000000}"/>
    <hyperlink ref="F478" r:id="rId57" xr:uid="{00000000-0004-0000-0100-000038000000}"/>
    <hyperlink ref="F484" r:id="rId58" xr:uid="{00000000-0004-0000-0100-000039000000}"/>
    <hyperlink ref="F494" r:id="rId59" xr:uid="{00000000-0004-0000-0100-00003A000000}"/>
    <hyperlink ref="F497" r:id="rId60" xr:uid="{00000000-0004-0000-0100-00003B000000}"/>
    <hyperlink ref="F502" r:id="rId61" xr:uid="{00000000-0004-0000-0100-00003C000000}"/>
    <hyperlink ref="F507" r:id="rId62" xr:uid="{00000000-0004-0000-0100-00003D000000}"/>
    <hyperlink ref="F512" r:id="rId63" xr:uid="{00000000-0004-0000-0100-00003E000000}"/>
    <hyperlink ref="F519" r:id="rId64" xr:uid="{00000000-0004-0000-0100-00003F000000}"/>
    <hyperlink ref="F528" r:id="rId65" xr:uid="{00000000-0004-0000-0100-000040000000}"/>
    <hyperlink ref="F533" r:id="rId66" xr:uid="{00000000-0004-0000-0100-000041000000}"/>
    <hyperlink ref="F538" r:id="rId67" xr:uid="{00000000-0004-0000-0100-000042000000}"/>
    <hyperlink ref="F543" r:id="rId68" xr:uid="{00000000-0004-0000-0100-000043000000}"/>
    <hyperlink ref="F548" r:id="rId69" xr:uid="{00000000-0004-0000-0100-000044000000}"/>
    <hyperlink ref="F552" r:id="rId70" xr:uid="{00000000-0004-0000-0100-000045000000}"/>
    <hyperlink ref="F556" r:id="rId71" xr:uid="{00000000-0004-0000-0100-000046000000}"/>
    <hyperlink ref="F562" r:id="rId72" xr:uid="{00000000-0004-0000-0100-000047000000}"/>
    <hyperlink ref="F566" r:id="rId73" xr:uid="{00000000-0004-0000-0100-000048000000}"/>
    <hyperlink ref="F570" r:id="rId74" xr:uid="{00000000-0004-0000-0100-000049000000}"/>
    <hyperlink ref="F576" r:id="rId75" xr:uid="{00000000-0004-0000-0100-00004A000000}"/>
    <hyperlink ref="F581" r:id="rId76" xr:uid="{00000000-0004-0000-0100-00004B000000}"/>
    <hyperlink ref="F587" r:id="rId77" xr:uid="{00000000-0004-0000-0100-00004C000000}"/>
    <hyperlink ref="F590" r:id="rId78" xr:uid="{00000000-0004-0000-0100-00004D000000}"/>
    <hyperlink ref="F593" r:id="rId79" xr:uid="{00000000-0004-0000-0100-00004E000000}"/>
    <hyperlink ref="F597" r:id="rId80" xr:uid="{00000000-0004-0000-0100-00004F000000}"/>
    <hyperlink ref="F601" r:id="rId81" xr:uid="{00000000-0004-0000-0100-000050000000}"/>
    <hyperlink ref="F606" r:id="rId82" xr:uid="{00000000-0004-0000-0100-000051000000}"/>
    <hyperlink ref="F615" r:id="rId83" xr:uid="{00000000-0004-0000-0100-000052000000}"/>
    <hyperlink ref="F624" r:id="rId84" xr:uid="{00000000-0004-0000-0100-000053000000}"/>
    <hyperlink ref="F637" r:id="rId85" xr:uid="{00000000-0004-0000-0100-000054000000}"/>
    <hyperlink ref="F650" r:id="rId86" xr:uid="{00000000-0004-0000-0100-000055000000}"/>
    <hyperlink ref="F659" r:id="rId87" xr:uid="{00000000-0004-0000-0100-000056000000}"/>
    <hyperlink ref="F663" r:id="rId88" xr:uid="{00000000-0004-0000-0100-000057000000}"/>
    <hyperlink ref="F673" r:id="rId89" xr:uid="{00000000-0004-0000-0100-000058000000}"/>
    <hyperlink ref="F677" r:id="rId90" xr:uid="{00000000-0004-0000-0100-000059000000}"/>
    <hyperlink ref="F680" r:id="rId91" xr:uid="{00000000-0004-0000-0100-00005A000000}"/>
    <hyperlink ref="F683" r:id="rId92" xr:uid="{00000000-0004-0000-0100-00005B000000}"/>
    <hyperlink ref="F691" r:id="rId93" xr:uid="{00000000-0004-0000-0100-00005C000000}"/>
    <hyperlink ref="F700" r:id="rId94" xr:uid="{00000000-0004-0000-0100-00005D000000}"/>
    <hyperlink ref="F705" r:id="rId95" xr:uid="{00000000-0004-0000-0100-00005E000000}"/>
    <hyperlink ref="F710" r:id="rId96" xr:uid="{00000000-0004-0000-0100-00005F000000}"/>
    <hyperlink ref="F715" r:id="rId97" xr:uid="{00000000-0004-0000-0100-000060000000}"/>
    <hyperlink ref="F720" r:id="rId98" xr:uid="{00000000-0004-0000-0100-000061000000}"/>
    <hyperlink ref="F724" r:id="rId99" xr:uid="{00000000-0004-0000-0100-000062000000}"/>
    <hyperlink ref="F738" r:id="rId100" xr:uid="{00000000-0004-0000-0100-000063000000}"/>
    <hyperlink ref="F746" r:id="rId101" xr:uid="{00000000-0004-0000-0100-000064000000}"/>
    <hyperlink ref="F755" r:id="rId102" xr:uid="{00000000-0004-0000-0100-000065000000}"/>
    <hyperlink ref="F766" r:id="rId103" xr:uid="{00000000-0004-0000-0100-000066000000}"/>
    <hyperlink ref="F774" r:id="rId104" xr:uid="{00000000-0004-0000-0100-000067000000}"/>
    <hyperlink ref="F806" r:id="rId105" xr:uid="{00000000-0004-0000-0100-000068000000}"/>
    <hyperlink ref="F826" r:id="rId106" xr:uid="{00000000-0004-0000-0100-000069000000}"/>
    <hyperlink ref="F833" r:id="rId107" xr:uid="{00000000-0004-0000-0100-00006A000000}"/>
    <hyperlink ref="F840" r:id="rId108" xr:uid="{00000000-0004-0000-0100-00006B000000}"/>
    <hyperlink ref="F847" r:id="rId109" xr:uid="{00000000-0004-0000-0100-00006C000000}"/>
    <hyperlink ref="F854" r:id="rId110" xr:uid="{00000000-0004-0000-0100-00006D000000}"/>
    <hyperlink ref="F869" r:id="rId111" xr:uid="{00000000-0004-0000-0100-00006E000000}"/>
    <hyperlink ref="F910" r:id="rId112" xr:uid="{00000000-0004-0000-0100-00006F000000}"/>
    <hyperlink ref="F926" r:id="rId113" xr:uid="{00000000-0004-0000-0100-000070000000}"/>
    <hyperlink ref="F973" r:id="rId114" xr:uid="{00000000-0004-0000-0100-000071000000}"/>
    <hyperlink ref="F998" r:id="rId115" xr:uid="{00000000-0004-0000-0100-000072000000}"/>
    <hyperlink ref="F1005" r:id="rId116" xr:uid="{00000000-0004-0000-0100-000073000000}"/>
    <hyperlink ref="F1033" r:id="rId117" xr:uid="{00000000-0004-0000-0100-000074000000}"/>
    <hyperlink ref="F1037" r:id="rId118" xr:uid="{00000000-0004-0000-0100-000075000000}"/>
    <hyperlink ref="F1044" r:id="rId119" xr:uid="{00000000-0004-0000-0100-000076000000}"/>
    <hyperlink ref="F1054" r:id="rId120" xr:uid="{00000000-0004-0000-0100-000077000000}"/>
    <hyperlink ref="F1062" r:id="rId121" xr:uid="{00000000-0004-0000-0100-000078000000}"/>
    <hyperlink ref="F1071" r:id="rId122" xr:uid="{00000000-0004-0000-0100-000079000000}"/>
    <hyperlink ref="F1078" r:id="rId123" xr:uid="{00000000-0004-0000-0100-00007A000000}"/>
    <hyperlink ref="F1088" r:id="rId124" xr:uid="{00000000-0004-0000-0100-00007B000000}"/>
    <hyperlink ref="F1098" r:id="rId125" xr:uid="{00000000-0004-0000-0100-00007C000000}"/>
    <hyperlink ref="F1105" r:id="rId126" xr:uid="{00000000-0004-0000-0100-00007D000000}"/>
    <hyperlink ref="F1113" r:id="rId127" xr:uid="{00000000-0004-0000-0100-00007E000000}"/>
    <hyperlink ref="F1118" r:id="rId128" xr:uid="{00000000-0004-0000-0100-00007F000000}"/>
    <hyperlink ref="F1125" r:id="rId129" xr:uid="{00000000-0004-0000-0100-000080000000}"/>
    <hyperlink ref="F1140" r:id="rId130" xr:uid="{00000000-0004-0000-0100-000081000000}"/>
    <hyperlink ref="F1148" r:id="rId131" xr:uid="{00000000-0004-0000-0100-000082000000}"/>
    <hyperlink ref="F1152" r:id="rId132" xr:uid="{00000000-0004-0000-0100-000083000000}"/>
    <hyperlink ref="F1155" r:id="rId133" xr:uid="{00000000-0004-0000-0100-000084000000}"/>
    <hyperlink ref="F1158" r:id="rId134" xr:uid="{00000000-0004-0000-0100-000085000000}"/>
    <hyperlink ref="F1161" r:id="rId135" xr:uid="{00000000-0004-0000-0100-000086000000}"/>
    <hyperlink ref="F1164" r:id="rId136" xr:uid="{00000000-0004-0000-0100-000087000000}"/>
    <hyperlink ref="F1172" r:id="rId137" xr:uid="{00000000-0004-0000-0100-000088000000}"/>
    <hyperlink ref="F1180" r:id="rId138" xr:uid="{00000000-0004-0000-0100-000089000000}"/>
    <hyperlink ref="F1190" r:id="rId139" xr:uid="{00000000-0004-0000-0100-00008A000000}"/>
    <hyperlink ref="F1193" r:id="rId140" xr:uid="{00000000-0004-0000-0100-00008B000000}"/>
    <hyperlink ref="F1209" r:id="rId141" xr:uid="{00000000-0004-0000-0100-00008C000000}"/>
    <hyperlink ref="F1214" r:id="rId142" xr:uid="{00000000-0004-0000-0100-00008D000000}"/>
    <hyperlink ref="F1231" r:id="rId143" xr:uid="{00000000-0004-0000-0100-00008E000000}"/>
    <hyperlink ref="F1246" r:id="rId144" xr:uid="{00000000-0004-0000-0100-00008F000000}"/>
    <hyperlink ref="F1249" r:id="rId145" xr:uid="{00000000-0004-0000-0100-000090000000}"/>
    <hyperlink ref="F1253" r:id="rId146" xr:uid="{00000000-0004-0000-0100-000091000000}"/>
    <hyperlink ref="F1257" r:id="rId147" xr:uid="{00000000-0004-0000-0100-000092000000}"/>
    <hyperlink ref="F1261" r:id="rId148" xr:uid="{00000000-0004-0000-0100-000093000000}"/>
    <hyperlink ref="F1266" r:id="rId149" xr:uid="{00000000-0004-0000-0100-000094000000}"/>
    <hyperlink ref="F1270" r:id="rId150" xr:uid="{00000000-0004-0000-0100-000095000000}"/>
    <hyperlink ref="F1274" r:id="rId151" xr:uid="{00000000-0004-0000-0100-000096000000}"/>
    <hyperlink ref="F1278" r:id="rId152" xr:uid="{00000000-0004-0000-0100-000097000000}"/>
    <hyperlink ref="F1282" r:id="rId153" xr:uid="{00000000-0004-0000-0100-000098000000}"/>
    <hyperlink ref="F1285" r:id="rId154" xr:uid="{00000000-0004-0000-0100-000099000000}"/>
    <hyperlink ref="F1289" r:id="rId155" xr:uid="{00000000-0004-0000-0100-00009A000000}"/>
    <hyperlink ref="F1293" r:id="rId156" xr:uid="{00000000-0004-0000-0100-00009B000000}"/>
    <hyperlink ref="F1315" r:id="rId157" xr:uid="{00000000-0004-0000-0100-00009C000000}"/>
    <hyperlink ref="F1337" r:id="rId158" xr:uid="{00000000-0004-0000-0100-00009D000000}"/>
    <hyperlink ref="F1342" r:id="rId159" xr:uid="{00000000-0004-0000-0100-00009E000000}"/>
    <hyperlink ref="F1345" r:id="rId160" xr:uid="{00000000-0004-0000-0100-00009F000000}"/>
    <hyperlink ref="F1355" r:id="rId161" xr:uid="{00000000-0004-0000-0100-0000A0000000}"/>
    <hyperlink ref="F1365" r:id="rId162" xr:uid="{00000000-0004-0000-0100-0000A1000000}"/>
    <hyperlink ref="F1375" r:id="rId163" xr:uid="{00000000-0004-0000-0100-0000A2000000}"/>
    <hyperlink ref="F1385" r:id="rId164" xr:uid="{00000000-0004-0000-0100-0000A3000000}"/>
    <hyperlink ref="F1394" r:id="rId165" xr:uid="{00000000-0004-0000-0100-0000A4000000}"/>
    <hyperlink ref="F1401" r:id="rId166" xr:uid="{00000000-0004-0000-0100-0000A5000000}"/>
    <hyperlink ref="F1405" r:id="rId167" xr:uid="{00000000-0004-0000-0100-0000A6000000}"/>
    <hyperlink ref="F1409" r:id="rId168" xr:uid="{00000000-0004-0000-0100-0000A7000000}"/>
    <hyperlink ref="F1412" r:id="rId169" xr:uid="{00000000-0004-0000-0100-0000A8000000}"/>
    <hyperlink ref="F1415" r:id="rId170" xr:uid="{00000000-0004-0000-0100-0000A9000000}"/>
    <hyperlink ref="F1418" r:id="rId171" xr:uid="{00000000-0004-0000-0100-0000AA000000}"/>
    <hyperlink ref="F1422" r:id="rId172" xr:uid="{00000000-0004-0000-0100-0000AB000000}"/>
    <hyperlink ref="F1425" r:id="rId173" xr:uid="{00000000-0004-0000-0100-0000AC000000}"/>
    <hyperlink ref="F1429" r:id="rId174" xr:uid="{00000000-0004-0000-0100-0000AD000000}"/>
    <hyperlink ref="F1435" r:id="rId175" xr:uid="{00000000-0004-0000-0100-0000AE000000}"/>
    <hyperlink ref="F1438" r:id="rId176" xr:uid="{00000000-0004-0000-0100-0000AF000000}"/>
    <hyperlink ref="F1442" r:id="rId177" xr:uid="{00000000-0004-0000-0100-0000B0000000}"/>
    <hyperlink ref="F1459" r:id="rId178" xr:uid="{00000000-0004-0000-0100-0000B1000000}"/>
    <hyperlink ref="F1462" r:id="rId179" xr:uid="{00000000-0004-0000-0100-0000B2000000}"/>
    <hyperlink ref="F1465" r:id="rId180" xr:uid="{00000000-0004-0000-0100-0000B3000000}"/>
    <hyperlink ref="F1472" r:id="rId181" xr:uid="{00000000-0004-0000-0100-0000B4000000}"/>
    <hyperlink ref="F1479" r:id="rId182" xr:uid="{00000000-0004-0000-0100-0000B5000000}"/>
    <hyperlink ref="F1496" r:id="rId183" xr:uid="{00000000-0004-0000-0100-0000B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ht="12" customHeight="1">
      <c r="B8" s="20"/>
      <c r="D8" s="27" t="s">
        <v>115</v>
      </c>
      <c r="L8" s="20"/>
    </row>
    <row r="9" spans="2:46" s="1" customFormat="1" ht="16.5" customHeight="1">
      <c r="B9" s="32"/>
      <c r="E9" s="280" t="s">
        <v>116</v>
      </c>
      <c r="F9" s="282"/>
      <c r="G9" s="282"/>
      <c r="H9" s="282"/>
      <c r="L9" s="32"/>
    </row>
    <row r="10" spans="2:46" s="1" customFormat="1" ht="12" customHeight="1">
      <c r="B10" s="32"/>
      <c r="D10" s="27" t="s">
        <v>117</v>
      </c>
      <c r="L10" s="32"/>
    </row>
    <row r="11" spans="2:46" s="1" customFormat="1" ht="16.5" customHeight="1">
      <c r="B11" s="32"/>
      <c r="E11" s="245" t="s">
        <v>1877</v>
      </c>
      <c r="F11" s="282"/>
      <c r="G11" s="282"/>
      <c r="H11" s="282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17. 1. 2026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83" t="str">
        <f>'Rekapitulace stavby'!E14</f>
        <v>Vyplň údaj</v>
      </c>
      <c r="F20" s="251"/>
      <c r="G20" s="251"/>
      <c r="H20" s="25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55" t="s">
        <v>19</v>
      </c>
      <c r="F29" s="255"/>
      <c r="G29" s="255"/>
      <c r="H29" s="255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ROUND((SUM(BE99:BE530)),  2)</f>
        <v>0</v>
      </c>
      <c r="I35" s="93">
        <v>0.21</v>
      </c>
      <c r="J35" s="83">
        <f>ROUND(((SUM(BE99:BE530))*I35),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ROUND((SUM(BF99:BF530)),  2)</f>
        <v>0</v>
      </c>
      <c r="I36" s="93">
        <v>0.12</v>
      </c>
      <c r="J36" s="83">
        <f>ROUND(((SUM(BF99:BF530))*I36),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ROUND((SUM(BG99:BG530)),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ROUND((SUM(BH99:BH530)),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ROUND((SUM(BI99:BI530)),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80" t="str">
        <f>E7</f>
        <v>Stavební úpravy Městské sauny Ostrov, U Koupaliště, 363 01 Ostrov</v>
      </c>
      <c r="F50" s="281"/>
      <c r="G50" s="281"/>
      <c r="H50" s="281"/>
      <c r="L50" s="32"/>
    </row>
    <row r="51" spans="2:47" ht="12" customHeight="1">
      <c r="B51" s="20"/>
      <c r="C51" s="27" t="s">
        <v>115</v>
      </c>
      <c r="L51" s="20"/>
    </row>
    <row r="52" spans="2:47" s="1" customFormat="1" ht="16.5" customHeight="1">
      <c r="B52" s="32"/>
      <c r="E52" s="280" t="s">
        <v>116</v>
      </c>
      <c r="F52" s="282"/>
      <c r="G52" s="282"/>
      <c r="H52" s="282"/>
      <c r="L52" s="32"/>
    </row>
    <row r="53" spans="2:47" s="1" customFormat="1" ht="12" customHeight="1">
      <c r="B53" s="32"/>
      <c r="C53" s="27" t="s">
        <v>117</v>
      </c>
      <c r="L53" s="32"/>
    </row>
    <row r="54" spans="2:47" s="1" customFormat="1" ht="16.5" customHeight="1">
      <c r="B54" s="32"/>
      <c r="E54" s="245" t="str">
        <f>E11</f>
        <v>01.02 - Zdravotně technické instalace</v>
      </c>
      <c r="F54" s="282"/>
      <c r="G54" s="282"/>
      <c r="H54" s="282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U Koupaliště, Ostrov</v>
      </c>
      <c r="I56" s="27" t="s">
        <v>23</v>
      </c>
      <c r="J56" s="49" t="str">
        <f>IF(J14="","",J14)</f>
        <v>17. 1. 2026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Město Ostrov</v>
      </c>
      <c r="I58" s="27" t="s">
        <v>31</v>
      </c>
      <c r="J58" s="30" t="str">
        <f>E23</f>
        <v>Ing. arch. Břetislav Kubíček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Bc. Martin Frous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J99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123</v>
      </c>
      <c r="E64" s="105"/>
      <c r="F64" s="105"/>
      <c r="G64" s="105"/>
      <c r="H64" s="105"/>
      <c r="I64" s="105"/>
      <c r="J64" s="106">
        <f>J100</f>
        <v>0</v>
      </c>
      <c r="L64" s="103"/>
    </row>
    <row r="65" spans="2:12" s="9" customFormat="1" ht="19.899999999999999" customHeight="1">
      <c r="B65" s="107"/>
      <c r="D65" s="108" t="s">
        <v>124</v>
      </c>
      <c r="E65" s="109"/>
      <c r="F65" s="109"/>
      <c r="G65" s="109"/>
      <c r="H65" s="109"/>
      <c r="I65" s="109"/>
      <c r="J65" s="110">
        <f>J101</f>
        <v>0</v>
      </c>
      <c r="L65" s="107"/>
    </row>
    <row r="66" spans="2:12" s="9" customFormat="1" ht="19.899999999999999" customHeight="1">
      <c r="B66" s="107"/>
      <c r="D66" s="108" t="s">
        <v>1878</v>
      </c>
      <c r="E66" s="109"/>
      <c r="F66" s="109"/>
      <c r="G66" s="109"/>
      <c r="H66" s="109"/>
      <c r="I66" s="109"/>
      <c r="J66" s="110">
        <f>J145</f>
        <v>0</v>
      </c>
      <c r="L66" s="107"/>
    </row>
    <row r="67" spans="2:12" s="9" customFormat="1" ht="19.899999999999999" customHeight="1">
      <c r="B67" s="107"/>
      <c r="D67" s="108" t="s">
        <v>1879</v>
      </c>
      <c r="E67" s="109"/>
      <c r="F67" s="109"/>
      <c r="G67" s="109"/>
      <c r="H67" s="109"/>
      <c r="I67" s="109"/>
      <c r="J67" s="110">
        <f>J151</f>
        <v>0</v>
      </c>
      <c r="L67" s="107"/>
    </row>
    <row r="68" spans="2:12" s="9" customFormat="1" ht="19.899999999999999" customHeight="1">
      <c r="B68" s="107"/>
      <c r="D68" s="108" t="s">
        <v>130</v>
      </c>
      <c r="E68" s="109"/>
      <c r="F68" s="109"/>
      <c r="G68" s="109"/>
      <c r="H68" s="109"/>
      <c r="I68" s="109"/>
      <c r="J68" s="110">
        <f>J198</f>
        <v>0</v>
      </c>
      <c r="L68" s="107"/>
    </row>
    <row r="69" spans="2:12" s="8" customFormat="1" ht="24.95" customHeight="1">
      <c r="B69" s="103"/>
      <c r="D69" s="104" t="s">
        <v>131</v>
      </c>
      <c r="E69" s="105"/>
      <c r="F69" s="105"/>
      <c r="G69" s="105"/>
      <c r="H69" s="105"/>
      <c r="I69" s="105"/>
      <c r="J69" s="106">
        <f>J202</f>
        <v>0</v>
      </c>
      <c r="L69" s="103"/>
    </row>
    <row r="70" spans="2:12" s="9" customFormat="1" ht="19.899999999999999" customHeight="1">
      <c r="B70" s="107"/>
      <c r="D70" s="108" t="s">
        <v>1880</v>
      </c>
      <c r="E70" s="109"/>
      <c r="F70" s="109"/>
      <c r="G70" s="109"/>
      <c r="H70" s="109"/>
      <c r="I70" s="109"/>
      <c r="J70" s="110">
        <f>J203</f>
        <v>0</v>
      </c>
      <c r="L70" s="107"/>
    </row>
    <row r="71" spans="2:12" s="9" customFormat="1" ht="19.899999999999999" customHeight="1">
      <c r="B71" s="107"/>
      <c r="D71" s="108" t="s">
        <v>1881</v>
      </c>
      <c r="E71" s="109"/>
      <c r="F71" s="109"/>
      <c r="G71" s="109"/>
      <c r="H71" s="109"/>
      <c r="I71" s="109"/>
      <c r="J71" s="110">
        <f>J287</f>
        <v>0</v>
      </c>
      <c r="L71" s="107"/>
    </row>
    <row r="72" spans="2:12" s="9" customFormat="1" ht="19.899999999999999" customHeight="1">
      <c r="B72" s="107"/>
      <c r="D72" s="108" t="s">
        <v>1882</v>
      </c>
      <c r="E72" s="109"/>
      <c r="F72" s="109"/>
      <c r="G72" s="109"/>
      <c r="H72" s="109"/>
      <c r="I72" s="109"/>
      <c r="J72" s="110">
        <f>J343</f>
        <v>0</v>
      </c>
      <c r="L72" s="107"/>
    </row>
    <row r="73" spans="2:12" s="9" customFormat="1" ht="19.899999999999999" customHeight="1">
      <c r="B73" s="107"/>
      <c r="D73" s="108" t="s">
        <v>1883</v>
      </c>
      <c r="E73" s="109"/>
      <c r="F73" s="109"/>
      <c r="G73" s="109"/>
      <c r="H73" s="109"/>
      <c r="I73" s="109"/>
      <c r="J73" s="110">
        <f>J477</f>
        <v>0</v>
      </c>
      <c r="L73" s="107"/>
    </row>
    <row r="74" spans="2:12" s="9" customFormat="1" ht="19.899999999999999" customHeight="1">
      <c r="B74" s="107"/>
      <c r="D74" s="108" t="s">
        <v>1884</v>
      </c>
      <c r="E74" s="109"/>
      <c r="F74" s="109"/>
      <c r="G74" s="109"/>
      <c r="H74" s="109"/>
      <c r="I74" s="109"/>
      <c r="J74" s="110">
        <f>J495</f>
        <v>0</v>
      </c>
      <c r="L74" s="107"/>
    </row>
    <row r="75" spans="2:12" s="9" customFormat="1" ht="19.899999999999999" customHeight="1">
      <c r="B75" s="107"/>
      <c r="D75" s="108" t="s">
        <v>1885</v>
      </c>
      <c r="E75" s="109"/>
      <c r="F75" s="109"/>
      <c r="G75" s="109"/>
      <c r="H75" s="109"/>
      <c r="I75" s="109"/>
      <c r="J75" s="110">
        <f>J502</f>
        <v>0</v>
      </c>
      <c r="L75" s="107"/>
    </row>
    <row r="76" spans="2:12" s="9" customFormat="1" ht="19.899999999999999" customHeight="1">
      <c r="B76" s="107"/>
      <c r="D76" s="108" t="s">
        <v>136</v>
      </c>
      <c r="E76" s="109"/>
      <c r="F76" s="109"/>
      <c r="G76" s="109"/>
      <c r="H76" s="109"/>
      <c r="I76" s="109"/>
      <c r="J76" s="110">
        <f>J511</f>
        <v>0</v>
      </c>
      <c r="L76" s="107"/>
    </row>
    <row r="77" spans="2:12" s="8" customFormat="1" ht="24.95" customHeight="1">
      <c r="B77" s="103"/>
      <c r="D77" s="104" t="s">
        <v>1886</v>
      </c>
      <c r="E77" s="105"/>
      <c r="F77" s="105"/>
      <c r="G77" s="105"/>
      <c r="H77" s="105"/>
      <c r="I77" s="105"/>
      <c r="J77" s="106">
        <f>J520</f>
        <v>0</v>
      </c>
      <c r="L77" s="103"/>
    </row>
    <row r="78" spans="2:12" s="1" customFormat="1" ht="21.75" customHeight="1">
      <c r="B78" s="32"/>
      <c r="L78" s="32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32"/>
    </row>
    <row r="83" spans="2:12" s="1" customFormat="1" ht="6.95" customHeight="1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32"/>
    </row>
    <row r="84" spans="2:12" s="1" customFormat="1" ht="24.95" customHeight="1">
      <c r="B84" s="32"/>
      <c r="C84" s="21" t="s">
        <v>141</v>
      </c>
      <c r="L84" s="32"/>
    </row>
    <row r="85" spans="2:12" s="1" customFormat="1" ht="6.95" customHeight="1">
      <c r="B85" s="32"/>
      <c r="L85" s="32"/>
    </row>
    <row r="86" spans="2:12" s="1" customFormat="1" ht="12" customHeight="1">
      <c r="B86" s="32"/>
      <c r="C86" s="27" t="s">
        <v>16</v>
      </c>
      <c r="L86" s="32"/>
    </row>
    <row r="87" spans="2:12" s="1" customFormat="1" ht="26.25" customHeight="1">
      <c r="B87" s="32"/>
      <c r="E87" s="280" t="str">
        <f>E7</f>
        <v>Stavební úpravy Městské sauny Ostrov, U Koupaliště, 363 01 Ostrov</v>
      </c>
      <c r="F87" s="281"/>
      <c r="G87" s="281"/>
      <c r="H87" s="281"/>
      <c r="L87" s="32"/>
    </row>
    <row r="88" spans="2:12" ht="12" customHeight="1">
      <c r="B88" s="20"/>
      <c r="C88" s="27" t="s">
        <v>115</v>
      </c>
      <c r="L88" s="20"/>
    </row>
    <row r="89" spans="2:12" s="1" customFormat="1" ht="16.5" customHeight="1">
      <c r="B89" s="32"/>
      <c r="E89" s="280" t="s">
        <v>116</v>
      </c>
      <c r="F89" s="282"/>
      <c r="G89" s="282"/>
      <c r="H89" s="282"/>
      <c r="L89" s="32"/>
    </row>
    <row r="90" spans="2:12" s="1" customFormat="1" ht="12" customHeight="1">
      <c r="B90" s="32"/>
      <c r="C90" s="27" t="s">
        <v>117</v>
      </c>
      <c r="L90" s="32"/>
    </row>
    <row r="91" spans="2:12" s="1" customFormat="1" ht="16.5" customHeight="1">
      <c r="B91" s="32"/>
      <c r="E91" s="245" t="str">
        <f>E11</f>
        <v>01.02 - Zdravotně technické instalace</v>
      </c>
      <c r="F91" s="282"/>
      <c r="G91" s="282"/>
      <c r="H91" s="282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21</v>
      </c>
      <c r="F93" s="25" t="str">
        <f>F14</f>
        <v>U Koupaliště, Ostrov</v>
      </c>
      <c r="I93" s="27" t="s">
        <v>23</v>
      </c>
      <c r="J93" s="49" t="str">
        <f>IF(J14="","",J14)</f>
        <v>17. 1. 2026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25</v>
      </c>
      <c r="F95" s="25" t="str">
        <f>E17</f>
        <v>Město Ostrov</v>
      </c>
      <c r="I95" s="27" t="s">
        <v>31</v>
      </c>
      <c r="J95" s="30" t="str">
        <f>E23</f>
        <v>Ing. arch. Břetislav Kubíček</v>
      </c>
      <c r="L95" s="32"/>
    </row>
    <row r="96" spans="2:12" s="1" customFormat="1" ht="15.2" customHeight="1">
      <c r="B96" s="32"/>
      <c r="C96" s="27" t="s">
        <v>29</v>
      </c>
      <c r="F96" s="25" t="str">
        <f>IF(E20="","",E20)</f>
        <v>Vyplň údaj</v>
      </c>
      <c r="I96" s="27" t="s">
        <v>34</v>
      </c>
      <c r="J96" s="30" t="str">
        <f>E26</f>
        <v>Bc. Martin Frous</v>
      </c>
      <c r="L96" s="32"/>
    </row>
    <row r="97" spans="2:65" s="1" customFormat="1" ht="10.35" customHeight="1">
      <c r="B97" s="32"/>
      <c r="L97" s="32"/>
    </row>
    <row r="98" spans="2:65" s="10" customFormat="1" ht="29.25" customHeight="1">
      <c r="B98" s="111"/>
      <c r="C98" s="112" t="s">
        <v>142</v>
      </c>
      <c r="D98" s="113" t="s">
        <v>57</v>
      </c>
      <c r="E98" s="113" t="s">
        <v>53</v>
      </c>
      <c r="F98" s="113" t="s">
        <v>54</v>
      </c>
      <c r="G98" s="113" t="s">
        <v>143</v>
      </c>
      <c r="H98" s="113" t="s">
        <v>144</v>
      </c>
      <c r="I98" s="113" t="s">
        <v>145</v>
      </c>
      <c r="J98" s="113" t="s">
        <v>121</v>
      </c>
      <c r="K98" s="114" t="s">
        <v>146</v>
      </c>
      <c r="L98" s="111"/>
      <c r="M98" s="56" t="s">
        <v>19</v>
      </c>
      <c r="N98" s="57" t="s">
        <v>42</v>
      </c>
      <c r="O98" s="57" t="s">
        <v>147</v>
      </c>
      <c r="P98" s="57" t="s">
        <v>148</v>
      </c>
      <c r="Q98" s="57" t="s">
        <v>149</v>
      </c>
      <c r="R98" s="57" t="s">
        <v>150</v>
      </c>
      <c r="S98" s="57" t="s">
        <v>151</v>
      </c>
      <c r="T98" s="58" t="s">
        <v>152</v>
      </c>
    </row>
    <row r="99" spans="2:65" s="1" customFormat="1" ht="22.9" customHeight="1">
      <c r="B99" s="32"/>
      <c r="C99" s="61" t="s">
        <v>153</v>
      </c>
      <c r="J99" s="115">
        <f>BK99</f>
        <v>0</v>
      </c>
      <c r="L99" s="32"/>
      <c r="M99" s="59"/>
      <c r="N99" s="50"/>
      <c r="O99" s="50"/>
      <c r="P99" s="116">
        <f>P100+P202+P520</f>
        <v>0</v>
      </c>
      <c r="Q99" s="50"/>
      <c r="R99" s="116">
        <f>R100+R202+R520</f>
        <v>10.175959000000002</v>
      </c>
      <c r="S99" s="50"/>
      <c r="T99" s="117">
        <f>T100+T202+T520</f>
        <v>0</v>
      </c>
      <c r="AT99" s="17" t="s">
        <v>71</v>
      </c>
      <c r="AU99" s="17" t="s">
        <v>122</v>
      </c>
      <c r="BK99" s="118">
        <f>BK100+BK202+BK520</f>
        <v>0</v>
      </c>
    </row>
    <row r="100" spans="2:65" s="11" customFormat="1" ht="25.9" customHeight="1">
      <c r="B100" s="119"/>
      <c r="D100" s="120" t="s">
        <v>71</v>
      </c>
      <c r="E100" s="121" t="s">
        <v>154</v>
      </c>
      <c r="F100" s="121" t="s">
        <v>155</v>
      </c>
      <c r="I100" s="122"/>
      <c r="J100" s="123">
        <f>BK100</f>
        <v>0</v>
      </c>
      <c r="L100" s="119"/>
      <c r="M100" s="124"/>
      <c r="P100" s="125">
        <f>P101+P145+P151+P198</f>
        <v>0</v>
      </c>
      <c r="R100" s="125">
        <f>R101+R145+R151+R198</f>
        <v>9.4931740000000016</v>
      </c>
      <c r="T100" s="126">
        <f>T101+T145+T151+T198</f>
        <v>0</v>
      </c>
      <c r="AR100" s="120" t="s">
        <v>79</v>
      </c>
      <c r="AT100" s="127" t="s">
        <v>71</v>
      </c>
      <c r="AU100" s="127" t="s">
        <v>72</v>
      </c>
      <c r="AY100" s="120" t="s">
        <v>156</v>
      </c>
      <c r="BK100" s="128">
        <f>BK101+BK145+BK151+BK198</f>
        <v>0</v>
      </c>
    </row>
    <row r="101" spans="2:65" s="11" customFormat="1" ht="22.9" customHeight="1">
      <c r="B101" s="119"/>
      <c r="D101" s="120" t="s">
        <v>71</v>
      </c>
      <c r="E101" s="129" t="s">
        <v>79</v>
      </c>
      <c r="F101" s="129" t="s">
        <v>157</v>
      </c>
      <c r="I101" s="122"/>
      <c r="J101" s="130">
        <f>BK101</f>
        <v>0</v>
      </c>
      <c r="L101" s="119"/>
      <c r="M101" s="124"/>
      <c r="P101" s="125">
        <f>SUM(P102:P144)</f>
        <v>0</v>
      </c>
      <c r="R101" s="125">
        <f>SUM(R102:R144)</f>
        <v>7.2</v>
      </c>
      <c r="T101" s="126">
        <f>SUM(T102:T144)</f>
        <v>0</v>
      </c>
      <c r="AR101" s="120" t="s">
        <v>79</v>
      </c>
      <c r="AT101" s="127" t="s">
        <v>71</v>
      </c>
      <c r="AU101" s="127" t="s">
        <v>79</v>
      </c>
      <c r="AY101" s="120" t="s">
        <v>156</v>
      </c>
      <c r="BK101" s="128">
        <f>SUM(BK102:BK144)</f>
        <v>0</v>
      </c>
    </row>
    <row r="102" spans="2:65" s="1" customFormat="1" ht="37.9" customHeight="1">
      <c r="B102" s="32"/>
      <c r="C102" s="131" t="s">
        <v>79</v>
      </c>
      <c r="D102" s="131" t="s">
        <v>158</v>
      </c>
      <c r="E102" s="132" t="s">
        <v>159</v>
      </c>
      <c r="F102" s="133" t="s">
        <v>160</v>
      </c>
      <c r="G102" s="134" t="s">
        <v>161</v>
      </c>
      <c r="H102" s="135">
        <v>18</v>
      </c>
      <c r="I102" s="136"/>
      <c r="J102" s="137">
        <f>ROUND(I102*H102,2)</f>
        <v>0</v>
      </c>
      <c r="K102" s="133" t="s">
        <v>162</v>
      </c>
      <c r="L102" s="32"/>
      <c r="M102" s="138" t="s">
        <v>19</v>
      </c>
      <c r="N102" s="13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163</v>
      </c>
      <c r="AT102" s="142" t="s">
        <v>158</v>
      </c>
      <c r="AU102" s="142" t="s">
        <v>81</v>
      </c>
      <c r="AY102" s="17" t="s">
        <v>156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163</v>
      </c>
      <c r="BM102" s="142" t="s">
        <v>1887</v>
      </c>
    </row>
    <row r="103" spans="2:65" s="1" customFormat="1">
      <c r="B103" s="32"/>
      <c r="D103" s="144" t="s">
        <v>165</v>
      </c>
      <c r="F103" s="145" t="s">
        <v>166</v>
      </c>
      <c r="I103" s="146"/>
      <c r="L103" s="32"/>
      <c r="M103" s="147"/>
      <c r="T103" s="53"/>
      <c r="AT103" s="17" t="s">
        <v>165</v>
      </c>
      <c r="AU103" s="17" t="s">
        <v>81</v>
      </c>
    </row>
    <row r="104" spans="2:65" s="1" customFormat="1">
      <c r="B104" s="32"/>
      <c r="D104" s="148" t="s">
        <v>167</v>
      </c>
      <c r="F104" s="149" t="s">
        <v>168</v>
      </c>
      <c r="I104" s="146"/>
      <c r="L104" s="32"/>
      <c r="M104" s="147"/>
      <c r="T104" s="53"/>
      <c r="AT104" s="17" t="s">
        <v>167</v>
      </c>
      <c r="AU104" s="17" t="s">
        <v>81</v>
      </c>
    </row>
    <row r="105" spans="2:65" s="13" customFormat="1">
      <c r="B105" s="156"/>
      <c r="D105" s="144" t="s">
        <v>169</v>
      </c>
      <c r="E105" s="157" t="s">
        <v>19</v>
      </c>
      <c r="F105" s="158" t="s">
        <v>1888</v>
      </c>
      <c r="H105" s="159">
        <v>18</v>
      </c>
      <c r="I105" s="160"/>
      <c r="L105" s="156"/>
      <c r="M105" s="161"/>
      <c r="T105" s="162"/>
      <c r="AT105" s="157" t="s">
        <v>169</v>
      </c>
      <c r="AU105" s="157" t="s">
        <v>81</v>
      </c>
      <c r="AV105" s="13" t="s">
        <v>81</v>
      </c>
      <c r="AW105" s="13" t="s">
        <v>33</v>
      </c>
      <c r="AX105" s="13" t="s">
        <v>72</v>
      </c>
      <c r="AY105" s="157" t="s">
        <v>156</v>
      </c>
    </row>
    <row r="106" spans="2:65" s="14" customFormat="1">
      <c r="B106" s="163"/>
      <c r="D106" s="144" t="s">
        <v>169</v>
      </c>
      <c r="E106" s="164" t="s">
        <v>19</v>
      </c>
      <c r="F106" s="165" t="s">
        <v>176</v>
      </c>
      <c r="H106" s="166">
        <v>18</v>
      </c>
      <c r="I106" s="167"/>
      <c r="L106" s="163"/>
      <c r="M106" s="168"/>
      <c r="T106" s="169"/>
      <c r="AT106" s="164" t="s">
        <v>169</v>
      </c>
      <c r="AU106" s="164" t="s">
        <v>81</v>
      </c>
      <c r="AV106" s="14" t="s">
        <v>163</v>
      </c>
      <c r="AW106" s="14" t="s">
        <v>33</v>
      </c>
      <c r="AX106" s="14" t="s">
        <v>79</v>
      </c>
      <c r="AY106" s="164" t="s">
        <v>156</v>
      </c>
    </row>
    <row r="107" spans="2:65" s="1" customFormat="1" ht="37.9" customHeight="1">
      <c r="B107" s="32"/>
      <c r="C107" s="131" t="s">
        <v>81</v>
      </c>
      <c r="D107" s="131" t="s">
        <v>158</v>
      </c>
      <c r="E107" s="132" t="s">
        <v>184</v>
      </c>
      <c r="F107" s="133" t="s">
        <v>185</v>
      </c>
      <c r="G107" s="134" t="s">
        <v>161</v>
      </c>
      <c r="H107" s="135">
        <v>9.6</v>
      </c>
      <c r="I107" s="136"/>
      <c r="J107" s="137">
        <f>ROUND(I107*H107,2)</f>
        <v>0</v>
      </c>
      <c r="K107" s="133" t="s">
        <v>162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163</v>
      </c>
      <c r="AT107" s="142" t="s">
        <v>158</v>
      </c>
      <c r="AU107" s="142" t="s">
        <v>81</v>
      </c>
      <c r="AY107" s="17" t="s">
        <v>156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163</v>
      </c>
      <c r="BM107" s="142" t="s">
        <v>1889</v>
      </c>
    </row>
    <row r="108" spans="2:65" s="1" customFormat="1">
      <c r="B108" s="32"/>
      <c r="D108" s="144" t="s">
        <v>165</v>
      </c>
      <c r="F108" s="145" t="s">
        <v>187</v>
      </c>
      <c r="I108" s="146"/>
      <c r="L108" s="32"/>
      <c r="M108" s="147"/>
      <c r="T108" s="53"/>
      <c r="AT108" s="17" t="s">
        <v>165</v>
      </c>
      <c r="AU108" s="17" t="s">
        <v>81</v>
      </c>
    </row>
    <row r="109" spans="2:65" s="1" customFormat="1">
      <c r="B109" s="32"/>
      <c r="D109" s="148" t="s">
        <v>167</v>
      </c>
      <c r="F109" s="149" t="s">
        <v>188</v>
      </c>
      <c r="I109" s="146"/>
      <c r="L109" s="32"/>
      <c r="M109" s="147"/>
      <c r="T109" s="53"/>
      <c r="AT109" s="17" t="s">
        <v>167</v>
      </c>
      <c r="AU109" s="17" t="s">
        <v>81</v>
      </c>
    </row>
    <row r="110" spans="2:65" s="12" customFormat="1">
      <c r="B110" s="150"/>
      <c r="D110" s="144" t="s">
        <v>169</v>
      </c>
      <c r="E110" s="151" t="s">
        <v>19</v>
      </c>
      <c r="F110" s="152" t="s">
        <v>1890</v>
      </c>
      <c r="H110" s="151" t="s">
        <v>19</v>
      </c>
      <c r="I110" s="153"/>
      <c r="L110" s="150"/>
      <c r="M110" s="154"/>
      <c r="T110" s="155"/>
      <c r="AT110" s="151" t="s">
        <v>169</v>
      </c>
      <c r="AU110" s="151" t="s">
        <v>81</v>
      </c>
      <c r="AV110" s="12" t="s">
        <v>79</v>
      </c>
      <c r="AW110" s="12" t="s">
        <v>33</v>
      </c>
      <c r="AX110" s="12" t="s">
        <v>72</v>
      </c>
      <c r="AY110" s="151" t="s">
        <v>156</v>
      </c>
    </row>
    <row r="111" spans="2:65" s="13" customFormat="1">
      <c r="B111" s="156"/>
      <c r="D111" s="144" t="s">
        <v>169</v>
      </c>
      <c r="E111" s="157" t="s">
        <v>19</v>
      </c>
      <c r="F111" s="158" t="s">
        <v>1891</v>
      </c>
      <c r="H111" s="159">
        <v>4.8</v>
      </c>
      <c r="I111" s="160"/>
      <c r="L111" s="156"/>
      <c r="M111" s="161"/>
      <c r="T111" s="162"/>
      <c r="AT111" s="157" t="s">
        <v>169</v>
      </c>
      <c r="AU111" s="157" t="s">
        <v>81</v>
      </c>
      <c r="AV111" s="13" t="s">
        <v>81</v>
      </c>
      <c r="AW111" s="13" t="s">
        <v>33</v>
      </c>
      <c r="AX111" s="13" t="s">
        <v>72</v>
      </c>
      <c r="AY111" s="157" t="s">
        <v>156</v>
      </c>
    </row>
    <row r="112" spans="2:65" s="12" customFormat="1">
      <c r="B112" s="150"/>
      <c r="D112" s="144" t="s">
        <v>169</v>
      </c>
      <c r="E112" s="151" t="s">
        <v>19</v>
      </c>
      <c r="F112" s="152" t="s">
        <v>1892</v>
      </c>
      <c r="H112" s="151" t="s">
        <v>19</v>
      </c>
      <c r="I112" s="153"/>
      <c r="L112" s="150"/>
      <c r="M112" s="154"/>
      <c r="T112" s="155"/>
      <c r="AT112" s="151" t="s">
        <v>169</v>
      </c>
      <c r="AU112" s="151" t="s">
        <v>81</v>
      </c>
      <c r="AV112" s="12" t="s">
        <v>79</v>
      </c>
      <c r="AW112" s="12" t="s">
        <v>33</v>
      </c>
      <c r="AX112" s="12" t="s">
        <v>72</v>
      </c>
      <c r="AY112" s="151" t="s">
        <v>156</v>
      </c>
    </row>
    <row r="113" spans="2:65" s="13" customFormat="1">
      <c r="B113" s="156"/>
      <c r="D113" s="144" t="s">
        <v>169</v>
      </c>
      <c r="E113" s="157" t="s">
        <v>19</v>
      </c>
      <c r="F113" s="158" t="s">
        <v>1893</v>
      </c>
      <c r="H113" s="159">
        <v>4.8</v>
      </c>
      <c r="I113" s="160"/>
      <c r="L113" s="156"/>
      <c r="M113" s="161"/>
      <c r="T113" s="162"/>
      <c r="AT113" s="157" t="s">
        <v>169</v>
      </c>
      <c r="AU113" s="157" t="s">
        <v>81</v>
      </c>
      <c r="AV113" s="13" t="s">
        <v>81</v>
      </c>
      <c r="AW113" s="13" t="s">
        <v>33</v>
      </c>
      <c r="AX113" s="13" t="s">
        <v>72</v>
      </c>
      <c r="AY113" s="157" t="s">
        <v>156</v>
      </c>
    </row>
    <row r="114" spans="2:65" s="14" customFormat="1">
      <c r="B114" s="163"/>
      <c r="D114" s="144" t="s">
        <v>169</v>
      </c>
      <c r="E114" s="164" t="s">
        <v>19</v>
      </c>
      <c r="F114" s="165" t="s">
        <v>176</v>
      </c>
      <c r="H114" s="166">
        <v>9.6</v>
      </c>
      <c r="I114" s="167"/>
      <c r="L114" s="163"/>
      <c r="M114" s="168"/>
      <c r="T114" s="169"/>
      <c r="AT114" s="164" t="s">
        <v>169</v>
      </c>
      <c r="AU114" s="164" t="s">
        <v>81</v>
      </c>
      <c r="AV114" s="14" t="s">
        <v>163</v>
      </c>
      <c r="AW114" s="14" t="s">
        <v>33</v>
      </c>
      <c r="AX114" s="14" t="s">
        <v>79</v>
      </c>
      <c r="AY114" s="164" t="s">
        <v>156</v>
      </c>
    </row>
    <row r="115" spans="2:65" s="1" customFormat="1" ht="37.9" customHeight="1">
      <c r="B115" s="32"/>
      <c r="C115" s="131" t="s">
        <v>183</v>
      </c>
      <c r="D115" s="131" t="s">
        <v>158</v>
      </c>
      <c r="E115" s="132" t="s">
        <v>190</v>
      </c>
      <c r="F115" s="133" t="s">
        <v>191</v>
      </c>
      <c r="G115" s="134" t="s">
        <v>161</v>
      </c>
      <c r="H115" s="135">
        <v>19.2</v>
      </c>
      <c r="I115" s="136"/>
      <c r="J115" s="137">
        <f>ROUND(I115*H115,2)</f>
        <v>0</v>
      </c>
      <c r="K115" s="133" t="s">
        <v>162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163</v>
      </c>
      <c r="AT115" s="142" t="s">
        <v>158</v>
      </c>
      <c r="AU115" s="142" t="s">
        <v>81</v>
      </c>
      <c r="AY115" s="17" t="s">
        <v>156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163</v>
      </c>
      <c r="BM115" s="142" t="s">
        <v>1894</v>
      </c>
    </row>
    <row r="116" spans="2:65" s="1" customFormat="1">
      <c r="B116" s="32"/>
      <c r="D116" s="144" t="s">
        <v>165</v>
      </c>
      <c r="F116" s="145" t="s">
        <v>193</v>
      </c>
      <c r="I116" s="146"/>
      <c r="L116" s="32"/>
      <c r="M116" s="147"/>
      <c r="T116" s="53"/>
      <c r="AT116" s="17" t="s">
        <v>165</v>
      </c>
      <c r="AU116" s="17" t="s">
        <v>81</v>
      </c>
    </row>
    <row r="117" spans="2:65" s="1" customFormat="1">
      <c r="B117" s="32"/>
      <c r="D117" s="148" t="s">
        <v>167</v>
      </c>
      <c r="F117" s="149" t="s">
        <v>194</v>
      </c>
      <c r="I117" s="146"/>
      <c r="L117" s="32"/>
      <c r="M117" s="147"/>
      <c r="T117" s="53"/>
      <c r="AT117" s="17" t="s">
        <v>167</v>
      </c>
      <c r="AU117" s="17" t="s">
        <v>81</v>
      </c>
    </row>
    <row r="118" spans="2:65" s="13" customFormat="1">
      <c r="B118" s="156"/>
      <c r="D118" s="144" t="s">
        <v>169</v>
      </c>
      <c r="E118" s="157" t="s">
        <v>19</v>
      </c>
      <c r="F118" s="158" t="s">
        <v>1895</v>
      </c>
      <c r="H118" s="159">
        <v>19.2</v>
      </c>
      <c r="I118" s="160"/>
      <c r="L118" s="156"/>
      <c r="M118" s="161"/>
      <c r="T118" s="162"/>
      <c r="AT118" s="157" t="s">
        <v>169</v>
      </c>
      <c r="AU118" s="157" t="s">
        <v>81</v>
      </c>
      <c r="AV118" s="13" t="s">
        <v>81</v>
      </c>
      <c r="AW118" s="13" t="s">
        <v>33</v>
      </c>
      <c r="AX118" s="13" t="s">
        <v>79</v>
      </c>
      <c r="AY118" s="157" t="s">
        <v>156</v>
      </c>
    </row>
    <row r="119" spans="2:65" s="1" customFormat="1" ht="24.2" customHeight="1">
      <c r="B119" s="32"/>
      <c r="C119" s="131" t="s">
        <v>163</v>
      </c>
      <c r="D119" s="131" t="s">
        <v>158</v>
      </c>
      <c r="E119" s="132" t="s">
        <v>210</v>
      </c>
      <c r="F119" s="133" t="s">
        <v>211</v>
      </c>
      <c r="G119" s="134" t="s">
        <v>161</v>
      </c>
      <c r="H119" s="135">
        <v>9.6</v>
      </c>
      <c r="I119" s="136"/>
      <c r="J119" s="137">
        <f>ROUND(I119*H119,2)</f>
        <v>0</v>
      </c>
      <c r="K119" s="133" t="s">
        <v>162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163</v>
      </c>
      <c r="AT119" s="142" t="s">
        <v>158</v>
      </c>
      <c r="AU119" s="142" t="s">
        <v>81</v>
      </c>
      <c r="AY119" s="17" t="s">
        <v>156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163</v>
      </c>
      <c r="BM119" s="142" t="s">
        <v>1896</v>
      </c>
    </row>
    <row r="120" spans="2:65" s="1" customFormat="1">
      <c r="B120" s="32"/>
      <c r="D120" s="144" t="s">
        <v>165</v>
      </c>
      <c r="F120" s="145" t="s">
        <v>213</v>
      </c>
      <c r="I120" s="146"/>
      <c r="L120" s="32"/>
      <c r="M120" s="147"/>
      <c r="T120" s="53"/>
      <c r="AT120" s="17" t="s">
        <v>165</v>
      </c>
      <c r="AU120" s="17" t="s">
        <v>81</v>
      </c>
    </row>
    <row r="121" spans="2:65" s="1" customFormat="1">
      <c r="B121" s="32"/>
      <c r="D121" s="148" t="s">
        <v>167</v>
      </c>
      <c r="F121" s="149" t="s">
        <v>214</v>
      </c>
      <c r="I121" s="146"/>
      <c r="L121" s="32"/>
      <c r="M121" s="147"/>
      <c r="T121" s="53"/>
      <c r="AT121" s="17" t="s">
        <v>167</v>
      </c>
      <c r="AU121" s="17" t="s">
        <v>81</v>
      </c>
    </row>
    <row r="122" spans="2:65" s="12" customFormat="1">
      <c r="B122" s="150"/>
      <c r="D122" s="144" t="s">
        <v>169</v>
      </c>
      <c r="E122" s="151" t="s">
        <v>19</v>
      </c>
      <c r="F122" s="152" t="s">
        <v>1890</v>
      </c>
      <c r="H122" s="151" t="s">
        <v>19</v>
      </c>
      <c r="I122" s="153"/>
      <c r="L122" s="150"/>
      <c r="M122" s="154"/>
      <c r="T122" s="155"/>
      <c r="AT122" s="151" t="s">
        <v>169</v>
      </c>
      <c r="AU122" s="151" t="s">
        <v>81</v>
      </c>
      <c r="AV122" s="12" t="s">
        <v>79</v>
      </c>
      <c r="AW122" s="12" t="s">
        <v>33</v>
      </c>
      <c r="AX122" s="12" t="s">
        <v>72</v>
      </c>
      <c r="AY122" s="151" t="s">
        <v>156</v>
      </c>
    </row>
    <row r="123" spans="2:65" s="13" customFormat="1">
      <c r="B123" s="156"/>
      <c r="D123" s="144" t="s">
        <v>169</v>
      </c>
      <c r="E123" s="157" t="s">
        <v>19</v>
      </c>
      <c r="F123" s="158" t="s">
        <v>1891</v>
      </c>
      <c r="H123" s="159">
        <v>4.8</v>
      </c>
      <c r="I123" s="160"/>
      <c r="L123" s="156"/>
      <c r="M123" s="161"/>
      <c r="T123" s="162"/>
      <c r="AT123" s="157" t="s">
        <v>169</v>
      </c>
      <c r="AU123" s="157" t="s">
        <v>81</v>
      </c>
      <c r="AV123" s="13" t="s">
        <v>81</v>
      </c>
      <c r="AW123" s="13" t="s">
        <v>33</v>
      </c>
      <c r="AX123" s="13" t="s">
        <v>72</v>
      </c>
      <c r="AY123" s="157" t="s">
        <v>156</v>
      </c>
    </row>
    <row r="124" spans="2:65" s="12" customFormat="1">
      <c r="B124" s="150"/>
      <c r="D124" s="144" t="s">
        <v>169</v>
      </c>
      <c r="E124" s="151" t="s">
        <v>19</v>
      </c>
      <c r="F124" s="152" t="s">
        <v>1892</v>
      </c>
      <c r="H124" s="151" t="s">
        <v>19</v>
      </c>
      <c r="I124" s="153"/>
      <c r="L124" s="150"/>
      <c r="M124" s="154"/>
      <c r="T124" s="155"/>
      <c r="AT124" s="151" t="s">
        <v>169</v>
      </c>
      <c r="AU124" s="151" t="s">
        <v>81</v>
      </c>
      <c r="AV124" s="12" t="s">
        <v>79</v>
      </c>
      <c r="AW124" s="12" t="s">
        <v>33</v>
      </c>
      <c r="AX124" s="12" t="s">
        <v>72</v>
      </c>
      <c r="AY124" s="151" t="s">
        <v>156</v>
      </c>
    </row>
    <row r="125" spans="2:65" s="13" customFormat="1">
      <c r="B125" s="156"/>
      <c r="D125" s="144" t="s">
        <v>169</v>
      </c>
      <c r="E125" s="157" t="s">
        <v>19</v>
      </c>
      <c r="F125" s="158" t="s">
        <v>1893</v>
      </c>
      <c r="H125" s="159">
        <v>4.8</v>
      </c>
      <c r="I125" s="160"/>
      <c r="L125" s="156"/>
      <c r="M125" s="161"/>
      <c r="T125" s="162"/>
      <c r="AT125" s="157" t="s">
        <v>169</v>
      </c>
      <c r="AU125" s="157" t="s">
        <v>81</v>
      </c>
      <c r="AV125" s="13" t="s">
        <v>81</v>
      </c>
      <c r="AW125" s="13" t="s">
        <v>33</v>
      </c>
      <c r="AX125" s="13" t="s">
        <v>72</v>
      </c>
      <c r="AY125" s="157" t="s">
        <v>156</v>
      </c>
    </row>
    <row r="126" spans="2:65" s="14" customFormat="1">
      <c r="B126" s="163"/>
      <c r="D126" s="144" t="s">
        <v>169</v>
      </c>
      <c r="E126" s="164" t="s">
        <v>19</v>
      </c>
      <c r="F126" s="165" t="s">
        <v>176</v>
      </c>
      <c r="H126" s="166">
        <v>9.6</v>
      </c>
      <c r="I126" s="167"/>
      <c r="L126" s="163"/>
      <c r="M126" s="168"/>
      <c r="T126" s="169"/>
      <c r="AT126" s="164" t="s">
        <v>169</v>
      </c>
      <c r="AU126" s="164" t="s">
        <v>81</v>
      </c>
      <c r="AV126" s="14" t="s">
        <v>163</v>
      </c>
      <c r="AW126" s="14" t="s">
        <v>33</v>
      </c>
      <c r="AX126" s="14" t="s">
        <v>79</v>
      </c>
      <c r="AY126" s="164" t="s">
        <v>156</v>
      </c>
    </row>
    <row r="127" spans="2:65" s="1" customFormat="1" ht="16.5" customHeight="1">
      <c r="B127" s="32"/>
      <c r="C127" s="131" t="s">
        <v>196</v>
      </c>
      <c r="D127" s="131" t="s">
        <v>158</v>
      </c>
      <c r="E127" s="132" t="s">
        <v>224</v>
      </c>
      <c r="F127" s="133" t="s">
        <v>225</v>
      </c>
      <c r="G127" s="134" t="s">
        <v>161</v>
      </c>
      <c r="H127" s="135">
        <v>4.8</v>
      </c>
      <c r="I127" s="136"/>
      <c r="J127" s="137">
        <f>ROUND(I127*H127,2)</f>
        <v>0</v>
      </c>
      <c r="K127" s="133" t="s">
        <v>162</v>
      </c>
      <c r="L127" s="32"/>
      <c r="M127" s="138" t="s">
        <v>19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163</v>
      </c>
      <c r="AT127" s="142" t="s">
        <v>158</v>
      </c>
      <c r="AU127" s="142" t="s">
        <v>81</v>
      </c>
      <c r="AY127" s="17" t="s">
        <v>156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163</v>
      </c>
      <c r="BM127" s="142" t="s">
        <v>1897</v>
      </c>
    </row>
    <row r="128" spans="2:65" s="1" customFormat="1">
      <c r="B128" s="32"/>
      <c r="D128" s="144" t="s">
        <v>165</v>
      </c>
      <c r="F128" s="145" t="s">
        <v>227</v>
      </c>
      <c r="I128" s="146"/>
      <c r="L128" s="32"/>
      <c r="M128" s="147"/>
      <c r="T128" s="53"/>
      <c r="AT128" s="17" t="s">
        <v>165</v>
      </c>
      <c r="AU128" s="17" t="s">
        <v>81</v>
      </c>
    </row>
    <row r="129" spans="2:65" s="1" customFormat="1">
      <c r="B129" s="32"/>
      <c r="D129" s="148" t="s">
        <v>167</v>
      </c>
      <c r="F129" s="149" t="s">
        <v>228</v>
      </c>
      <c r="I129" s="146"/>
      <c r="L129" s="32"/>
      <c r="M129" s="147"/>
      <c r="T129" s="53"/>
      <c r="AT129" s="17" t="s">
        <v>167</v>
      </c>
      <c r="AU129" s="17" t="s">
        <v>81</v>
      </c>
    </row>
    <row r="130" spans="2:65" s="12" customFormat="1">
      <c r="B130" s="150"/>
      <c r="D130" s="144" t="s">
        <v>169</v>
      </c>
      <c r="E130" s="151" t="s">
        <v>19</v>
      </c>
      <c r="F130" s="152" t="s">
        <v>1898</v>
      </c>
      <c r="H130" s="151" t="s">
        <v>19</v>
      </c>
      <c r="I130" s="153"/>
      <c r="L130" s="150"/>
      <c r="M130" s="154"/>
      <c r="T130" s="155"/>
      <c r="AT130" s="151" t="s">
        <v>169</v>
      </c>
      <c r="AU130" s="151" t="s">
        <v>81</v>
      </c>
      <c r="AV130" s="12" t="s">
        <v>79</v>
      </c>
      <c r="AW130" s="12" t="s">
        <v>33</v>
      </c>
      <c r="AX130" s="12" t="s">
        <v>72</v>
      </c>
      <c r="AY130" s="151" t="s">
        <v>156</v>
      </c>
    </row>
    <row r="131" spans="2:65" s="13" customFormat="1">
      <c r="B131" s="156"/>
      <c r="D131" s="144" t="s">
        <v>169</v>
      </c>
      <c r="E131" s="157" t="s">
        <v>19</v>
      </c>
      <c r="F131" s="158" t="s">
        <v>1891</v>
      </c>
      <c r="H131" s="159">
        <v>4.8</v>
      </c>
      <c r="I131" s="160"/>
      <c r="L131" s="156"/>
      <c r="M131" s="161"/>
      <c r="T131" s="162"/>
      <c r="AT131" s="157" t="s">
        <v>169</v>
      </c>
      <c r="AU131" s="157" t="s">
        <v>81</v>
      </c>
      <c r="AV131" s="13" t="s">
        <v>81</v>
      </c>
      <c r="AW131" s="13" t="s">
        <v>33</v>
      </c>
      <c r="AX131" s="13" t="s">
        <v>72</v>
      </c>
      <c r="AY131" s="157" t="s">
        <v>156</v>
      </c>
    </row>
    <row r="132" spans="2:65" s="14" customFormat="1">
      <c r="B132" s="163"/>
      <c r="D132" s="144" t="s">
        <v>169</v>
      </c>
      <c r="E132" s="164" t="s">
        <v>19</v>
      </c>
      <c r="F132" s="165" t="s">
        <v>176</v>
      </c>
      <c r="H132" s="166">
        <v>4.8</v>
      </c>
      <c r="I132" s="167"/>
      <c r="L132" s="163"/>
      <c r="M132" s="168"/>
      <c r="T132" s="169"/>
      <c r="AT132" s="164" t="s">
        <v>169</v>
      </c>
      <c r="AU132" s="164" t="s">
        <v>81</v>
      </c>
      <c r="AV132" s="14" t="s">
        <v>163</v>
      </c>
      <c r="AW132" s="14" t="s">
        <v>33</v>
      </c>
      <c r="AX132" s="14" t="s">
        <v>79</v>
      </c>
      <c r="AY132" s="164" t="s">
        <v>156</v>
      </c>
    </row>
    <row r="133" spans="2:65" s="1" customFormat="1" ht="24.2" customHeight="1">
      <c r="B133" s="32"/>
      <c r="C133" s="131" t="s">
        <v>202</v>
      </c>
      <c r="D133" s="131" t="s">
        <v>158</v>
      </c>
      <c r="E133" s="132" t="s">
        <v>230</v>
      </c>
      <c r="F133" s="133" t="s">
        <v>231</v>
      </c>
      <c r="G133" s="134" t="s">
        <v>161</v>
      </c>
      <c r="H133" s="135">
        <v>13.2</v>
      </c>
      <c r="I133" s="136"/>
      <c r="J133" s="137">
        <f>ROUND(I133*H133,2)</f>
        <v>0</v>
      </c>
      <c r="K133" s="133" t="s">
        <v>162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163</v>
      </c>
      <c r="AT133" s="142" t="s">
        <v>158</v>
      </c>
      <c r="AU133" s="142" t="s">
        <v>81</v>
      </c>
      <c r="AY133" s="17" t="s">
        <v>156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163</v>
      </c>
      <c r="BM133" s="142" t="s">
        <v>1899</v>
      </c>
    </row>
    <row r="134" spans="2:65" s="1" customFormat="1">
      <c r="B134" s="32"/>
      <c r="D134" s="144" t="s">
        <v>165</v>
      </c>
      <c r="F134" s="145" t="s">
        <v>233</v>
      </c>
      <c r="I134" s="146"/>
      <c r="L134" s="32"/>
      <c r="M134" s="147"/>
      <c r="T134" s="53"/>
      <c r="AT134" s="17" t="s">
        <v>165</v>
      </c>
      <c r="AU134" s="17" t="s">
        <v>81</v>
      </c>
    </row>
    <row r="135" spans="2:65" s="1" customFormat="1">
      <c r="B135" s="32"/>
      <c r="D135" s="148" t="s">
        <v>167</v>
      </c>
      <c r="F135" s="149" t="s">
        <v>234</v>
      </c>
      <c r="I135" s="146"/>
      <c r="L135" s="32"/>
      <c r="M135" s="147"/>
      <c r="T135" s="53"/>
      <c r="AT135" s="17" t="s">
        <v>167</v>
      </c>
      <c r="AU135" s="17" t="s">
        <v>81</v>
      </c>
    </row>
    <row r="136" spans="2:65" s="1" customFormat="1" ht="24.2" customHeight="1">
      <c r="B136" s="32"/>
      <c r="C136" s="131" t="s">
        <v>209</v>
      </c>
      <c r="D136" s="131" t="s">
        <v>158</v>
      </c>
      <c r="E136" s="132" t="s">
        <v>1900</v>
      </c>
      <c r="F136" s="133" t="s">
        <v>1901</v>
      </c>
      <c r="G136" s="134" t="s">
        <v>161</v>
      </c>
      <c r="H136" s="135">
        <v>3.6</v>
      </c>
      <c r="I136" s="136"/>
      <c r="J136" s="137">
        <f>ROUND(I136*H136,2)</f>
        <v>0</v>
      </c>
      <c r="K136" s="133" t="s">
        <v>162</v>
      </c>
      <c r="L136" s="32"/>
      <c r="M136" s="138" t="s">
        <v>19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163</v>
      </c>
      <c r="AT136" s="142" t="s">
        <v>158</v>
      </c>
      <c r="AU136" s="142" t="s">
        <v>81</v>
      </c>
      <c r="AY136" s="17" t="s">
        <v>156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163</v>
      </c>
      <c r="BM136" s="142" t="s">
        <v>1902</v>
      </c>
    </row>
    <row r="137" spans="2:65" s="1" customFormat="1">
      <c r="B137" s="32"/>
      <c r="D137" s="144" t="s">
        <v>165</v>
      </c>
      <c r="F137" s="145" t="s">
        <v>1903</v>
      </c>
      <c r="I137" s="146"/>
      <c r="L137" s="32"/>
      <c r="M137" s="147"/>
      <c r="T137" s="53"/>
      <c r="AT137" s="17" t="s">
        <v>165</v>
      </c>
      <c r="AU137" s="17" t="s">
        <v>81</v>
      </c>
    </row>
    <row r="138" spans="2:65" s="1" customFormat="1">
      <c r="B138" s="32"/>
      <c r="D138" s="148" t="s">
        <v>167</v>
      </c>
      <c r="F138" s="149" t="s">
        <v>1904</v>
      </c>
      <c r="I138" s="146"/>
      <c r="L138" s="32"/>
      <c r="M138" s="147"/>
      <c r="T138" s="53"/>
      <c r="AT138" s="17" t="s">
        <v>167</v>
      </c>
      <c r="AU138" s="17" t="s">
        <v>81</v>
      </c>
    </row>
    <row r="139" spans="2:65" s="13" customFormat="1">
      <c r="B139" s="156"/>
      <c r="D139" s="144" t="s">
        <v>169</v>
      </c>
      <c r="E139" s="157" t="s">
        <v>19</v>
      </c>
      <c r="F139" s="158" t="s">
        <v>1905</v>
      </c>
      <c r="H139" s="159">
        <v>3.6</v>
      </c>
      <c r="I139" s="160"/>
      <c r="L139" s="156"/>
      <c r="M139" s="161"/>
      <c r="T139" s="162"/>
      <c r="AT139" s="157" t="s">
        <v>169</v>
      </c>
      <c r="AU139" s="157" t="s">
        <v>81</v>
      </c>
      <c r="AV139" s="13" t="s">
        <v>81</v>
      </c>
      <c r="AW139" s="13" t="s">
        <v>33</v>
      </c>
      <c r="AX139" s="13" t="s">
        <v>72</v>
      </c>
      <c r="AY139" s="157" t="s">
        <v>156</v>
      </c>
    </row>
    <row r="140" spans="2:65" s="14" customFormat="1">
      <c r="B140" s="163"/>
      <c r="D140" s="144" t="s">
        <v>169</v>
      </c>
      <c r="E140" s="164" t="s">
        <v>19</v>
      </c>
      <c r="F140" s="165" t="s">
        <v>176</v>
      </c>
      <c r="H140" s="166">
        <v>3.6</v>
      </c>
      <c r="I140" s="167"/>
      <c r="L140" s="163"/>
      <c r="M140" s="168"/>
      <c r="T140" s="169"/>
      <c r="AT140" s="164" t="s">
        <v>169</v>
      </c>
      <c r="AU140" s="164" t="s">
        <v>81</v>
      </c>
      <c r="AV140" s="14" t="s">
        <v>163</v>
      </c>
      <c r="AW140" s="14" t="s">
        <v>33</v>
      </c>
      <c r="AX140" s="14" t="s">
        <v>79</v>
      </c>
      <c r="AY140" s="164" t="s">
        <v>156</v>
      </c>
    </row>
    <row r="141" spans="2:65" s="1" customFormat="1" ht="16.5" customHeight="1">
      <c r="B141" s="32"/>
      <c r="C141" s="170" t="s">
        <v>215</v>
      </c>
      <c r="D141" s="170" t="s">
        <v>237</v>
      </c>
      <c r="E141" s="171" t="s">
        <v>1906</v>
      </c>
      <c r="F141" s="172" t="s">
        <v>1907</v>
      </c>
      <c r="G141" s="173" t="s">
        <v>218</v>
      </c>
      <c r="H141" s="174">
        <v>7.2</v>
      </c>
      <c r="I141" s="175"/>
      <c r="J141" s="176">
        <f>ROUND(I141*H141,2)</f>
        <v>0</v>
      </c>
      <c r="K141" s="172" t="s">
        <v>162</v>
      </c>
      <c r="L141" s="177"/>
      <c r="M141" s="178" t="s">
        <v>19</v>
      </c>
      <c r="N141" s="179" t="s">
        <v>43</v>
      </c>
      <c r="P141" s="140">
        <f>O141*H141</f>
        <v>0</v>
      </c>
      <c r="Q141" s="140">
        <v>1</v>
      </c>
      <c r="R141" s="140">
        <f>Q141*H141</f>
        <v>7.2</v>
      </c>
      <c r="S141" s="140">
        <v>0</v>
      </c>
      <c r="T141" s="141">
        <f>S141*H141</f>
        <v>0</v>
      </c>
      <c r="AR141" s="142" t="s">
        <v>215</v>
      </c>
      <c r="AT141" s="142" t="s">
        <v>237</v>
      </c>
      <c r="AU141" s="142" t="s">
        <v>81</v>
      </c>
      <c r="AY141" s="17" t="s">
        <v>156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163</v>
      </c>
      <c r="BM141" s="142" t="s">
        <v>1908</v>
      </c>
    </row>
    <row r="142" spans="2:65" s="1" customFormat="1">
      <c r="B142" s="32"/>
      <c r="D142" s="144" t="s">
        <v>165</v>
      </c>
      <c r="F142" s="145" t="s">
        <v>1907</v>
      </c>
      <c r="I142" s="146"/>
      <c r="L142" s="32"/>
      <c r="M142" s="147"/>
      <c r="T142" s="53"/>
      <c r="AT142" s="17" t="s">
        <v>165</v>
      </c>
      <c r="AU142" s="17" t="s">
        <v>81</v>
      </c>
    </row>
    <row r="143" spans="2:65" s="13" customFormat="1">
      <c r="B143" s="156"/>
      <c r="D143" s="144" t="s">
        <v>169</v>
      </c>
      <c r="E143" s="157" t="s">
        <v>19</v>
      </c>
      <c r="F143" s="158" t="s">
        <v>1909</v>
      </c>
      <c r="H143" s="159">
        <v>3.6</v>
      </c>
      <c r="I143" s="160"/>
      <c r="L143" s="156"/>
      <c r="M143" s="161"/>
      <c r="T143" s="162"/>
      <c r="AT143" s="157" t="s">
        <v>169</v>
      </c>
      <c r="AU143" s="157" t="s">
        <v>81</v>
      </c>
      <c r="AV143" s="13" t="s">
        <v>81</v>
      </c>
      <c r="AW143" s="13" t="s">
        <v>33</v>
      </c>
      <c r="AX143" s="13" t="s">
        <v>79</v>
      </c>
      <c r="AY143" s="157" t="s">
        <v>156</v>
      </c>
    </row>
    <row r="144" spans="2:65" s="13" customFormat="1">
      <c r="B144" s="156"/>
      <c r="D144" s="144" t="s">
        <v>169</v>
      </c>
      <c r="F144" s="158" t="s">
        <v>1910</v>
      </c>
      <c r="H144" s="159">
        <v>7.2</v>
      </c>
      <c r="I144" s="160"/>
      <c r="L144" s="156"/>
      <c r="M144" s="161"/>
      <c r="T144" s="162"/>
      <c r="AT144" s="157" t="s">
        <v>169</v>
      </c>
      <c r="AU144" s="157" t="s">
        <v>81</v>
      </c>
      <c r="AV144" s="13" t="s">
        <v>81</v>
      </c>
      <c r="AW144" s="13" t="s">
        <v>4</v>
      </c>
      <c r="AX144" s="13" t="s">
        <v>79</v>
      </c>
      <c r="AY144" s="157" t="s">
        <v>156</v>
      </c>
    </row>
    <row r="145" spans="2:65" s="11" customFormat="1" ht="22.9" customHeight="1">
      <c r="B145" s="119"/>
      <c r="D145" s="120" t="s">
        <v>71</v>
      </c>
      <c r="E145" s="129" t="s">
        <v>163</v>
      </c>
      <c r="F145" s="129" t="s">
        <v>1911</v>
      </c>
      <c r="I145" s="122"/>
      <c r="J145" s="130">
        <f>BK145</f>
        <v>0</v>
      </c>
      <c r="L145" s="119"/>
      <c r="M145" s="124"/>
      <c r="P145" s="125">
        <f>SUM(P146:P150)</f>
        <v>0</v>
      </c>
      <c r="R145" s="125">
        <f>SUM(R146:R150)</f>
        <v>2.2689240000000002</v>
      </c>
      <c r="T145" s="126">
        <f>SUM(T146:T150)</f>
        <v>0</v>
      </c>
      <c r="AR145" s="120" t="s">
        <v>79</v>
      </c>
      <c r="AT145" s="127" t="s">
        <v>71</v>
      </c>
      <c r="AU145" s="127" t="s">
        <v>79</v>
      </c>
      <c r="AY145" s="120" t="s">
        <v>156</v>
      </c>
      <c r="BK145" s="128">
        <f>SUM(BK146:BK150)</f>
        <v>0</v>
      </c>
    </row>
    <row r="146" spans="2:65" s="1" customFormat="1" ht="24.2" customHeight="1">
      <c r="B146" s="32"/>
      <c r="C146" s="131" t="s">
        <v>223</v>
      </c>
      <c r="D146" s="131" t="s">
        <v>158</v>
      </c>
      <c r="E146" s="132" t="s">
        <v>1912</v>
      </c>
      <c r="F146" s="133" t="s">
        <v>1913</v>
      </c>
      <c r="G146" s="134" t="s">
        <v>161</v>
      </c>
      <c r="H146" s="135">
        <v>1.2</v>
      </c>
      <c r="I146" s="136"/>
      <c r="J146" s="137">
        <f>ROUND(I146*H146,2)</f>
        <v>0</v>
      </c>
      <c r="K146" s="133" t="s">
        <v>162</v>
      </c>
      <c r="L146" s="32"/>
      <c r="M146" s="138" t="s">
        <v>19</v>
      </c>
      <c r="N146" s="139" t="s">
        <v>43</v>
      </c>
      <c r="P146" s="140">
        <f>O146*H146</f>
        <v>0</v>
      </c>
      <c r="Q146" s="140">
        <v>1.8907700000000001</v>
      </c>
      <c r="R146" s="140">
        <f>Q146*H146</f>
        <v>2.2689240000000002</v>
      </c>
      <c r="S146" s="140">
        <v>0</v>
      </c>
      <c r="T146" s="141">
        <f>S146*H146</f>
        <v>0</v>
      </c>
      <c r="AR146" s="142" t="s">
        <v>163</v>
      </c>
      <c r="AT146" s="142" t="s">
        <v>158</v>
      </c>
      <c r="AU146" s="142" t="s">
        <v>81</v>
      </c>
      <c r="AY146" s="17" t="s">
        <v>156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163</v>
      </c>
      <c r="BM146" s="142" t="s">
        <v>1914</v>
      </c>
    </row>
    <row r="147" spans="2:65" s="1" customFormat="1">
      <c r="B147" s="32"/>
      <c r="D147" s="144" t="s">
        <v>165</v>
      </c>
      <c r="F147" s="145" t="s">
        <v>1915</v>
      </c>
      <c r="I147" s="146"/>
      <c r="L147" s="32"/>
      <c r="M147" s="147"/>
      <c r="T147" s="53"/>
      <c r="AT147" s="17" t="s">
        <v>165</v>
      </c>
      <c r="AU147" s="17" t="s">
        <v>81</v>
      </c>
    </row>
    <row r="148" spans="2:65" s="1" customFormat="1">
      <c r="B148" s="32"/>
      <c r="D148" s="148" t="s">
        <v>167</v>
      </c>
      <c r="F148" s="149" t="s">
        <v>1916</v>
      </c>
      <c r="I148" s="146"/>
      <c r="L148" s="32"/>
      <c r="M148" s="147"/>
      <c r="T148" s="53"/>
      <c r="AT148" s="17" t="s">
        <v>167</v>
      </c>
      <c r="AU148" s="17" t="s">
        <v>81</v>
      </c>
    </row>
    <row r="149" spans="2:65" s="13" customFormat="1">
      <c r="B149" s="156"/>
      <c r="D149" s="144" t="s">
        <v>169</v>
      </c>
      <c r="E149" s="157" t="s">
        <v>19</v>
      </c>
      <c r="F149" s="158" t="s">
        <v>1917</v>
      </c>
      <c r="H149" s="159">
        <v>1.2</v>
      </c>
      <c r="I149" s="160"/>
      <c r="L149" s="156"/>
      <c r="M149" s="161"/>
      <c r="T149" s="162"/>
      <c r="AT149" s="157" t="s">
        <v>169</v>
      </c>
      <c r="AU149" s="157" t="s">
        <v>81</v>
      </c>
      <c r="AV149" s="13" t="s">
        <v>81</v>
      </c>
      <c r="AW149" s="13" t="s">
        <v>33</v>
      </c>
      <c r="AX149" s="13" t="s">
        <v>72</v>
      </c>
      <c r="AY149" s="157" t="s">
        <v>156</v>
      </c>
    </row>
    <row r="150" spans="2:65" s="14" customFormat="1">
      <c r="B150" s="163"/>
      <c r="D150" s="144" t="s">
        <v>169</v>
      </c>
      <c r="E150" s="164" t="s">
        <v>19</v>
      </c>
      <c r="F150" s="165" t="s">
        <v>176</v>
      </c>
      <c r="H150" s="166">
        <v>1.2</v>
      </c>
      <c r="I150" s="167"/>
      <c r="L150" s="163"/>
      <c r="M150" s="168"/>
      <c r="T150" s="169"/>
      <c r="AT150" s="164" t="s">
        <v>169</v>
      </c>
      <c r="AU150" s="164" t="s">
        <v>81</v>
      </c>
      <c r="AV150" s="14" t="s">
        <v>163</v>
      </c>
      <c r="AW150" s="14" t="s">
        <v>33</v>
      </c>
      <c r="AX150" s="14" t="s">
        <v>79</v>
      </c>
      <c r="AY150" s="164" t="s">
        <v>156</v>
      </c>
    </row>
    <row r="151" spans="2:65" s="11" customFormat="1" ht="22.9" customHeight="1">
      <c r="B151" s="119"/>
      <c r="D151" s="120" t="s">
        <v>71</v>
      </c>
      <c r="E151" s="129" t="s">
        <v>215</v>
      </c>
      <c r="F151" s="129" t="s">
        <v>1918</v>
      </c>
      <c r="I151" s="122"/>
      <c r="J151" s="130">
        <f>BK151</f>
        <v>0</v>
      </c>
      <c r="L151" s="119"/>
      <c r="M151" s="124"/>
      <c r="P151" s="125">
        <f>SUM(P152:P197)</f>
        <v>0</v>
      </c>
      <c r="R151" s="125">
        <f>SUM(R152:R197)</f>
        <v>2.4249999999999997E-2</v>
      </c>
      <c r="T151" s="126">
        <f>SUM(T152:T197)</f>
        <v>0</v>
      </c>
      <c r="AR151" s="120" t="s">
        <v>79</v>
      </c>
      <c r="AT151" s="127" t="s">
        <v>71</v>
      </c>
      <c r="AU151" s="127" t="s">
        <v>79</v>
      </c>
      <c r="AY151" s="120" t="s">
        <v>156</v>
      </c>
      <c r="BK151" s="128">
        <f>SUM(BK152:BK197)</f>
        <v>0</v>
      </c>
    </row>
    <row r="152" spans="2:65" s="1" customFormat="1" ht="33" customHeight="1">
      <c r="B152" s="32"/>
      <c r="C152" s="131" t="s">
        <v>229</v>
      </c>
      <c r="D152" s="131" t="s">
        <v>158</v>
      </c>
      <c r="E152" s="132" t="s">
        <v>1919</v>
      </c>
      <c r="F152" s="133" t="s">
        <v>1920</v>
      </c>
      <c r="G152" s="134" t="s">
        <v>284</v>
      </c>
      <c r="H152" s="135">
        <v>37</v>
      </c>
      <c r="I152" s="136"/>
      <c r="J152" s="137">
        <f>ROUND(I152*H152,2)</f>
        <v>0</v>
      </c>
      <c r="K152" s="133" t="s">
        <v>162</v>
      </c>
      <c r="L152" s="32"/>
      <c r="M152" s="138" t="s">
        <v>19</v>
      </c>
      <c r="N152" s="139" t="s">
        <v>43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163</v>
      </c>
      <c r="AT152" s="142" t="s">
        <v>158</v>
      </c>
      <c r="AU152" s="142" t="s">
        <v>81</v>
      </c>
      <c r="AY152" s="17" t="s">
        <v>156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163</v>
      </c>
      <c r="BM152" s="142" t="s">
        <v>1921</v>
      </c>
    </row>
    <row r="153" spans="2:65" s="1" customFormat="1">
      <c r="B153" s="32"/>
      <c r="D153" s="144" t="s">
        <v>165</v>
      </c>
      <c r="F153" s="145" t="s">
        <v>1922</v>
      </c>
      <c r="I153" s="146"/>
      <c r="L153" s="32"/>
      <c r="M153" s="147"/>
      <c r="T153" s="53"/>
      <c r="AT153" s="17" t="s">
        <v>165</v>
      </c>
      <c r="AU153" s="17" t="s">
        <v>81</v>
      </c>
    </row>
    <row r="154" spans="2:65" s="1" customFormat="1">
      <c r="B154" s="32"/>
      <c r="D154" s="148" t="s">
        <v>167</v>
      </c>
      <c r="F154" s="149" t="s">
        <v>1923</v>
      </c>
      <c r="I154" s="146"/>
      <c r="L154" s="32"/>
      <c r="M154" s="147"/>
      <c r="T154" s="53"/>
      <c r="AT154" s="17" t="s">
        <v>167</v>
      </c>
      <c r="AU154" s="17" t="s">
        <v>81</v>
      </c>
    </row>
    <row r="155" spans="2:65" s="1" customFormat="1" ht="16.5" customHeight="1">
      <c r="B155" s="32"/>
      <c r="C155" s="170" t="s">
        <v>236</v>
      </c>
      <c r="D155" s="170" t="s">
        <v>237</v>
      </c>
      <c r="E155" s="171" t="s">
        <v>1924</v>
      </c>
      <c r="F155" s="172" t="s">
        <v>1925</v>
      </c>
      <c r="G155" s="173" t="s">
        <v>284</v>
      </c>
      <c r="H155" s="174">
        <v>27</v>
      </c>
      <c r="I155" s="175"/>
      <c r="J155" s="176">
        <f>ROUND(I155*H155,2)</f>
        <v>0</v>
      </c>
      <c r="K155" s="172" t="s">
        <v>162</v>
      </c>
      <c r="L155" s="177"/>
      <c r="M155" s="178" t="s">
        <v>19</v>
      </c>
      <c r="N155" s="179" t="s">
        <v>43</v>
      </c>
      <c r="P155" s="140">
        <f>O155*H155</f>
        <v>0</v>
      </c>
      <c r="Q155" s="140">
        <v>2.7999999999999998E-4</v>
      </c>
      <c r="R155" s="140">
        <f>Q155*H155</f>
        <v>7.559999999999999E-3</v>
      </c>
      <c r="S155" s="140">
        <v>0</v>
      </c>
      <c r="T155" s="141">
        <f>S155*H155</f>
        <v>0</v>
      </c>
      <c r="AR155" s="142" t="s">
        <v>215</v>
      </c>
      <c r="AT155" s="142" t="s">
        <v>237</v>
      </c>
      <c r="AU155" s="142" t="s">
        <v>81</v>
      </c>
      <c r="AY155" s="17" t="s">
        <v>156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163</v>
      </c>
      <c r="BM155" s="142" t="s">
        <v>1926</v>
      </c>
    </row>
    <row r="156" spans="2:65" s="1" customFormat="1">
      <c r="B156" s="32"/>
      <c r="D156" s="144" t="s">
        <v>165</v>
      </c>
      <c r="F156" s="145" t="s">
        <v>1925</v>
      </c>
      <c r="I156" s="146"/>
      <c r="L156" s="32"/>
      <c r="M156" s="147"/>
      <c r="T156" s="53"/>
      <c r="AT156" s="17" t="s">
        <v>165</v>
      </c>
      <c r="AU156" s="17" t="s">
        <v>81</v>
      </c>
    </row>
    <row r="157" spans="2:65" s="1" customFormat="1" ht="21.75" customHeight="1">
      <c r="B157" s="32"/>
      <c r="C157" s="170" t="s">
        <v>8</v>
      </c>
      <c r="D157" s="170" t="s">
        <v>237</v>
      </c>
      <c r="E157" s="171" t="s">
        <v>1927</v>
      </c>
      <c r="F157" s="172" t="s">
        <v>1928</v>
      </c>
      <c r="G157" s="173" t="s">
        <v>284</v>
      </c>
      <c r="H157" s="174">
        <v>10</v>
      </c>
      <c r="I157" s="175"/>
      <c r="J157" s="176">
        <f>ROUND(I157*H157,2)</f>
        <v>0</v>
      </c>
      <c r="K157" s="172" t="s">
        <v>162</v>
      </c>
      <c r="L157" s="177"/>
      <c r="M157" s="178" t="s">
        <v>19</v>
      </c>
      <c r="N157" s="179" t="s">
        <v>43</v>
      </c>
      <c r="P157" s="140">
        <f>O157*H157</f>
        <v>0</v>
      </c>
      <c r="Q157" s="140">
        <v>1.2E-4</v>
      </c>
      <c r="R157" s="140">
        <f>Q157*H157</f>
        <v>1.2000000000000001E-3</v>
      </c>
      <c r="S157" s="140">
        <v>0</v>
      </c>
      <c r="T157" s="141">
        <f>S157*H157</f>
        <v>0</v>
      </c>
      <c r="AR157" s="142" t="s">
        <v>215</v>
      </c>
      <c r="AT157" s="142" t="s">
        <v>237</v>
      </c>
      <c r="AU157" s="142" t="s">
        <v>81</v>
      </c>
      <c r="AY157" s="17" t="s">
        <v>156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163</v>
      </c>
      <c r="BM157" s="142" t="s">
        <v>1929</v>
      </c>
    </row>
    <row r="158" spans="2:65" s="1" customFormat="1">
      <c r="B158" s="32"/>
      <c r="D158" s="144" t="s">
        <v>165</v>
      </c>
      <c r="F158" s="145" t="s">
        <v>1928</v>
      </c>
      <c r="I158" s="146"/>
      <c r="L158" s="32"/>
      <c r="M158" s="147"/>
      <c r="T158" s="53"/>
      <c r="AT158" s="17" t="s">
        <v>165</v>
      </c>
      <c r="AU158" s="17" t="s">
        <v>81</v>
      </c>
    </row>
    <row r="159" spans="2:65" s="1" customFormat="1" ht="33" customHeight="1">
      <c r="B159" s="32"/>
      <c r="C159" s="131" t="s">
        <v>249</v>
      </c>
      <c r="D159" s="131" t="s">
        <v>158</v>
      </c>
      <c r="E159" s="132" t="s">
        <v>1930</v>
      </c>
      <c r="F159" s="133" t="s">
        <v>1931</v>
      </c>
      <c r="G159" s="134" t="s">
        <v>284</v>
      </c>
      <c r="H159" s="135">
        <v>3</v>
      </c>
      <c r="I159" s="136"/>
      <c r="J159" s="137">
        <f>ROUND(I159*H159,2)</f>
        <v>0</v>
      </c>
      <c r="K159" s="133" t="s">
        <v>162</v>
      </c>
      <c r="L159" s="32"/>
      <c r="M159" s="138" t="s">
        <v>19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163</v>
      </c>
      <c r="AT159" s="142" t="s">
        <v>158</v>
      </c>
      <c r="AU159" s="142" t="s">
        <v>81</v>
      </c>
      <c r="AY159" s="17" t="s">
        <v>156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163</v>
      </c>
      <c r="BM159" s="142" t="s">
        <v>1932</v>
      </c>
    </row>
    <row r="160" spans="2:65" s="1" customFormat="1">
      <c r="B160" s="32"/>
      <c r="D160" s="144" t="s">
        <v>165</v>
      </c>
      <c r="F160" s="145" t="s">
        <v>1933</v>
      </c>
      <c r="I160" s="146"/>
      <c r="L160" s="32"/>
      <c r="M160" s="147"/>
      <c r="T160" s="53"/>
      <c r="AT160" s="17" t="s">
        <v>165</v>
      </c>
      <c r="AU160" s="17" t="s">
        <v>81</v>
      </c>
    </row>
    <row r="161" spans="2:65" s="1" customFormat="1">
      <c r="B161" s="32"/>
      <c r="D161" s="148" t="s">
        <v>167</v>
      </c>
      <c r="F161" s="149" t="s">
        <v>1934</v>
      </c>
      <c r="I161" s="146"/>
      <c r="L161" s="32"/>
      <c r="M161" s="147"/>
      <c r="T161" s="53"/>
      <c r="AT161" s="17" t="s">
        <v>167</v>
      </c>
      <c r="AU161" s="17" t="s">
        <v>81</v>
      </c>
    </row>
    <row r="162" spans="2:65" s="1" customFormat="1" ht="24.2" customHeight="1">
      <c r="B162" s="32"/>
      <c r="C162" s="170" t="s">
        <v>261</v>
      </c>
      <c r="D162" s="170" t="s">
        <v>237</v>
      </c>
      <c r="E162" s="171" t="s">
        <v>1935</v>
      </c>
      <c r="F162" s="172" t="s">
        <v>1936</v>
      </c>
      <c r="G162" s="173" t="s">
        <v>284</v>
      </c>
      <c r="H162" s="174">
        <v>3</v>
      </c>
      <c r="I162" s="175"/>
      <c r="J162" s="176">
        <f>ROUND(I162*H162,2)</f>
        <v>0</v>
      </c>
      <c r="K162" s="172" t="s">
        <v>162</v>
      </c>
      <c r="L162" s="177"/>
      <c r="M162" s="178" t="s">
        <v>19</v>
      </c>
      <c r="N162" s="179" t="s">
        <v>43</v>
      </c>
      <c r="P162" s="140">
        <f>O162*H162</f>
        <v>0</v>
      </c>
      <c r="Q162" s="140">
        <v>7.6000000000000004E-4</v>
      </c>
      <c r="R162" s="140">
        <f>Q162*H162</f>
        <v>2.2799999999999999E-3</v>
      </c>
      <c r="S162" s="140">
        <v>0</v>
      </c>
      <c r="T162" s="141">
        <f>S162*H162</f>
        <v>0</v>
      </c>
      <c r="AR162" s="142" t="s">
        <v>215</v>
      </c>
      <c r="AT162" s="142" t="s">
        <v>237</v>
      </c>
      <c r="AU162" s="142" t="s">
        <v>81</v>
      </c>
      <c r="AY162" s="17" t="s">
        <v>156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7" t="s">
        <v>79</v>
      </c>
      <c r="BK162" s="143">
        <f>ROUND(I162*H162,2)</f>
        <v>0</v>
      </c>
      <c r="BL162" s="17" t="s">
        <v>163</v>
      </c>
      <c r="BM162" s="142" t="s">
        <v>1937</v>
      </c>
    </row>
    <row r="163" spans="2:65" s="1" customFormat="1">
      <c r="B163" s="32"/>
      <c r="D163" s="144" t="s">
        <v>165</v>
      </c>
      <c r="F163" s="145" t="s">
        <v>1936</v>
      </c>
      <c r="I163" s="146"/>
      <c r="L163" s="32"/>
      <c r="M163" s="147"/>
      <c r="T163" s="53"/>
      <c r="AT163" s="17" t="s">
        <v>165</v>
      </c>
      <c r="AU163" s="17" t="s">
        <v>81</v>
      </c>
    </row>
    <row r="164" spans="2:65" s="1" customFormat="1" ht="33" customHeight="1">
      <c r="B164" s="32"/>
      <c r="C164" s="131" t="s">
        <v>268</v>
      </c>
      <c r="D164" s="131" t="s">
        <v>158</v>
      </c>
      <c r="E164" s="132" t="s">
        <v>1938</v>
      </c>
      <c r="F164" s="133" t="s">
        <v>1939</v>
      </c>
      <c r="G164" s="134" t="s">
        <v>284</v>
      </c>
      <c r="H164" s="135">
        <v>6</v>
      </c>
      <c r="I164" s="136"/>
      <c r="J164" s="137">
        <f>ROUND(I164*H164,2)</f>
        <v>0</v>
      </c>
      <c r="K164" s="133" t="s">
        <v>162</v>
      </c>
      <c r="L164" s="32"/>
      <c r="M164" s="138" t="s">
        <v>19</v>
      </c>
      <c r="N164" s="139" t="s">
        <v>43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163</v>
      </c>
      <c r="AT164" s="142" t="s">
        <v>158</v>
      </c>
      <c r="AU164" s="142" t="s">
        <v>81</v>
      </c>
      <c r="AY164" s="17" t="s">
        <v>156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163</v>
      </c>
      <c r="BM164" s="142" t="s">
        <v>1940</v>
      </c>
    </row>
    <row r="165" spans="2:65" s="1" customFormat="1">
      <c r="B165" s="32"/>
      <c r="D165" s="144" t="s">
        <v>165</v>
      </c>
      <c r="F165" s="145" t="s">
        <v>1941</v>
      </c>
      <c r="I165" s="146"/>
      <c r="L165" s="32"/>
      <c r="M165" s="147"/>
      <c r="T165" s="53"/>
      <c r="AT165" s="17" t="s">
        <v>165</v>
      </c>
      <c r="AU165" s="17" t="s">
        <v>81</v>
      </c>
    </row>
    <row r="166" spans="2:65" s="1" customFormat="1">
      <c r="B166" s="32"/>
      <c r="D166" s="148" t="s">
        <v>167</v>
      </c>
      <c r="F166" s="149" t="s">
        <v>1942</v>
      </c>
      <c r="I166" s="146"/>
      <c r="L166" s="32"/>
      <c r="M166" s="147"/>
      <c r="T166" s="53"/>
      <c r="AT166" s="17" t="s">
        <v>167</v>
      </c>
      <c r="AU166" s="17" t="s">
        <v>81</v>
      </c>
    </row>
    <row r="167" spans="2:65" s="1" customFormat="1" ht="16.5" customHeight="1">
      <c r="B167" s="32"/>
      <c r="C167" s="170" t="s">
        <v>281</v>
      </c>
      <c r="D167" s="170" t="s">
        <v>237</v>
      </c>
      <c r="E167" s="171" t="s">
        <v>1943</v>
      </c>
      <c r="F167" s="172" t="s">
        <v>1944</v>
      </c>
      <c r="G167" s="173" t="s">
        <v>284</v>
      </c>
      <c r="H167" s="174">
        <v>6</v>
      </c>
      <c r="I167" s="175"/>
      <c r="J167" s="176">
        <f>ROUND(I167*H167,2)</f>
        <v>0</v>
      </c>
      <c r="K167" s="172" t="s">
        <v>162</v>
      </c>
      <c r="L167" s="177"/>
      <c r="M167" s="178" t="s">
        <v>19</v>
      </c>
      <c r="N167" s="179" t="s">
        <v>43</v>
      </c>
      <c r="P167" s="140">
        <f>O167*H167</f>
        <v>0</v>
      </c>
      <c r="Q167" s="140">
        <v>3.5E-4</v>
      </c>
      <c r="R167" s="140">
        <f>Q167*H167</f>
        <v>2.0999999999999999E-3</v>
      </c>
      <c r="S167" s="140">
        <v>0</v>
      </c>
      <c r="T167" s="141">
        <f>S167*H167</f>
        <v>0</v>
      </c>
      <c r="AR167" s="142" t="s">
        <v>215</v>
      </c>
      <c r="AT167" s="142" t="s">
        <v>237</v>
      </c>
      <c r="AU167" s="142" t="s">
        <v>81</v>
      </c>
      <c r="AY167" s="17" t="s">
        <v>156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163</v>
      </c>
      <c r="BM167" s="142" t="s">
        <v>1945</v>
      </c>
    </row>
    <row r="168" spans="2:65" s="1" customFormat="1">
      <c r="B168" s="32"/>
      <c r="D168" s="144" t="s">
        <v>165</v>
      </c>
      <c r="F168" s="145" t="s">
        <v>1944</v>
      </c>
      <c r="I168" s="146"/>
      <c r="L168" s="32"/>
      <c r="M168" s="147"/>
      <c r="T168" s="53"/>
      <c r="AT168" s="17" t="s">
        <v>165</v>
      </c>
      <c r="AU168" s="17" t="s">
        <v>81</v>
      </c>
    </row>
    <row r="169" spans="2:65" s="1" customFormat="1" ht="33" customHeight="1">
      <c r="B169" s="32"/>
      <c r="C169" s="131" t="s">
        <v>288</v>
      </c>
      <c r="D169" s="131" t="s">
        <v>158</v>
      </c>
      <c r="E169" s="132" t="s">
        <v>1946</v>
      </c>
      <c r="F169" s="133" t="s">
        <v>1947</v>
      </c>
      <c r="G169" s="134" t="s">
        <v>284</v>
      </c>
      <c r="H169" s="135">
        <v>6</v>
      </c>
      <c r="I169" s="136"/>
      <c r="J169" s="137">
        <f>ROUND(I169*H169,2)</f>
        <v>0</v>
      </c>
      <c r="K169" s="133" t="s">
        <v>162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163</v>
      </c>
      <c r="AT169" s="142" t="s">
        <v>158</v>
      </c>
      <c r="AU169" s="142" t="s">
        <v>81</v>
      </c>
      <c r="AY169" s="17" t="s">
        <v>156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163</v>
      </c>
      <c r="BM169" s="142" t="s">
        <v>1948</v>
      </c>
    </row>
    <row r="170" spans="2:65" s="1" customFormat="1">
      <c r="B170" s="32"/>
      <c r="D170" s="144" t="s">
        <v>165</v>
      </c>
      <c r="F170" s="145" t="s">
        <v>1949</v>
      </c>
      <c r="I170" s="146"/>
      <c r="L170" s="32"/>
      <c r="M170" s="147"/>
      <c r="T170" s="53"/>
      <c r="AT170" s="17" t="s">
        <v>165</v>
      </c>
      <c r="AU170" s="17" t="s">
        <v>81</v>
      </c>
    </row>
    <row r="171" spans="2:65" s="1" customFormat="1">
      <c r="B171" s="32"/>
      <c r="D171" s="148" t="s">
        <v>167</v>
      </c>
      <c r="F171" s="149" t="s">
        <v>1950</v>
      </c>
      <c r="I171" s="146"/>
      <c r="L171" s="32"/>
      <c r="M171" s="147"/>
      <c r="T171" s="53"/>
      <c r="AT171" s="17" t="s">
        <v>167</v>
      </c>
      <c r="AU171" s="17" t="s">
        <v>81</v>
      </c>
    </row>
    <row r="172" spans="2:65" s="1" customFormat="1" ht="24.2" customHeight="1">
      <c r="B172" s="32"/>
      <c r="C172" s="170" t="s">
        <v>294</v>
      </c>
      <c r="D172" s="170" t="s">
        <v>237</v>
      </c>
      <c r="E172" s="171" t="s">
        <v>1951</v>
      </c>
      <c r="F172" s="172" t="s">
        <v>1952</v>
      </c>
      <c r="G172" s="173" t="s">
        <v>284</v>
      </c>
      <c r="H172" s="174">
        <v>5</v>
      </c>
      <c r="I172" s="175"/>
      <c r="J172" s="176">
        <f>ROUND(I172*H172,2)</f>
        <v>0</v>
      </c>
      <c r="K172" s="172" t="s">
        <v>162</v>
      </c>
      <c r="L172" s="177"/>
      <c r="M172" s="178" t="s">
        <v>19</v>
      </c>
      <c r="N172" s="179" t="s">
        <v>43</v>
      </c>
      <c r="P172" s="140">
        <f>O172*H172</f>
        <v>0</v>
      </c>
      <c r="Q172" s="140">
        <v>7.2000000000000005E-4</v>
      </c>
      <c r="R172" s="140">
        <f>Q172*H172</f>
        <v>3.6000000000000003E-3</v>
      </c>
      <c r="S172" s="140">
        <v>0</v>
      </c>
      <c r="T172" s="141">
        <f>S172*H172</f>
        <v>0</v>
      </c>
      <c r="AR172" s="142" t="s">
        <v>215</v>
      </c>
      <c r="AT172" s="142" t="s">
        <v>237</v>
      </c>
      <c r="AU172" s="142" t="s">
        <v>81</v>
      </c>
      <c r="AY172" s="17" t="s">
        <v>156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79</v>
      </c>
      <c r="BK172" s="143">
        <f>ROUND(I172*H172,2)</f>
        <v>0</v>
      </c>
      <c r="BL172" s="17" t="s">
        <v>163</v>
      </c>
      <c r="BM172" s="142" t="s">
        <v>1953</v>
      </c>
    </row>
    <row r="173" spans="2:65" s="1" customFormat="1">
      <c r="B173" s="32"/>
      <c r="D173" s="144" t="s">
        <v>165</v>
      </c>
      <c r="F173" s="145" t="s">
        <v>1952</v>
      </c>
      <c r="I173" s="146"/>
      <c r="L173" s="32"/>
      <c r="M173" s="147"/>
      <c r="T173" s="53"/>
      <c r="AT173" s="17" t="s">
        <v>165</v>
      </c>
      <c r="AU173" s="17" t="s">
        <v>81</v>
      </c>
    </row>
    <row r="174" spans="2:65" s="1" customFormat="1" ht="24.2" customHeight="1">
      <c r="B174" s="32"/>
      <c r="C174" s="170" t="s">
        <v>300</v>
      </c>
      <c r="D174" s="170" t="s">
        <v>237</v>
      </c>
      <c r="E174" s="171" t="s">
        <v>1954</v>
      </c>
      <c r="F174" s="172" t="s">
        <v>1955</v>
      </c>
      <c r="G174" s="173" t="s">
        <v>284</v>
      </c>
      <c r="H174" s="174">
        <v>1</v>
      </c>
      <c r="I174" s="175"/>
      <c r="J174" s="176">
        <f>ROUND(I174*H174,2)</f>
        <v>0</v>
      </c>
      <c r="K174" s="172" t="s">
        <v>162</v>
      </c>
      <c r="L174" s="177"/>
      <c r="M174" s="178" t="s">
        <v>19</v>
      </c>
      <c r="N174" s="179" t="s">
        <v>43</v>
      </c>
      <c r="P174" s="140">
        <f>O174*H174</f>
        <v>0</v>
      </c>
      <c r="Q174" s="140">
        <v>8.8000000000000003E-4</v>
      </c>
      <c r="R174" s="140">
        <f>Q174*H174</f>
        <v>8.8000000000000003E-4</v>
      </c>
      <c r="S174" s="140">
        <v>0</v>
      </c>
      <c r="T174" s="141">
        <f>S174*H174</f>
        <v>0</v>
      </c>
      <c r="AR174" s="142" t="s">
        <v>215</v>
      </c>
      <c r="AT174" s="142" t="s">
        <v>237</v>
      </c>
      <c r="AU174" s="142" t="s">
        <v>81</v>
      </c>
      <c r="AY174" s="17" t="s">
        <v>156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163</v>
      </c>
      <c r="BM174" s="142" t="s">
        <v>1956</v>
      </c>
    </row>
    <row r="175" spans="2:65" s="1" customFormat="1">
      <c r="B175" s="32"/>
      <c r="D175" s="144" t="s">
        <v>165</v>
      </c>
      <c r="F175" s="145" t="s">
        <v>1955</v>
      </c>
      <c r="I175" s="146"/>
      <c r="L175" s="32"/>
      <c r="M175" s="147"/>
      <c r="T175" s="53"/>
      <c r="AT175" s="17" t="s">
        <v>165</v>
      </c>
      <c r="AU175" s="17" t="s">
        <v>81</v>
      </c>
    </row>
    <row r="176" spans="2:65" s="1" customFormat="1" ht="33" customHeight="1">
      <c r="B176" s="32"/>
      <c r="C176" s="131" t="s">
        <v>306</v>
      </c>
      <c r="D176" s="131" t="s">
        <v>158</v>
      </c>
      <c r="E176" s="132" t="s">
        <v>1957</v>
      </c>
      <c r="F176" s="133" t="s">
        <v>1958</v>
      </c>
      <c r="G176" s="134" t="s">
        <v>284</v>
      </c>
      <c r="H176" s="135">
        <v>2</v>
      </c>
      <c r="I176" s="136"/>
      <c r="J176" s="137">
        <f>ROUND(I176*H176,2)</f>
        <v>0</v>
      </c>
      <c r="K176" s="133" t="s">
        <v>162</v>
      </c>
      <c r="L176" s="32"/>
      <c r="M176" s="138" t="s">
        <v>19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163</v>
      </c>
      <c r="AT176" s="142" t="s">
        <v>158</v>
      </c>
      <c r="AU176" s="142" t="s">
        <v>81</v>
      </c>
      <c r="AY176" s="17" t="s">
        <v>156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163</v>
      </c>
      <c r="BM176" s="142" t="s">
        <v>1959</v>
      </c>
    </row>
    <row r="177" spans="2:65" s="1" customFormat="1">
      <c r="B177" s="32"/>
      <c r="D177" s="144" t="s">
        <v>165</v>
      </c>
      <c r="F177" s="145" t="s">
        <v>1960</v>
      </c>
      <c r="I177" s="146"/>
      <c r="L177" s="32"/>
      <c r="M177" s="147"/>
      <c r="T177" s="53"/>
      <c r="AT177" s="17" t="s">
        <v>165</v>
      </c>
      <c r="AU177" s="17" t="s">
        <v>81</v>
      </c>
    </row>
    <row r="178" spans="2:65" s="1" customFormat="1">
      <c r="B178" s="32"/>
      <c r="D178" s="148" t="s">
        <v>167</v>
      </c>
      <c r="F178" s="149" t="s">
        <v>1961</v>
      </c>
      <c r="I178" s="146"/>
      <c r="L178" s="32"/>
      <c r="M178" s="147"/>
      <c r="T178" s="53"/>
      <c r="AT178" s="17" t="s">
        <v>167</v>
      </c>
      <c r="AU178" s="17" t="s">
        <v>81</v>
      </c>
    </row>
    <row r="179" spans="2:65" s="1" customFormat="1" ht="16.5" customHeight="1">
      <c r="B179" s="32"/>
      <c r="C179" s="170" t="s">
        <v>7</v>
      </c>
      <c r="D179" s="170" t="s">
        <v>237</v>
      </c>
      <c r="E179" s="171" t="s">
        <v>1962</v>
      </c>
      <c r="F179" s="172" t="s">
        <v>1963</v>
      </c>
      <c r="G179" s="173" t="s">
        <v>284</v>
      </c>
      <c r="H179" s="174">
        <v>2</v>
      </c>
      <c r="I179" s="175"/>
      <c r="J179" s="176">
        <f>ROUND(I179*H179,2)</f>
        <v>0</v>
      </c>
      <c r="K179" s="172" t="s">
        <v>162</v>
      </c>
      <c r="L179" s="177"/>
      <c r="M179" s="178" t="s">
        <v>19</v>
      </c>
      <c r="N179" s="179" t="s">
        <v>43</v>
      </c>
      <c r="P179" s="140">
        <f>O179*H179</f>
        <v>0</v>
      </c>
      <c r="Q179" s="140">
        <v>2.5999999999999998E-4</v>
      </c>
      <c r="R179" s="140">
        <f>Q179*H179</f>
        <v>5.1999999999999995E-4</v>
      </c>
      <c r="S179" s="140">
        <v>0</v>
      </c>
      <c r="T179" s="141">
        <f>S179*H179</f>
        <v>0</v>
      </c>
      <c r="AR179" s="142" t="s">
        <v>215</v>
      </c>
      <c r="AT179" s="142" t="s">
        <v>237</v>
      </c>
      <c r="AU179" s="142" t="s">
        <v>81</v>
      </c>
      <c r="AY179" s="17" t="s">
        <v>156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163</v>
      </c>
      <c r="BM179" s="142" t="s">
        <v>1964</v>
      </c>
    </row>
    <row r="180" spans="2:65" s="1" customFormat="1">
      <c r="B180" s="32"/>
      <c r="D180" s="144" t="s">
        <v>165</v>
      </c>
      <c r="F180" s="145" t="s">
        <v>1963</v>
      </c>
      <c r="I180" s="146"/>
      <c r="L180" s="32"/>
      <c r="M180" s="147"/>
      <c r="T180" s="53"/>
      <c r="AT180" s="17" t="s">
        <v>165</v>
      </c>
      <c r="AU180" s="17" t="s">
        <v>81</v>
      </c>
    </row>
    <row r="181" spans="2:65" s="1" customFormat="1" ht="33" customHeight="1">
      <c r="B181" s="32"/>
      <c r="C181" s="131" t="s">
        <v>321</v>
      </c>
      <c r="D181" s="131" t="s">
        <v>158</v>
      </c>
      <c r="E181" s="132" t="s">
        <v>1965</v>
      </c>
      <c r="F181" s="133" t="s">
        <v>1966</v>
      </c>
      <c r="G181" s="134" t="s">
        <v>284</v>
      </c>
      <c r="H181" s="135">
        <v>2</v>
      </c>
      <c r="I181" s="136"/>
      <c r="J181" s="137">
        <f>ROUND(I181*H181,2)</f>
        <v>0</v>
      </c>
      <c r="K181" s="133" t="s">
        <v>162</v>
      </c>
      <c r="L181" s="32"/>
      <c r="M181" s="138" t="s">
        <v>19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163</v>
      </c>
      <c r="AT181" s="142" t="s">
        <v>158</v>
      </c>
      <c r="AU181" s="142" t="s">
        <v>81</v>
      </c>
      <c r="AY181" s="17" t="s">
        <v>156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163</v>
      </c>
      <c r="BM181" s="142" t="s">
        <v>1967</v>
      </c>
    </row>
    <row r="182" spans="2:65" s="1" customFormat="1">
      <c r="B182" s="32"/>
      <c r="D182" s="144" t="s">
        <v>165</v>
      </c>
      <c r="F182" s="145" t="s">
        <v>1968</v>
      </c>
      <c r="I182" s="146"/>
      <c r="L182" s="32"/>
      <c r="M182" s="147"/>
      <c r="T182" s="53"/>
      <c r="AT182" s="17" t="s">
        <v>165</v>
      </c>
      <c r="AU182" s="17" t="s">
        <v>81</v>
      </c>
    </row>
    <row r="183" spans="2:65" s="1" customFormat="1">
      <c r="B183" s="32"/>
      <c r="D183" s="148" t="s">
        <v>167</v>
      </c>
      <c r="F183" s="149" t="s">
        <v>1969</v>
      </c>
      <c r="I183" s="146"/>
      <c r="L183" s="32"/>
      <c r="M183" s="147"/>
      <c r="T183" s="53"/>
      <c r="AT183" s="17" t="s">
        <v>167</v>
      </c>
      <c r="AU183" s="17" t="s">
        <v>81</v>
      </c>
    </row>
    <row r="184" spans="2:65" s="1" customFormat="1" ht="16.5" customHeight="1">
      <c r="B184" s="32"/>
      <c r="C184" s="170" t="s">
        <v>325</v>
      </c>
      <c r="D184" s="170" t="s">
        <v>237</v>
      </c>
      <c r="E184" s="171" t="s">
        <v>1970</v>
      </c>
      <c r="F184" s="172" t="s">
        <v>1971</v>
      </c>
      <c r="G184" s="173" t="s">
        <v>284</v>
      </c>
      <c r="H184" s="174">
        <v>2</v>
      </c>
      <c r="I184" s="175"/>
      <c r="J184" s="176">
        <f>ROUND(I184*H184,2)</f>
        <v>0</v>
      </c>
      <c r="K184" s="172" t="s">
        <v>162</v>
      </c>
      <c r="L184" s="177"/>
      <c r="M184" s="178" t="s">
        <v>19</v>
      </c>
      <c r="N184" s="179" t="s">
        <v>43</v>
      </c>
      <c r="P184" s="140">
        <f>O184*H184</f>
        <v>0</v>
      </c>
      <c r="Q184" s="140">
        <v>6.4999999999999997E-4</v>
      </c>
      <c r="R184" s="140">
        <f>Q184*H184</f>
        <v>1.2999999999999999E-3</v>
      </c>
      <c r="S184" s="140">
        <v>0</v>
      </c>
      <c r="T184" s="141">
        <f>S184*H184</f>
        <v>0</v>
      </c>
      <c r="AR184" s="142" t="s">
        <v>215</v>
      </c>
      <c r="AT184" s="142" t="s">
        <v>237</v>
      </c>
      <c r="AU184" s="142" t="s">
        <v>81</v>
      </c>
      <c r="AY184" s="17" t="s">
        <v>156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163</v>
      </c>
      <c r="BM184" s="142" t="s">
        <v>1972</v>
      </c>
    </row>
    <row r="185" spans="2:65" s="1" customFormat="1">
      <c r="B185" s="32"/>
      <c r="D185" s="144" t="s">
        <v>165</v>
      </c>
      <c r="F185" s="145" t="s">
        <v>1971</v>
      </c>
      <c r="I185" s="146"/>
      <c r="L185" s="32"/>
      <c r="M185" s="147"/>
      <c r="T185" s="53"/>
      <c r="AT185" s="17" t="s">
        <v>165</v>
      </c>
      <c r="AU185" s="17" t="s">
        <v>81</v>
      </c>
    </row>
    <row r="186" spans="2:65" s="1" customFormat="1" ht="33" customHeight="1">
      <c r="B186" s="32"/>
      <c r="C186" s="131" t="s">
        <v>329</v>
      </c>
      <c r="D186" s="131" t="s">
        <v>158</v>
      </c>
      <c r="E186" s="132" t="s">
        <v>1973</v>
      </c>
      <c r="F186" s="133" t="s">
        <v>1974</v>
      </c>
      <c r="G186" s="134" t="s">
        <v>284</v>
      </c>
      <c r="H186" s="135">
        <v>3</v>
      </c>
      <c r="I186" s="136"/>
      <c r="J186" s="137">
        <f>ROUND(I186*H186,2)</f>
        <v>0</v>
      </c>
      <c r="K186" s="133" t="s">
        <v>162</v>
      </c>
      <c r="L186" s="32"/>
      <c r="M186" s="138" t="s">
        <v>19</v>
      </c>
      <c r="N186" s="139" t="s">
        <v>43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163</v>
      </c>
      <c r="AT186" s="142" t="s">
        <v>158</v>
      </c>
      <c r="AU186" s="142" t="s">
        <v>81</v>
      </c>
      <c r="AY186" s="17" t="s">
        <v>156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7" t="s">
        <v>79</v>
      </c>
      <c r="BK186" s="143">
        <f>ROUND(I186*H186,2)</f>
        <v>0</v>
      </c>
      <c r="BL186" s="17" t="s">
        <v>163</v>
      </c>
      <c r="BM186" s="142" t="s">
        <v>1975</v>
      </c>
    </row>
    <row r="187" spans="2:65" s="1" customFormat="1">
      <c r="B187" s="32"/>
      <c r="D187" s="144" t="s">
        <v>165</v>
      </c>
      <c r="F187" s="145" t="s">
        <v>1976</v>
      </c>
      <c r="I187" s="146"/>
      <c r="L187" s="32"/>
      <c r="M187" s="147"/>
      <c r="T187" s="53"/>
      <c r="AT187" s="17" t="s">
        <v>165</v>
      </c>
      <c r="AU187" s="17" t="s">
        <v>81</v>
      </c>
    </row>
    <row r="188" spans="2:65" s="1" customFormat="1">
      <c r="B188" s="32"/>
      <c r="D188" s="148" t="s">
        <v>167</v>
      </c>
      <c r="F188" s="149" t="s">
        <v>1977</v>
      </c>
      <c r="I188" s="146"/>
      <c r="L188" s="32"/>
      <c r="M188" s="147"/>
      <c r="T188" s="53"/>
      <c r="AT188" s="17" t="s">
        <v>167</v>
      </c>
      <c r="AU188" s="17" t="s">
        <v>81</v>
      </c>
    </row>
    <row r="189" spans="2:65" s="1" customFormat="1" ht="24.2" customHeight="1">
      <c r="B189" s="32"/>
      <c r="C189" s="170" t="s">
        <v>337</v>
      </c>
      <c r="D189" s="170" t="s">
        <v>237</v>
      </c>
      <c r="E189" s="171" t="s">
        <v>1978</v>
      </c>
      <c r="F189" s="172" t="s">
        <v>1979</v>
      </c>
      <c r="G189" s="173" t="s">
        <v>284</v>
      </c>
      <c r="H189" s="174">
        <v>2</v>
      </c>
      <c r="I189" s="175"/>
      <c r="J189" s="176">
        <f>ROUND(I189*H189,2)</f>
        <v>0</v>
      </c>
      <c r="K189" s="172" t="s">
        <v>162</v>
      </c>
      <c r="L189" s="177"/>
      <c r="M189" s="178" t="s">
        <v>19</v>
      </c>
      <c r="N189" s="179" t="s">
        <v>43</v>
      </c>
      <c r="P189" s="140">
        <f>O189*H189</f>
        <v>0</v>
      </c>
      <c r="Q189" s="140">
        <v>1.2800000000000001E-3</v>
      </c>
      <c r="R189" s="140">
        <f>Q189*H189</f>
        <v>2.5600000000000002E-3</v>
      </c>
      <c r="S189" s="140">
        <v>0</v>
      </c>
      <c r="T189" s="141">
        <f>S189*H189</f>
        <v>0</v>
      </c>
      <c r="AR189" s="142" t="s">
        <v>215</v>
      </c>
      <c r="AT189" s="142" t="s">
        <v>237</v>
      </c>
      <c r="AU189" s="142" t="s">
        <v>81</v>
      </c>
      <c r="AY189" s="17" t="s">
        <v>156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163</v>
      </c>
      <c r="BM189" s="142" t="s">
        <v>1980</v>
      </c>
    </row>
    <row r="190" spans="2:65" s="1" customFormat="1">
      <c r="B190" s="32"/>
      <c r="D190" s="144" t="s">
        <v>165</v>
      </c>
      <c r="F190" s="145" t="s">
        <v>1979</v>
      </c>
      <c r="I190" s="146"/>
      <c r="L190" s="32"/>
      <c r="M190" s="147"/>
      <c r="T190" s="53"/>
      <c r="AT190" s="17" t="s">
        <v>165</v>
      </c>
      <c r="AU190" s="17" t="s">
        <v>81</v>
      </c>
    </row>
    <row r="191" spans="2:65" s="1" customFormat="1" ht="24.2" customHeight="1">
      <c r="B191" s="32"/>
      <c r="C191" s="170" t="s">
        <v>341</v>
      </c>
      <c r="D191" s="170" t="s">
        <v>237</v>
      </c>
      <c r="E191" s="171" t="s">
        <v>1981</v>
      </c>
      <c r="F191" s="172" t="s">
        <v>1982</v>
      </c>
      <c r="G191" s="173" t="s">
        <v>284</v>
      </c>
      <c r="H191" s="174">
        <v>1</v>
      </c>
      <c r="I191" s="175"/>
      <c r="J191" s="176">
        <f>ROUND(I191*H191,2)</f>
        <v>0</v>
      </c>
      <c r="K191" s="172" t="s">
        <v>162</v>
      </c>
      <c r="L191" s="177"/>
      <c r="M191" s="178" t="s">
        <v>19</v>
      </c>
      <c r="N191" s="179" t="s">
        <v>43</v>
      </c>
      <c r="P191" s="140">
        <f>O191*H191</f>
        <v>0</v>
      </c>
      <c r="Q191" s="140">
        <v>1.4300000000000001E-3</v>
      </c>
      <c r="R191" s="140">
        <f>Q191*H191</f>
        <v>1.4300000000000001E-3</v>
      </c>
      <c r="S191" s="140">
        <v>0</v>
      </c>
      <c r="T191" s="141">
        <f>S191*H191</f>
        <v>0</v>
      </c>
      <c r="AR191" s="142" t="s">
        <v>215</v>
      </c>
      <c r="AT191" s="142" t="s">
        <v>237</v>
      </c>
      <c r="AU191" s="142" t="s">
        <v>81</v>
      </c>
      <c r="AY191" s="17" t="s">
        <v>156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163</v>
      </c>
      <c r="BM191" s="142" t="s">
        <v>1983</v>
      </c>
    </row>
    <row r="192" spans="2:65" s="1" customFormat="1">
      <c r="B192" s="32"/>
      <c r="D192" s="144" t="s">
        <v>165</v>
      </c>
      <c r="F192" s="145" t="s">
        <v>1982</v>
      </c>
      <c r="I192" s="146"/>
      <c r="L192" s="32"/>
      <c r="M192" s="147"/>
      <c r="T192" s="53"/>
      <c r="AT192" s="17" t="s">
        <v>165</v>
      </c>
      <c r="AU192" s="17" t="s">
        <v>81</v>
      </c>
    </row>
    <row r="193" spans="2:65" s="1" customFormat="1" ht="33" customHeight="1">
      <c r="B193" s="32"/>
      <c r="C193" s="131" t="s">
        <v>345</v>
      </c>
      <c r="D193" s="131" t="s">
        <v>158</v>
      </c>
      <c r="E193" s="132" t="s">
        <v>1984</v>
      </c>
      <c r="F193" s="133" t="s">
        <v>1985</v>
      </c>
      <c r="G193" s="134" t="s">
        <v>284</v>
      </c>
      <c r="H193" s="135">
        <v>2</v>
      </c>
      <c r="I193" s="136"/>
      <c r="J193" s="137">
        <f>ROUND(I193*H193,2)</f>
        <v>0</v>
      </c>
      <c r="K193" s="133" t="s">
        <v>162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163</v>
      </c>
      <c r="AT193" s="142" t="s">
        <v>158</v>
      </c>
      <c r="AU193" s="142" t="s">
        <v>81</v>
      </c>
      <c r="AY193" s="17" t="s">
        <v>156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163</v>
      </c>
      <c r="BM193" s="142" t="s">
        <v>1986</v>
      </c>
    </row>
    <row r="194" spans="2:65" s="1" customFormat="1">
      <c r="B194" s="32"/>
      <c r="D194" s="144" t="s">
        <v>165</v>
      </c>
      <c r="F194" s="145" t="s">
        <v>1987</v>
      </c>
      <c r="I194" s="146"/>
      <c r="L194" s="32"/>
      <c r="M194" s="147"/>
      <c r="T194" s="53"/>
      <c r="AT194" s="17" t="s">
        <v>165</v>
      </c>
      <c r="AU194" s="17" t="s">
        <v>81</v>
      </c>
    </row>
    <row r="195" spans="2:65" s="1" customFormat="1">
      <c r="B195" s="32"/>
      <c r="D195" s="148" t="s">
        <v>167</v>
      </c>
      <c r="F195" s="149" t="s">
        <v>1988</v>
      </c>
      <c r="I195" s="146"/>
      <c r="L195" s="32"/>
      <c r="M195" s="147"/>
      <c r="T195" s="53"/>
      <c r="AT195" s="17" t="s">
        <v>167</v>
      </c>
      <c r="AU195" s="17" t="s">
        <v>81</v>
      </c>
    </row>
    <row r="196" spans="2:65" s="1" customFormat="1" ht="16.5" customHeight="1">
      <c r="B196" s="32"/>
      <c r="C196" s="170" t="s">
        <v>352</v>
      </c>
      <c r="D196" s="170" t="s">
        <v>237</v>
      </c>
      <c r="E196" s="171" t="s">
        <v>1989</v>
      </c>
      <c r="F196" s="172" t="s">
        <v>1990</v>
      </c>
      <c r="G196" s="173" t="s">
        <v>284</v>
      </c>
      <c r="H196" s="174">
        <v>2</v>
      </c>
      <c r="I196" s="175"/>
      <c r="J196" s="176">
        <f>ROUND(I196*H196,2)</f>
        <v>0</v>
      </c>
      <c r="K196" s="172" t="s">
        <v>162</v>
      </c>
      <c r="L196" s="177"/>
      <c r="M196" s="178" t="s">
        <v>19</v>
      </c>
      <c r="N196" s="179" t="s">
        <v>43</v>
      </c>
      <c r="P196" s="140">
        <f>O196*H196</f>
        <v>0</v>
      </c>
      <c r="Q196" s="140">
        <v>4.0999999999999999E-4</v>
      </c>
      <c r="R196" s="140">
        <f>Q196*H196</f>
        <v>8.1999999999999998E-4</v>
      </c>
      <c r="S196" s="140">
        <v>0</v>
      </c>
      <c r="T196" s="141">
        <f>S196*H196</f>
        <v>0</v>
      </c>
      <c r="AR196" s="142" t="s">
        <v>215</v>
      </c>
      <c r="AT196" s="142" t="s">
        <v>237</v>
      </c>
      <c r="AU196" s="142" t="s">
        <v>81</v>
      </c>
      <c r="AY196" s="17" t="s">
        <v>156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163</v>
      </c>
      <c r="BM196" s="142" t="s">
        <v>1991</v>
      </c>
    </row>
    <row r="197" spans="2:65" s="1" customFormat="1">
      <c r="B197" s="32"/>
      <c r="D197" s="144" t="s">
        <v>165</v>
      </c>
      <c r="F197" s="145" t="s">
        <v>1990</v>
      </c>
      <c r="I197" s="146"/>
      <c r="L197" s="32"/>
      <c r="M197" s="147"/>
      <c r="T197" s="53"/>
      <c r="AT197" s="17" t="s">
        <v>165</v>
      </c>
      <c r="AU197" s="17" t="s">
        <v>81</v>
      </c>
    </row>
    <row r="198" spans="2:65" s="11" customFormat="1" ht="22.9" customHeight="1">
      <c r="B198" s="119"/>
      <c r="D198" s="120" t="s">
        <v>71</v>
      </c>
      <c r="E198" s="129" t="s">
        <v>830</v>
      </c>
      <c r="F198" s="129" t="s">
        <v>831</v>
      </c>
      <c r="I198" s="122"/>
      <c r="J198" s="130">
        <f>BK198</f>
        <v>0</v>
      </c>
      <c r="L198" s="119"/>
      <c r="M198" s="124"/>
      <c r="P198" s="125">
        <f>SUM(P199:P201)</f>
        <v>0</v>
      </c>
      <c r="R198" s="125">
        <f>SUM(R199:R201)</f>
        <v>0</v>
      </c>
      <c r="T198" s="126">
        <f>SUM(T199:T201)</f>
        <v>0</v>
      </c>
      <c r="AR198" s="120" t="s">
        <v>79</v>
      </c>
      <c r="AT198" s="127" t="s">
        <v>71</v>
      </c>
      <c r="AU198" s="127" t="s">
        <v>79</v>
      </c>
      <c r="AY198" s="120" t="s">
        <v>156</v>
      </c>
      <c r="BK198" s="128">
        <f>SUM(BK199:BK201)</f>
        <v>0</v>
      </c>
    </row>
    <row r="199" spans="2:65" s="1" customFormat="1" ht="21.75" customHeight="1">
      <c r="B199" s="32"/>
      <c r="C199" s="131" t="s">
        <v>361</v>
      </c>
      <c r="D199" s="131" t="s">
        <v>158</v>
      </c>
      <c r="E199" s="132" t="s">
        <v>833</v>
      </c>
      <c r="F199" s="133" t="s">
        <v>834</v>
      </c>
      <c r="G199" s="134" t="s">
        <v>218</v>
      </c>
      <c r="H199" s="135">
        <v>9.4930000000000003</v>
      </c>
      <c r="I199" s="136"/>
      <c r="J199" s="137">
        <f>ROUND(I199*H199,2)</f>
        <v>0</v>
      </c>
      <c r="K199" s="133" t="s">
        <v>162</v>
      </c>
      <c r="L199" s="32"/>
      <c r="M199" s="138" t="s">
        <v>19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163</v>
      </c>
      <c r="AT199" s="142" t="s">
        <v>158</v>
      </c>
      <c r="AU199" s="142" t="s">
        <v>81</v>
      </c>
      <c r="AY199" s="17" t="s">
        <v>156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163</v>
      </c>
      <c r="BM199" s="142" t="s">
        <v>1992</v>
      </c>
    </row>
    <row r="200" spans="2:65" s="1" customFormat="1">
      <c r="B200" s="32"/>
      <c r="D200" s="144" t="s">
        <v>165</v>
      </c>
      <c r="F200" s="145" t="s">
        <v>836</v>
      </c>
      <c r="I200" s="146"/>
      <c r="L200" s="32"/>
      <c r="M200" s="147"/>
      <c r="T200" s="53"/>
      <c r="AT200" s="17" t="s">
        <v>165</v>
      </c>
      <c r="AU200" s="17" t="s">
        <v>81</v>
      </c>
    </row>
    <row r="201" spans="2:65" s="1" customFormat="1">
      <c r="B201" s="32"/>
      <c r="D201" s="148" t="s">
        <v>167</v>
      </c>
      <c r="F201" s="149" t="s">
        <v>837</v>
      </c>
      <c r="I201" s="146"/>
      <c r="L201" s="32"/>
      <c r="M201" s="147"/>
      <c r="T201" s="53"/>
      <c r="AT201" s="17" t="s">
        <v>167</v>
      </c>
      <c r="AU201" s="17" t="s">
        <v>81</v>
      </c>
    </row>
    <row r="202" spans="2:65" s="11" customFormat="1" ht="25.9" customHeight="1">
      <c r="B202" s="119"/>
      <c r="D202" s="120" t="s">
        <v>71</v>
      </c>
      <c r="E202" s="121" t="s">
        <v>838</v>
      </c>
      <c r="F202" s="121" t="s">
        <v>839</v>
      </c>
      <c r="I202" s="122"/>
      <c r="J202" s="123">
        <f>BK202</f>
        <v>0</v>
      </c>
      <c r="L202" s="119"/>
      <c r="M202" s="124"/>
      <c r="P202" s="125">
        <f>P203+P287+P343+P477+P495+P502+P511</f>
        <v>0</v>
      </c>
      <c r="R202" s="125">
        <f>R203+R287+R343+R477+R495+R502+R511</f>
        <v>0.68278500000000009</v>
      </c>
      <c r="T202" s="126">
        <f>T203+T287+T343+T477+T495+T502+T511</f>
        <v>0</v>
      </c>
      <c r="AR202" s="120" t="s">
        <v>81</v>
      </c>
      <c r="AT202" s="127" t="s">
        <v>71</v>
      </c>
      <c r="AU202" s="127" t="s">
        <v>72</v>
      </c>
      <c r="AY202" s="120" t="s">
        <v>156</v>
      </c>
      <c r="BK202" s="128">
        <f>BK203+BK287+BK343+BK477+BK495+BK502+BK511</f>
        <v>0</v>
      </c>
    </row>
    <row r="203" spans="2:65" s="11" customFormat="1" ht="22.9" customHeight="1">
      <c r="B203" s="119"/>
      <c r="D203" s="120" t="s">
        <v>71</v>
      </c>
      <c r="E203" s="129" t="s">
        <v>1993</v>
      </c>
      <c r="F203" s="129" t="s">
        <v>1994</v>
      </c>
      <c r="I203" s="122"/>
      <c r="J203" s="130">
        <f>BK203</f>
        <v>0</v>
      </c>
      <c r="L203" s="119"/>
      <c r="M203" s="124"/>
      <c r="P203" s="125">
        <f>SUM(P204:P286)</f>
        <v>0</v>
      </c>
      <c r="R203" s="125">
        <f>SUM(R204:R286)</f>
        <v>0.16008500000000001</v>
      </c>
      <c r="T203" s="126">
        <f>SUM(T204:T286)</f>
        <v>0</v>
      </c>
      <c r="AR203" s="120" t="s">
        <v>81</v>
      </c>
      <c r="AT203" s="127" t="s">
        <v>71</v>
      </c>
      <c r="AU203" s="127" t="s">
        <v>79</v>
      </c>
      <c r="AY203" s="120" t="s">
        <v>156</v>
      </c>
      <c r="BK203" s="128">
        <f>SUM(BK204:BK286)</f>
        <v>0</v>
      </c>
    </row>
    <row r="204" spans="2:65" s="1" customFormat="1" ht="21.75" customHeight="1">
      <c r="B204" s="32"/>
      <c r="C204" s="131" t="s">
        <v>369</v>
      </c>
      <c r="D204" s="131" t="s">
        <v>158</v>
      </c>
      <c r="E204" s="132" t="s">
        <v>1995</v>
      </c>
      <c r="F204" s="133" t="s">
        <v>1996</v>
      </c>
      <c r="G204" s="134" t="s">
        <v>372</v>
      </c>
      <c r="H204" s="135">
        <v>39</v>
      </c>
      <c r="I204" s="136"/>
      <c r="J204" s="137">
        <f>ROUND(I204*H204,2)</f>
        <v>0</v>
      </c>
      <c r="K204" s="133" t="s">
        <v>162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1.4400000000000001E-3</v>
      </c>
      <c r="R204" s="140">
        <f>Q204*H204</f>
        <v>5.6160000000000002E-2</v>
      </c>
      <c r="S204" s="140">
        <v>0</v>
      </c>
      <c r="T204" s="141">
        <f>S204*H204</f>
        <v>0</v>
      </c>
      <c r="AR204" s="142" t="s">
        <v>281</v>
      </c>
      <c r="AT204" s="142" t="s">
        <v>158</v>
      </c>
      <c r="AU204" s="142" t="s">
        <v>81</v>
      </c>
      <c r="AY204" s="17" t="s">
        <v>156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281</v>
      </c>
      <c r="BM204" s="142" t="s">
        <v>1997</v>
      </c>
    </row>
    <row r="205" spans="2:65" s="1" customFormat="1">
      <c r="B205" s="32"/>
      <c r="D205" s="144" t="s">
        <v>165</v>
      </c>
      <c r="F205" s="145" t="s">
        <v>1998</v>
      </c>
      <c r="I205" s="146"/>
      <c r="L205" s="32"/>
      <c r="M205" s="147"/>
      <c r="T205" s="53"/>
      <c r="AT205" s="17" t="s">
        <v>165</v>
      </c>
      <c r="AU205" s="17" t="s">
        <v>81</v>
      </c>
    </row>
    <row r="206" spans="2:65" s="1" customFormat="1">
      <c r="B206" s="32"/>
      <c r="D206" s="148" t="s">
        <v>167</v>
      </c>
      <c r="F206" s="149" t="s">
        <v>1999</v>
      </c>
      <c r="I206" s="146"/>
      <c r="L206" s="32"/>
      <c r="M206" s="147"/>
      <c r="T206" s="53"/>
      <c r="AT206" s="17" t="s">
        <v>167</v>
      </c>
      <c r="AU206" s="17" t="s">
        <v>81</v>
      </c>
    </row>
    <row r="207" spans="2:65" s="1" customFormat="1" ht="21.75" customHeight="1">
      <c r="B207" s="32"/>
      <c r="C207" s="131" t="s">
        <v>377</v>
      </c>
      <c r="D207" s="131" t="s">
        <v>158</v>
      </c>
      <c r="E207" s="132" t="s">
        <v>2000</v>
      </c>
      <c r="F207" s="133" t="s">
        <v>2001</v>
      </c>
      <c r="G207" s="134" t="s">
        <v>372</v>
      </c>
      <c r="H207" s="135">
        <v>11</v>
      </c>
      <c r="I207" s="136"/>
      <c r="J207" s="137">
        <f>ROUND(I207*H207,2)</f>
        <v>0</v>
      </c>
      <c r="K207" s="133" t="s">
        <v>162</v>
      </c>
      <c r="L207" s="32"/>
      <c r="M207" s="138" t="s">
        <v>19</v>
      </c>
      <c r="N207" s="139" t="s">
        <v>43</v>
      </c>
      <c r="P207" s="140">
        <f>O207*H207</f>
        <v>0</v>
      </c>
      <c r="Q207" s="140">
        <v>1.97E-3</v>
      </c>
      <c r="R207" s="140">
        <f>Q207*H207</f>
        <v>2.1669999999999998E-2</v>
      </c>
      <c r="S207" s="140">
        <v>0</v>
      </c>
      <c r="T207" s="141">
        <f>S207*H207</f>
        <v>0</v>
      </c>
      <c r="AR207" s="142" t="s">
        <v>281</v>
      </c>
      <c r="AT207" s="142" t="s">
        <v>158</v>
      </c>
      <c r="AU207" s="142" t="s">
        <v>81</v>
      </c>
      <c r="AY207" s="17" t="s">
        <v>156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281</v>
      </c>
      <c r="BM207" s="142" t="s">
        <v>2002</v>
      </c>
    </row>
    <row r="208" spans="2:65" s="1" customFormat="1">
      <c r="B208" s="32"/>
      <c r="D208" s="144" t="s">
        <v>165</v>
      </c>
      <c r="F208" s="145" t="s">
        <v>2003</v>
      </c>
      <c r="I208" s="146"/>
      <c r="L208" s="32"/>
      <c r="M208" s="147"/>
      <c r="T208" s="53"/>
      <c r="AT208" s="17" t="s">
        <v>165</v>
      </c>
      <c r="AU208" s="17" t="s">
        <v>81</v>
      </c>
    </row>
    <row r="209" spans="2:65" s="1" customFormat="1">
      <c r="B209" s="32"/>
      <c r="D209" s="148" t="s">
        <v>167</v>
      </c>
      <c r="F209" s="149" t="s">
        <v>2004</v>
      </c>
      <c r="I209" s="146"/>
      <c r="L209" s="32"/>
      <c r="M209" s="147"/>
      <c r="T209" s="53"/>
      <c r="AT209" s="17" t="s">
        <v>167</v>
      </c>
      <c r="AU209" s="17" t="s">
        <v>81</v>
      </c>
    </row>
    <row r="210" spans="2:65" s="1" customFormat="1" ht="21.75" customHeight="1">
      <c r="B210" s="32"/>
      <c r="C210" s="131" t="s">
        <v>384</v>
      </c>
      <c r="D210" s="131" t="s">
        <v>158</v>
      </c>
      <c r="E210" s="132" t="s">
        <v>2005</v>
      </c>
      <c r="F210" s="133" t="s">
        <v>2006</v>
      </c>
      <c r="G210" s="134" t="s">
        <v>372</v>
      </c>
      <c r="H210" s="135">
        <v>8</v>
      </c>
      <c r="I210" s="136"/>
      <c r="J210" s="137">
        <f>ROUND(I210*H210,2)</f>
        <v>0</v>
      </c>
      <c r="K210" s="133" t="s">
        <v>162</v>
      </c>
      <c r="L210" s="32"/>
      <c r="M210" s="138" t="s">
        <v>19</v>
      </c>
      <c r="N210" s="139" t="s">
        <v>43</v>
      </c>
      <c r="P210" s="140">
        <f>O210*H210</f>
        <v>0</v>
      </c>
      <c r="Q210" s="140">
        <v>3.0400000000000002E-3</v>
      </c>
      <c r="R210" s="140">
        <f>Q210*H210</f>
        <v>2.4320000000000001E-2</v>
      </c>
      <c r="S210" s="140">
        <v>0</v>
      </c>
      <c r="T210" s="141">
        <f>S210*H210</f>
        <v>0</v>
      </c>
      <c r="AR210" s="142" t="s">
        <v>281</v>
      </c>
      <c r="AT210" s="142" t="s">
        <v>158</v>
      </c>
      <c r="AU210" s="142" t="s">
        <v>81</v>
      </c>
      <c r="AY210" s="17" t="s">
        <v>156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281</v>
      </c>
      <c r="BM210" s="142" t="s">
        <v>2007</v>
      </c>
    </row>
    <row r="211" spans="2:65" s="1" customFormat="1">
      <c r="B211" s="32"/>
      <c r="D211" s="144" t="s">
        <v>165</v>
      </c>
      <c r="F211" s="145" t="s">
        <v>2008</v>
      </c>
      <c r="I211" s="146"/>
      <c r="L211" s="32"/>
      <c r="M211" s="147"/>
      <c r="T211" s="53"/>
      <c r="AT211" s="17" t="s">
        <v>165</v>
      </c>
      <c r="AU211" s="17" t="s">
        <v>81</v>
      </c>
    </row>
    <row r="212" spans="2:65" s="1" customFormat="1">
      <c r="B212" s="32"/>
      <c r="D212" s="148" t="s">
        <v>167</v>
      </c>
      <c r="F212" s="149" t="s">
        <v>2009</v>
      </c>
      <c r="I212" s="146"/>
      <c r="L212" s="32"/>
      <c r="M212" s="147"/>
      <c r="T212" s="53"/>
      <c r="AT212" s="17" t="s">
        <v>167</v>
      </c>
      <c r="AU212" s="17" t="s">
        <v>81</v>
      </c>
    </row>
    <row r="213" spans="2:65" s="1" customFormat="1" ht="16.5" customHeight="1">
      <c r="B213" s="32"/>
      <c r="C213" s="131" t="s">
        <v>391</v>
      </c>
      <c r="D213" s="131" t="s">
        <v>158</v>
      </c>
      <c r="E213" s="132" t="s">
        <v>2010</v>
      </c>
      <c r="F213" s="133" t="s">
        <v>2011</v>
      </c>
      <c r="G213" s="134" t="s">
        <v>372</v>
      </c>
      <c r="H213" s="135">
        <v>4</v>
      </c>
      <c r="I213" s="136"/>
      <c r="J213" s="137">
        <f>ROUND(I213*H213,2)</f>
        <v>0</v>
      </c>
      <c r="K213" s="133" t="s">
        <v>162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4.2999999999999999E-4</v>
      </c>
      <c r="R213" s="140">
        <f>Q213*H213</f>
        <v>1.72E-3</v>
      </c>
      <c r="S213" s="140">
        <v>0</v>
      </c>
      <c r="T213" s="141">
        <f>S213*H213</f>
        <v>0</v>
      </c>
      <c r="AR213" s="142" t="s">
        <v>281</v>
      </c>
      <c r="AT213" s="142" t="s">
        <v>158</v>
      </c>
      <c r="AU213" s="142" t="s">
        <v>81</v>
      </c>
      <c r="AY213" s="17" t="s">
        <v>156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281</v>
      </c>
      <c r="BM213" s="142" t="s">
        <v>2012</v>
      </c>
    </row>
    <row r="214" spans="2:65" s="1" customFormat="1">
      <c r="B214" s="32"/>
      <c r="D214" s="144" t="s">
        <v>165</v>
      </c>
      <c r="F214" s="145" t="s">
        <v>2013</v>
      </c>
      <c r="I214" s="146"/>
      <c r="L214" s="32"/>
      <c r="M214" s="147"/>
      <c r="T214" s="53"/>
      <c r="AT214" s="17" t="s">
        <v>165</v>
      </c>
      <c r="AU214" s="17" t="s">
        <v>81</v>
      </c>
    </row>
    <row r="215" spans="2:65" s="1" customFormat="1">
      <c r="B215" s="32"/>
      <c r="D215" s="148" t="s">
        <v>167</v>
      </c>
      <c r="F215" s="149" t="s">
        <v>2014</v>
      </c>
      <c r="I215" s="146"/>
      <c r="L215" s="32"/>
      <c r="M215" s="147"/>
      <c r="T215" s="53"/>
      <c r="AT215" s="17" t="s">
        <v>167</v>
      </c>
      <c r="AU215" s="17" t="s">
        <v>81</v>
      </c>
    </row>
    <row r="216" spans="2:65" s="1" customFormat="1" ht="16.5" customHeight="1">
      <c r="B216" s="32"/>
      <c r="C216" s="131" t="s">
        <v>399</v>
      </c>
      <c r="D216" s="131" t="s">
        <v>158</v>
      </c>
      <c r="E216" s="132" t="s">
        <v>2015</v>
      </c>
      <c r="F216" s="133" t="s">
        <v>2016</v>
      </c>
      <c r="G216" s="134" t="s">
        <v>372</v>
      </c>
      <c r="H216" s="135">
        <v>6</v>
      </c>
      <c r="I216" s="136"/>
      <c r="J216" s="137">
        <f>ROUND(I216*H216,2)</f>
        <v>0</v>
      </c>
      <c r="K216" s="133" t="s">
        <v>162</v>
      </c>
      <c r="L216" s="32"/>
      <c r="M216" s="138" t="s">
        <v>19</v>
      </c>
      <c r="N216" s="139" t="s">
        <v>43</v>
      </c>
      <c r="P216" s="140">
        <f>O216*H216</f>
        <v>0</v>
      </c>
      <c r="Q216" s="140">
        <v>5.0000000000000001E-4</v>
      </c>
      <c r="R216" s="140">
        <f>Q216*H216</f>
        <v>3.0000000000000001E-3</v>
      </c>
      <c r="S216" s="140">
        <v>0</v>
      </c>
      <c r="T216" s="141">
        <f>S216*H216</f>
        <v>0</v>
      </c>
      <c r="AR216" s="142" t="s">
        <v>281</v>
      </c>
      <c r="AT216" s="142" t="s">
        <v>158</v>
      </c>
      <c r="AU216" s="142" t="s">
        <v>81</v>
      </c>
      <c r="AY216" s="17" t="s">
        <v>156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281</v>
      </c>
      <c r="BM216" s="142" t="s">
        <v>2017</v>
      </c>
    </row>
    <row r="217" spans="2:65" s="1" customFormat="1">
      <c r="B217" s="32"/>
      <c r="D217" s="144" t="s">
        <v>165</v>
      </c>
      <c r="F217" s="145" t="s">
        <v>2018</v>
      </c>
      <c r="I217" s="146"/>
      <c r="L217" s="32"/>
      <c r="M217" s="147"/>
      <c r="T217" s="53"/>
      <c r="AT217" s="17" t="s">
        <v>165</v>
      </c>
      <c r="AU217" s="17" t="s">
        <v>81</v>
      </c>
    </row>
    <row r="218" spans="2:65" s="1" customFormat="1">
      <c r="B218" s="32"/>
      <c r="D218" s="148" t="s">
        <v>167</v>
      </c>
      <c r="F218" s="149" t="s">
        <v>2019</v>
      </c>
      <c r="I218" s="146"/>
      <c r="L218" s="32"/>
      <c r="M218" s="147"/>
      <c r="T218" s="53"/>
      <c r="AT218" s="17" t="s">
        <v>167</v>
      </c>
      <c r="AU218" s="17" t="s">
        <v>81</v>
      </c>
    </row>
    <row r="219" spans="2:65" s="1" customFormat="1" ht="16.5" customHeight="1">
      <c r="B219" s="32"/>
      <c r="C219" s="131" t="s">
        <v>405</v>
      </c>
      <c r="D219" s="131" t="s">
        <v>158</v>
      </c>
      <c r="E219" s="132" t="s">
        <v>2020</v>
      </c>
      <c r="F219" s="133" t="s">
        <v>2021</v>
      </c>
      <c r="G219" s="134" t="s">
        <v>372</v>
      </c>
      <c r="H219" s="135">
        <v>9</v>
      </c>
      <c r="I219" s="136"/>
      <c r="J219" s="137">
        <f>ROUND(I219*H219,2)</f>
        <v>0</v>
      </c>
      <c r="K219" s="133" t="s">
        <v>162</v>
      </c>
      <c r="L219" s="32"/>
      <c r="M219" s="138" t="s">
        <v>19</v>
      </c>
      <c r="N219" s="139" t="s">
        <v>43</v>
      </c>
      <c r="P219" s="140">
        <f>O219*H219</f>
        <v>0</v>
      </c>
      <c r="Q219" s="140">
        <v>1.5299999999999999E-3</v>
      </c>
      <c r="R219" s="140">
        <f>Q219*H219</f>
        <v>1.3769999999999999E-2</v>
      </c>
      <c r="S219" s="140">
        <v>0</v>
      </c>
      <c r="T219" s="141">
        <f>S219*H219</f>
        <v>0</v>
      </c>
      <c r="AR219" s="142" t="s">
        <v>281</v>
      </c>
      <c r="AT219" s="142" t="s">
        <v>158</v>
      </c>
      <c r="AU219" s="142" t="s">
        <v>81</v>
      </c>
      <c r="AY219" s="17" t="s">
        <v>156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281</v>
      </c>
      <c r="BM219" s="142" t="s">
        <v>2022</v>
      </c>
    </row>
    <row r="220" spans="2:65" s="1" customFormat="1">
      <c r="B220" s="32"/>
      <c r="D220" s="144" t="s">
        <v>165</v>
      </c>
      <c r="F220" s="145" t="s">
        <v>2023</v>
      </c>
      <c r="I220" s="146"/>
      <c r="L220" s="32"/>
      <c r="M220" s="147"/>
      <c r="T220" s="53"/>
      <c r="AT220" s="17" t="s">
        <v>165</v>
      </c>
      <c r="AU220" s="17" t="s">
        <v>81</v>
      </c>
    </row>
    <row r="221" spans="2:65" s="1" customFormat="1">
      <c r="B221" s="32"/>
      <c r="D221" s="148" t="s">
        <v>167</v>
      </c>
      <c r="F221" s="149" t="s">
        <v>2024</v>
      </c>
      <c r="I221" s="146"/>
      <c r="L221" s="32"/>
      <c r="M221" s="147"/>
      <c r="T221" s="53"/>
      <c r="AT221" s="17" t="s">
        <v>167</v>
      </c>
      <c r="AU221" s="17" t="s">
        <v>81</v>
      </c>
    </row>
    <row r="222" spans="2:65" s="1" customFormat="1" ht="16.5" customHeight="1">
      <c r="B222" s="32"/>
      <c r="C222" s="131" t="s">
        <v>411</v>
      </c>
      <c r="D222" s="131" t="s">
        <v>158</v>
      </c>
      <c r="E222" s="132" t="s">
        <v>2025</v>
      </c>
      <c r="F222" s="133" t="s">
        <v>2026</v>
      </c>
      <c r="G222" s="134" t="s">
        <v>372</v>
      </c>
      <c r="H222" s="135">
        <v>3.5</v>
      </c>
      <c r="I222" s="136"/>
      <c r="J222" s="137">
        <f>ROUND(I222*H222,2)</f>
        <v>0</v>
      </c>
      <c r="K222" s="133" t="s">
        <v>162</v>
      </c>
      <c r="L222" s="32"/>
      <c r="M222" s="138" t="s">
        <v>19</v>
      </c>
      <c r="N222" s="139" t="s">
        <v>43</v>
      </c>
      <c r="P222" s="140">
        <f>O222*H222</f>
        <v>0</v>
      </c>
      <c r="Q222" s="140">
        <v>1.1900000000000001E-3</v>
      </c>
      <c r="R222" s="140">
        <f>Q222*H222</f>
        <v>4.1650000000000003E-3</v>
      </c>
      <c r="S222" s="140">
        <v>0</v>
      </c>
      <c r="T222" s="141">
        <f>S222*H222</f>
        <v>0</v>
      </c>
      <c r="AR222" s="142" t="s">
        <v>281</v>
      </c>
      <c r="AT222" s="142" t="s">
        <v>158</v>
      </c>
      <c r="AU222" s="142" t="s">
        <v>81</v>
      </c>
      <c r="AY222" s="17" t="s">
        <v>156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79</v>
      </c>
      <c r="BK222" s="143">
        <f>ROUND(I222*H222,2)</f>
        <v>0</v>
      </c>
      <c r="BL222" s="17" t="s">
        <v>281</v>
      </c>
      <c r="BM222" s="142" t="s">
        <v>2027</v>
      </c>
    </row>
    <row r="223" spans="2:65" s="1" customFormat="1">
      <c r="B223" s="32"/>
      <c r="D223" s="144" t="s">
        <v>165</v>
      </c>
      <c r="F223" s="145" t="s">
        <v>2028</v>
      </c>
      <c r="I223" s="146"/>
      <c r="L223" s="32"/>
      <c r="M223" s="147"/>
      <c r="T223" s="53"/>
      <c r="AT223" s="17" t="s">
        <v>165</v>
      </c>
      <c r="AU223" s="17" t="s">
        <v>81</v>
      </c>
    </row>
    <row r="224" spans="2:65" s="1" customFormat="1">
      <c r="B224" s="32"/>
      <c r="D224" s="148" t="s">
        <v>167</v>
      </c>
      <c r="F224" s="149" t="s">
        <v>2029</v>
      </c>
      <c r="I224" s="146"/>
      <c r="L224" s="32"/>
      <c r="M224" s="147"/>
      <c r="T224" s="53"/>
      <c r="AT224" s="17" t="s">
        <v>167</v>
      </c>
      <c r="AU224" s="17" t="s">
        <v>81</v>
      </c>
    </row>
    <row r="225" spans="2:65" s="1" customFormat="1" ht="24.2" customHeight="1">
      <c r="B225" s="32"/>
      <c r="C225" s="131" t="s">
        <v>417</v>
      </c>
      <c r="D225" s="131" t="s">
        <v>158</v>
      </c>
      <c r="E225" s="132" t="s">
        <v>2030</v>
      </c>
      <c r="F225" s="133" t="s">
        <v>2031</v>
      </c>
      <c r="G225" s="134" t="s">
        <v>284</v>
      </c>
      <c r="H225" s="135">
        <v>1</v>
      </c>
      <c r="I225" s="136"/>
      <c r="J225" s="137">
        <f>ROUND(I225*H225,2)</f>
        <v>0</v>
      </c>
      <c r="K225" s="133" t="s">
        <v>162</v>
      </c>
      <c r="L225" s="32"/>
      <c r="M225" s="138" t="s">
        <v>19</v>
      </c>
      <c r="N225" s="139" t="s">
        <v>43</v>
      </c>
      <c r="P225" s="140">
        <f>O225*H225</f>
        <v>0</v>
      </c>
      <c r="Q225" s="140">
        <v>1.48E-3</v>
      </c>
      <c r="R225" s="140">
        <f>Q225*H225</f>
        <v>1.48E-3</v>
      </c>
      <c r="S225" s="140">
        <v>0</v>
      </c>
      <c r="T225" s="141">
        <f>S225*H225</f>
        <v>0</v>
      </c>
      <c r="AR225" s="142" t="s">
        <v>281</v>
      </c>
      <c r="AT225" s="142" t="s">
        <v>158</v>
      </c>
      <c r="AU225" s="142" t="s">
        <v>81</v>
      </c>
      <c r="AY225" s="17" t="s">
        <v>156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79</v>
      </c>
      <c r="BK225" s="143">
        <f>ROUND(I225*H225,2)</f>
        <v>0</v>
      </c>
      <c r="BL225" s="17" t="s">
        <v>281</v>
      </c>
      <c r="BM225" s="142" t="s">
        <v>2032</v>
      </c>
    </row>
    <row r="226" spans="2:65" s="1" customFormat="1">
      <c r="B226" s="32"/>
      <c r="D226" s="144" t="s">
        <v>165</v>
      </c>
      <c r="F226" s="145" t="s">
        <v>2033</v>
      </c>
      <c r="I226" s="146"/>
      <c r="L226" s="32"/>
      <c r="M226" s="147"/>
      <c r="T226" s="53"/>
      <c r="AT226" s="17" t="s">
        <v>165</v>
      </c>
      <c r="AU226" s="17" t="s">
        <v>81</v>
      </c>
    </row>
    <row r="227" spans="2:65" s="1" customFormat="1">
      <c r="B227" s="32"/>
      <c r="D227" s="148" t="s">
        <v>167</v>
      </c>
      <c r="F227" s="149" t="s">
        <v>2034</v>
      </c>
      <c r="I227" s="146"/>
      <c r="L227" s="32"/>
      <c r="M227" s="147"/>
      <c r="T227" s="53"/>
      <c r="AT227" s="17" t="s">
        <v>167</v>
      </c>
      <c r="AU227" s="17" t="s">
        <v>81</v>
      </c>
    </row>
    <row r="228" spans="2:65" s="1" customFormat="1" ht="24.2" customHeight="1">
      <c r="B228" s="32"/>
      <c r="C228" s="131" t="s">
        <v>424</v>
      </c>
      <c r="D228" s="131" t="s">
        <v>158</v>
      </c>
      <c r="E228" s="132" t="s">
        <v>2035</v>
      </c>
      <c r="F228" s="133" t="s">
        <v>2036</v>
      </c>
      <c r="G228" s="134" t="s">
        <v>284</v>
      </c>
      <c r="H228" s="135">
        <v>2</v>
      </c>
      <c r="I228" s="136"/>
      <c r="J228" s="137">
        <f>ROUND(I228*H228,2)</f>
        <v>0</v>
      </c>
      <c r="K228" s="133" t="s">
        <v>577</v>
      </c>
      <c r="L228" s="32"/>
      <c r="M228" s="138" t="s">
        <v>19</v>
      </c>
      <c r="N228" s="139" t="s">
        <v>43</v>
      </c>
      <c r="P228" s="140">
        <f>O228*H228</f>
        <v>0</v>
      </c>
      <c r="Q228" s="140">
        <v>1.48E-3</v>
      </c>
      <c r="R228" s="140">
        <f>Q228*H228</f>
        <v>2.96E-3</v>
      </c>
      <c r="S228" s="140">
        <v>0</v>
      </c>
      <c r="T228" s="141">
        <f>S228*H228</f>
        <v>0</v>
      </c>
      <c r="AR228" s="142" t="s">
        <v>281</v>
      </c>
      <c r="AT228" s="142" t="s">
        <v>158</v>
      </c>
      <c r="AU228" s="142" t="s">
        <v>81</v>
      </c>
      <c r="AY228" s="17" t="s">
        <v>156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79</v>
      </c>
      <c r="BK228" s="143">
        <f>ROUND(I228*H228,2)</f>
        <v>0</v>
      </c>
      <c r="BL228" s="17" t="s">
        <v>281</v>
      </c>
      <c r="BM228" s="142" t="s">
        <v>2037</v>
      </c>
    </row>
    <row r="229" spans="2:65" s="1" customFormat="1">
      <c r="B229" s="32"/>
      <c r="D229" s="144" t="s">
        <v>165</v>
      </c>
      <c r="F229" s="145" t="s">
        <v>2036</v>
      </c>
      <c r="I229" s="146"/>
      <c r="L229" s="32"/>
      <c r="M229" s="147"/>
      <c r="T229" s="53"/>
      <c r="AT229" s="17" t="s">
        <v>165</v>
      </c>
      <c r="AU229" s="17" t="s">
        <v>81</v>
      </c>
    </row>
    <row r="230" spans="2:65" s="1" customFormat="1" ht="24.2" customHeight="1">
      <c r="B230" s="32"/>
      <c r="C230" s="131" t="s">
        <v>442</v>
      </c>
      <c r="D230" s="131" t="s">
        <v>158</v>
      </c>
      <c r="E230" s="132" t="s">
        <v>2038</v>
      </c>
      <c r="F230" s="133" t="s">
        <v>2039</v>
      </c>
      <c r="G230" s="134" t="s">
        <v>284</v>
      </c>
      <c r="H230" s="135">
        <v>2</v>
      </c>
      <c r="I230" s="136"/>
      <c r="J230" s="137">
        <f>ROUND(I230*H230,2)</f>
        <v>0</v>
      </c>
      <c r="K230" s="133" t="s">
        <v>577</v>
      </c>
      <c r="L230" s="32"/>
      <c r="M230" s="138" t="s">
        <v>19</v>
      </c>
      <c r="N230" s="139" t="s">
        <v>43</v>
      </c>
      <c r="P230" s="140">
        <f>O230*H230</f>
        <v>0</v>
      </c>
      <c r="Q230" s="140">
        <v>4.79E-3</v>
      </c>
      <c r="R230" s="140">
        <f>Q230*H230</f>
        <v>9.58E-3</v>
      </c>
      <c r="S230" s="140">
        <v>0</v>
      </c>
      <c r="T230" s="141">
        <f>S230*H230</f>
        <v>0</v>
      </c>
      <c r="AR230" s="142" t="s">
        <v>281</v>
      </c>
      <c r="AT230" s="142" t="s">
        <v>158</v>
      </c>
      <c r="AU230" s="142" t="s">
        <v>81</v>
      </c>
      <c r="AY230" s="17" t="s">
        <v>156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79</v>
      </c>
      <c r="BK230" s="143">
        <f>ROUND(I230*H230,2)</f>
        <v>0</v>
      </c>
      <c r="BL230" s="17" t="s">
        <v>281</v>
      </c>
      <c r="BM230" s="142" t="s">
        <v>2040</v>
      </c>
    </row>
    <row r="231" spans="2:65" s="1" customFormat="1">
      <c r="B231" s="32"/>
      <c r="D231" s="144" t="s">
        <v>165</v>
      </c>
      <c r="F231" s="145" t="s">
        <v>2039</v>
      </c>
      <c r="I231" s="146"/>
      <c r="L231" s="32"/>
      <c r="M231" s="147"/>
      <c r="T231" s="53"/>
      <c r="AT231" s="17" t="s">
        <v>165</v>
      </c>
      <c r="AU231" s="17" t="s">
        <v>81</v>
      </c>
    </row>
    <row r="232" spans="2:65" s="1" customFormat="1" ht="24.2" customHeight="1">
      <c r="B232" s="32"/>
      <c r="C232" s="131" t="s">
        <v>448</v>
      </c>
      <c r="D232" s="131" t="s">
        <v>158</v>
      </c>
      <c r="E232" s="132" t="s">
        <v>2041</v>
      </c>
      <c r="F232" s="133" t="s">
        <v>2042</v>
      </c>
      <c r="G232" s="134" t="s">
        <v>284</v>
      </c>
      <c r="H232" s="135">
        <v>4</v>
      </c>
      <c r="I232" s="136"/>
      <c r="J232" s="137">
        <f>ROUND(I232*H232,2)</f>
        <v>0</v>
      </c>
      <c r="K232" s="133" t="s">
        <v>162</v>
      </c>
      <c r="L232" s="32"/>
      <c r="M232" s="138" t="s">
        <v>19</v>
      </c>
      <c r="N232" s="139" t="s">
        <v>43</v>
      </c>
      <c r="P232" s="140">
        <f>O232*H232</f>
        <v>0</v>
      </c>
      <c r="Q232" s="140">
        <v>1.4999999999999999E-4</v>
      </c>
      <c r="R232" s="140">
        <f>Q232*H232</f>
        <v>5.9999999999999995E-4</v>
      </c>
      <c r="S232" s="140">
        <v>0</v>
      </c>
      <c r="T232" s="141">
        <f>S232*H232</f>
        <v>0</v>
      </c>
      <c r="AR232" s="142" t="s">
        <v>281</v>
      </c>
      <c r="AT232" s="142" t="s">
        <v>158</v>
      </c>
      <c r="AU232" s="142" t="s">
        <v>81</v>
      </c>
      <c r="AY232" s="17" t="s">
        <v>156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79</v>
      </c>
      <c r="BK232" s="143">
        <f>ROUND(I232*H232,2)</f>
        <v>0</v>
      </c>
      <c r="BL232" s="17" t="s">
        <v>281</v>
      </c>
      <c r="BM232" s="142" t="s">
        <v>2043</v>
      </c>
    </row>
    <row r="233" spans="2:65" s="1" customFormat="1">
      <c r="B233" s="32"/>
      <c r="D233" s="144" t="s">
        <v>165</v>
      </c>
      <c r="F233" s="145" t="s">
        <v>2044</v>
      </c>
      <c r="I233" s="146"/>
      <c r="L233" s="32"/>
      <c r="M233" s="147"/>
      <c r="T233" s="53"/>
      <c r="AT233" s="17" t="s">
        <v>165</v>
      </c>
      <c r="AU233" s="17" t="s">
        <v>81</v>
      </c>
    </row>
    <row r="234" spans="2:65" s="1" customFormat="1">
      <c r="B234" s="32"/>
      <c r="D234" s="148" t="s">
        <v>167</v>
      </c>
      <c r="F234" s="149" t="s">
        <v>2045</v>
      </c>
      <c r="I234" s="146"/>
      <c r="L234" s="32"/>
      <c r="M234" s="147"/>
      <c r="T234" s="53"/>
      <c r="AT234" s="17" t="s">
        <v>167</v>
      </c>
      <c r="AU234" s="17" t="s">
        <v>81</v>
      </c>
    </row>
    <row r="235" spans="2:65" s="1" customFormat="1" ht="33" customHeight="1">
      <c r="B235" s="32"/>
      <c r="C235" s="170" t="s">
        <v>454</v>
      </c>
      <c r="D235" s="170" t="s">
        <v>237</v>
      </c>
      <c r="E235" s="171" t="s">
        <v>2046</v>
      </c>
      <c r="F235" s="172" t="s">
        <v>2047</v>
      </c>
      <c r="G235" s="173" t="s">
        <v>2048</v>
      </c>
      <c r="H235" s="174">
        <v>1</v>
      </c>
      <c r="I235" s="175"/>
      <c r="J235" s="176">
        <f>ROUND(I235*H235,2)</f>
        <v>0</v>
      </c>
      <c r="K235" s="172" t="s">
        <v>577</v>
      </c>
      <c r="L235" s="177"/>
      <c r="M235" s="178" t="s">
        <v>19</v>
      </c>
      <c r="N235" s="179" t="s">
        <v>43</v>
      </c>
      <c r="P235" s="140">
        <f>O235*H235</f>
        <v>0</v>
      </c>
      <c r="Q235" s="140">
        <v>3.0100000000000001E-3</v>
      </c>
      <c r="R235" s="140">
        <f>Q235*H235</f>
        <v>3.0100000000000001E-3</v>
      </c>
      <c r="S235" s="140">
        <v>0</v>
      </c>
      <c r="T235" s="141">
        <f>S235*H235</f>
        <v>0</v>
      </c>
      <c r="AR235" s="142" t="s">
        <v>384</v>
      </c>
      <c r="AT235" s="142" t="s">
        <v>237</v>
      </c>
      <c r="AU235" s="142" t="s">
        <v>81</v>
      </c>
      <c r="AY235" s="17" t="s">
        <v>156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79</v>
      </c>
      <c r="BK235" s="143">
        <f>ROUND(I235*H235,2)</f>
        <v>0</v>
      </c>
      <c r="BL235" s="17" t="s">
        <v>281</v>
      </c>
      <c r="BM235" s="142" t="s">
        <v>2049</v>
      </c>
    </row>
    <row r="236" spans="2:65" s="1" customFormat="1">
      <c r="B236" s="32"/>
      <c r="D236" s="144" t="s">
        <v>165</v>
      </c>
      <c r="F236" s="145" t="s">
        <v>2047</v>
      </c>
      <c r="I236" s="146"/>
      <c r="L236" s="32"/>
      <c r="M236" s="147"/>
      <c r="T236" s="53"/>
      <c r="AT236" s="17" t="s">
        <v>165</v>
      </c>
      <c r="AU236" s="17" t="s">
        <v>81</v>
      </c>
    </row>
    <row r="237" spans="2:65" s="1" customFormat="1" ht="33" customHeight="1">
      <c r="B237" s="32"/>
      <c r="C237" s="170" t="s">
        <v>460</v>
      </c>
      <c r="D237" s="170" t="s">
        <v>237</v>
      </c>
      <c r="E237" s="171" t="s">
        <v>2050</v>
      </c>
      <c r="F237" s="172" t="s">
        <v>2051</v>
      </c>
      <c r="G237" s="173" t="s">
        <v>2048</v>
      </c>
      <c r="H237" s="174">
        <v>3</v>
      </c>
      <c r="I237" s="175"/>
      <c r="J237" s="176">
        <f>ROUND(I237*H237,2)</f>
        <v>0</v>
      </c>
      <c r="K237" s="172" t="s">
        <v>577</v>
      </c>
      <c r="L237" s="177"/>
      <c r="M237" s="178" t="s">
        <v>19</v>
      </c>
      <c r="N237" s="179" t="s">
        <v>43</v>
      </c>
      <c r="P237" s="140">
        <f>O237*H237</f>
        <v>0</v>
      </c>
      <c r="Q237" s="140">
        <v>3.0100000000000001E-3</v>
      </c>
      <c r="R237" s="140">
        <f>Q237*H237</f>
        <v>9.0299999999999998E-3</v>
      </c>
      <c r="S237" s="140">
        <v>0</v>
      </c>
      <c r="T237" s="141">
        <f>S237*H237</f>
        <v>0</v>
      </c>
      <c r="AR237" s="142" t="s">
        <v>384</v>
      </c>
      <c r="AT237" s="142" t="s">
        <v>237</v>
      </c>
      <c r="AU237" s="142" t="s">
        <v>81</v>
      </c>
      <c r="AY237" s="17" t="s">
        <v>156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281</v>
      </c>
      <c r="BM237" s="142" t="s">
        <v>2052</v>
      </c>
    </row>
    <row r="238" spans="2:65" s="1" customFormat="1">
      <c r="B238" s="32"/>
      <c r="D238" s="144" t="s">
        <v>165</v>
      </c>
      <c r="F238" s="145" t="s">
        <v>2051</v>
      </c>
      <c r="I238" s="146"/>
      <c r="L238" s="32"/>
      <c r="M238" s="147"/>
      <c r="T238" s="53"/>
      <c r="AT238" s="17" t="s">
        <v>165</v>
      </c>
      <c r="AU238" s="17" t="s">
        <v>81</v>
      </c>
    </row>
    <row r="239" spans="2:65" s="1" customFormat="1" ht="21.75" customHeight="1">
      <c r="B239" s="32"/>
      <c r="C239" s="170" t="s">
        <v>467</v>
      </c>
      <c r="D239" s="170" t="s">
        <v>237</v>
      </c>
      <c r="E239" s="171" t="s">
        <v>2053</v>
      </c>
      <c r="F239" s="172" t="s">
        <v>2054</v>
      </c>
      <c r="G239" s="173" t="s">
        <v>284</v>
      </c>
      <c r="H239" s="174">
        <v>2</v>
      </c>
      <c r="I239" s="175"/>
      <c r="J239" s="176">
        <f>ROUND(I239*H239,2)</f>
        <v>0</v>
      </c>
      <c r="K239" s="172" t="s">
        <v>162</v>
      </c>
      <c r="L239" s="177"/>
      <c r="M239" s="178" t="s">
        <v>19</v>
      </c>
      <c r="N239" s="179" t="s">
        <v>43</v>
      </c>
      <c r="P239" s="140">
        <f>O239*H239</f>
        <v>0</v>
      </c>
      <c r="Q239" s="140">
        <v>8.0000000000000007E-5</v>
      </c>
      <c r="R239" s="140">
        <f>Q239*H239</f>
        <v>1.6000000000000001E-4</v>
      </c>
      <c r="S239" s="140">
        <v>0</v>
      </c>
      <c r="T239" s="141">
        <f>S239*H239</f>
        <v>0</v>
      </c>
      <c r="AR239" s="142" t="s">
        <v>384</v>
      </c>
      <c r="AT239" s="142" t="s">
        <v>237</v>
      </c>
      <c r="AU239" s="142" t="s">
        <v>81</v>
      </c>
      <c r="AY239" s="17" t="s">
        <v>156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79</v>
      </c>
      <c r="BK239" s="143">
        <f>ROUND(I239*H239,2)</f>
        <v>0</v>
      </c>
      <c r="BL239" s="17" t="s">
        <v>281</v>
      </c>
      <c r="BM239" s="142" t="s">
        <v>2055</v>
      </c>
    </row>
    <row r="240" spans="2:65" s="1" customFormat="1">
      <c r="B240" s="32"/>
      <c r="D240" s="144" t="s">
        <v>165</v>
      </c>
      <c r="F240" s="145" t="s">
        <v>2054</v>
      </c>
      <c r="I240" s="146"/>
      <c r="L240" s="32"/>
      <c r="M240" s="147"/>
      <c r="T240" s="53"/>
      <c r="AT240" s="17" t="s">
        <v>165</v>
      </c>
      <c r="AU240" s="17" t="s">
        <v>81</v>
      </c>
    </row>
    <row r="241" spans="2:65" s="1" customFormat="1" ht="24.2" customHeight="1">
      <c r="B241" s="32"/>
      <c r="C241" s="131" t="s">
        <v>473</v>
      </c>
      <c r="D241" s="131" t="s">
        <v>158</v>
      </c>
      <c r="E241" s="132" t="s">
        <v>2056</v>
      </c>
      <c r="F241" s="133" t="s">
        <v>2057</v>
      </c>
      <c r="G241" s="134" t="s">
        <v>284</v>
      </c>
      <c r="H241" s="135">
        <v>1</v>
      </c>
      <c r="I241" s="136"/>
      <c r="J241" s="137">
        <f>ROUND(I241*H241,2)</f>
        <v>0</v>
      </c>
      <c r="K241" s="133" t="s">
        <v>162</v>
      </c>
      <c r="L241" s="32"/>
      <c r="M241" s="138" t="s">
        <v>19</v>
      </c>
      <c r="N241" s="139" t="s">
        <v>43</v>
      </c>
      <c r="P241" s="140">
        <f>O241*H241</f>
        <v>0</v>
      </c>
      <c r="Q241" s="140">
        <v>3.4000000000000002E-4</v>
      </c>
      <c r="R241" s="140">
        <f>Q241*H241</f>
        <v>3.4000000000000002E-4</v>
      </c>
      <c r="S241" s="140">
        <v>0</v>
      </c>
      <c r="T241" s="141">
        <f>S241*H241</f>
        <v>0</v>
      </c>
      <c r="AR241" s="142" t="s">
        <v>281</v>
      </c>
      <c r="AT241" s="142" t="s">
        <v>158</v>
      </c>
      <c r="AU241" s="142" t="s">
        <v>81</v>
      </c>
      <c r="AY241" s="17" t="s">
        <v>156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281</v>
      </c>
      <c r="BM241" s="142" t="s">
        <v>2058</v>
      </c>
    </row>
    <row r="242" spans="2:65" s="1" customFormat="1">
      <c r="B242" s="32"/>
      <c r="D242" s="144" t="s">
        <v>165</v>
      </c>
      <c r="F242" s="145" t="s">
        <v>2059</v>
      </c>
      <c r="I242" s="146"/>
      <c r="L242" s="32"/>
      <c r="M242" s="147"/>
      <c r="T242" s="53"/>
      <c r="AT242" s="17" t="s">
        <v>165</v>
      </c>
      <c r="AU242" s="17" t="s">
        <v>81</v>
      </c>
    </row>
    <row r="243" spans="2:65" s="1" customFormat="1">
      <c r="B243" s="32"/>
      <c r="D243" s="148" t="s">
        <v>167</v>
      </c>
      <c r="F243" s="149" t="s">
        <v>2060</v>
      </c>
      <c r="I243" s="146"/>
      <c r="L243" s="32"/>
      <c r="M243" s="147"/>
      <c r="T243" s="53"/>
      <c r="AT243" s="17" t="s">
        <v>167</v>
      </c>
      <c r="AU243" s="17" t="s">
        <v>81</v>
      </c>
    </row>
    <row r="244" spans="2:65" s="1" customFormat="1" ht="21.75" customHeight="1">
      <c r="B244" s="32"/>
      <c r="C244" s="170" t="s">
        <v>479</v>
      </c>
      <c r="D244" s="170" t="s">
        <v>237</v>
      </c>
      <c r="E244" s="171" t="s">
        <v>2061</v>
      </c>
      <c r="F244" s="172" t="s">
        <v>2062</v>
      </c>
      <c r="G244" s="173" t="s">
        <v>284</v>
      </c>
      <c r="H244" s="174">
        <v>1</v>
      </c>
      <c r="I244" s="175"/>
      <c r="J244" s="176">
        <f>ROUND(I244*H244,2)</f>
        <v>0</v>
      </c>
      <c r="K244" s="172" t="s">
        <v>162</v>
      </c>
      <c r="L244" s="177"/>
      <c r="M244" s="178" t="s">
        <v>19</v>
      </c>
      <c r="N244" s="179" t="s">
        <v>43</v>
      </c>
      <c r="P244" s="140">
        <f>O244*H244</f>
        <v>0</v>
      </c>
      <c r="Q244" s="140">
        <v>1.3999999999999999E-4</v>
      </c>
      <c r="R244" s="140">
        <f>Q244*H244</f>
        <v>1.3999999999999999E-4</v>
      </c>
      <c r="S244" s="140">
        <v>0</v>
      </c>
      <c r="T244" s="141">
        <f>S244*H244</f>
        <v>0</v>
      </c>
      <c r="AR244" s="142" t="s">
        <v>384</v>
      </c>
      <c r="AT244" s="142" t="s">
        <v>237</v>
      </c>
      <c r="AU244" s="142" t="s">
        <v>81</v>
      </c>
      <c r="AY244" s="17" t="s">
        <v>156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79</v>
      </c>
      <c r="BK244" s="143">
        <f>ROUND(I244*H244,2)</f>
        <v>0</v>
      </c>
      <c r="BL244" s="17" t="s">
        <v>281</v>
      </c>
      <c r="BM244" s="142" t="s">
        <v>2063</v>
      </c>
    </row>
    <row r="245" spans="2:65" s="1" customFormat="1">
      <c r="B245" s="32"/>
      <c r="D245" s="144" t="s">
        <v>165</v>
      </c>
      <c r="F245" s="145" t="s">
        <v>2062</v>
      </c>
      <c r="I245" s="146"/>
      <c r="L245" s="32"/>
      <c r="M245" s="147"/>
      <c r="T245" s="53"/>
      <c r="AT245" s="17" t="s">
        <v>165</v>
      </c>
      <c r="AU245" s="17" t="s">
        <v>81</v>
      </c>
    </row>
    <row r="246" spans="2:65" s="1" customFormat="1" ht="24.2" customHeight="1">
      <c r="B246" s="32"/>
      <c r="C246" s="170" t="s">
        <v>485</v>
      </c>
      <c r="D246" s="170" t="s">
        <v>237</v>
      </c>
      <c r="E246" s="171" t="s">
        <v>2064</v>
      </c>
      <c r="F246" s="172" t="s">
        <v>2065</v>
      </c>
      <c r="G246" s="173" t="s">
        <v>284</v>
      </c>
      <c r="H246" s="174">
        <v>1</v>
      </c>
      <c r="I246" s="175"/>
      <c r="J246" s="176">
        <f>ROUND(I246*H246,2)</f>
        <v>0</v>
      </c>
      <c r="K246" s="172" t="s">
        <v>162</v>
      </c>
      <c r="L246" s="177"/>
      <c r="M246" s="178" t="s">
        <v>19</v>
      </c>
      <c r="N246" s="179" t="s">
        <v>43</v>
      </c>
      <c r="P246" s="140">
        <f>O246*H246</f>
        <v>0</v>
      </c>
      <c r="Q246" s="140">
        <v>3.3E-4</v>
      </c>
      <c r="R246" s="140">
        <f>Q246*H246</f>
        <v>3.3E-4</v>
      </c>
      <c r="S246" s="140">
        <v>0</v>
      </c>
      <c r="T246" s="141">
        <f>S246*H246</f>
        <v>0</v>
      </c>
      <c r="AR246" s="142" t="s">
        <v>384</v>
      </c>
      <c r="AT246" s="142" t="s">
        <v>237</v>
      </c>
      <c r="AU246" s="142" t="s">
        <v>81</v>
      </c>
      <c r="AY246" s="17" t="s">
        <v>156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79</v>
      </c>
      <c r="BK246" s="143">
        <f>ROUND(I246*H246,2)</f>
        <v>0</v>
      </c>
      <c r="BL246" s="17" t="s">
        <v>281</v>
      </c>
      <c r="BM246" s="142" t="s">
        <v>2066</v>
      </c>
    </row>
    <row r="247" spans="2:65" s="1" customFormat="1">
      <c r="B247" s="32"/>
      <c r="D247" s="144" t="s">
        <v>165</v>
      </c>
      <c r="F247" s="145" t="s">
        <v>2065</v>
      </c>
      <c r="I247" s="146"/>
      <c r="L247" s="32"/>
      <c r="M247" s="147"/>
      <c r="T247" s="53"/>
      <c r="AT247" s="17" t="s">
        <v>165</v>
      </c>
      <c r="AU247" s="17" t="s">
        <v>81</v>
      </c>
    </row>
    <row r="248" spans="2:65" s="1" customFormat="1" ht="21.75" customHeight="1">
      <c r="B248" s="32"/>
      <c r="C248" s="170" t="s">
        <v>497</v>
      </c>
      <c r="D248" s="170" t="s">
        <v>237</v>
      </c>
      <c r="E248" s="171" t="s">
        <v>2067</v>
      </c>
      <c r="F248" s="172" t="s">
        <v>2068</v>
      </c>
      <c r="G248" s="173" t="s">
        <v>284</v>
      </c>
      <c r="H248" s="174">
        <v>1</v>
      </c>
      <c r="I248" s="175"/>
      <c r="J248" s="176">
        <f>ROUND(I248*H248,2)</f>
        <v>0</v>
      </c>
      <c r="K248" s="172" t="s">
        <v>162</v>
      </c>
      <c r="L248" s="177"/>
      <c r="M248" s="178" t="s">
        <v>19</v>
      </c>
      <c r="N248" s="179" t="s">
        <v>43</v>
      </c>
      <c r="P248" s="140">
        <f>O248*H248</f>
        <v>0</v>
      </c>
      <c r="Q248" s="140">
        <v>9.1E-4</v>
      </c>
      <c r="R248" s="140">
        <f>Q248*H248</f>
        <v>9.1E-4</v>
      </c>
      <c r="S248" s="140">
        <v>0</v>
      </c>
      <c r="T248" s="141">
        <f>S248*H248</f>
        <v>0</v>
      </c>
      <c r="AR248" s="142" t="s">
        <v>384</v>
      </c>
      <c r="AT248" s="142" t="s">
        <v>237</v>
      </c>
      <c r="AU248" s="142" t="s">
        <v>81</v>
      </c>
      <c r="AY248" s="17" t="s">
        <v>156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281</v>
      </c>
      <c r="BM248" s="142" t="s">
        <v>2069</v>
      </c>
    </row>
    <row r="249" spans="2:65" s="1" customFormat="1">
      <c r="B249" s="32"/>
      <c r="D249" s="144" t="s">
        <v>165</v>
      </c>
      <c r="F249" s="145" t="s">
        <v>2068</v>
      </c>
      <c r="I249" s="146"/>
      <c r="L249" s="32"/>
      <c r="M249" s="147"/>
      <c r="T249" s="53"/>
      <c r="AT249" s="17" t="s">
        <v>165</v>
      </c>
      <c r="AU249" s="17" t="s">
        <v>81</v>
      </c>
    </row>
    <row r="250" spans="2:65" s="1" customFormat="1" ht="16.5" customHeight="1">
      <c r="B250" s="32"/>
      <c r="C250" s="170" t="s">
        <v>505</v>
      </c>
      <c r="D250" s="170" t="s">
        <v>237</v>
      </c>
      <c r="E250" s="171" t="s">
        <v>2070</v>
      </c>
      <c r="F250" s="172" t="s">
        <v>2071</v>
      </c>
      <c r="G250" s="173" t="s">
        <v>284</v>
      </c>
      <c r="H250" s="174">
        <v>1</v>
      </c>
      <c r="I250" s="175"/>
      <c r="J250" s="176">
        <f>ROUND(I250*H250,2)</f>
        <v>0</v>
      </c>
      <c r="K250" s="172" t="s">
        <v>162</v>
      </c>
      <c r="L250" s="177"/>
      <c r="M250" s="178" t="s">
        <v>19</v>
      </c>
      <c r="N250" s="179" t="s">
        <v>43</v>
      </c>
      <c r="P250" s="140">
        <f>O250*H250</f>
        <v>0</v>
      </c>
      <c r="Q250" s="140">
        <v>1E-4</v>
      </c>
      <c r="R250" s="140">
        <f>Q250*H250</f>
        <v>1E-4</v>
      </c>
      <c r="S250" s="140">
        <v>0</v>
      </c>
      <c r="T250" s="141">
        <f>S250*H250</f>
        <v>0</v>
      </c>
      <c r="AR250" s="142" t="s">
        <v>384</v>
      </c>
      <c r="AT250" s="142" t="s">
        <v>237</v>
      </c>
      <c r="AU250" s="142" t="s">
        <v>81</v>
      </c>
      <c r="AY250" s="17" t="s">
        <v>156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281</v>
      </c>
      <c r="BM250" s="142" t="s">
        <v>2072</v>
      </c>
    </row>
    <row r="251" spans="2:65" s="1" customFormat="1">
      <c r="B251" s="32"/>
      <c r="D251" s="144" t="s">
        <v>165</v>
      </c>
      <c r="F251" s="145" t="s">
        <v>2071</v>
      </c>
      <c r="I251" s="146"/>
      <c r="L251" s="32"/>
      <c r="M251" s="147"/>
      <c r="T251" s="53"/>
      <c r="AT251" s="17" t="s">
        <v>165</v>
      </c>
      <c r="AU251" s="17" t="s">
        <v>81</v>
      </c>
    </row>
    <row r="252" spans="2:65" s="1" customFormat="1" ht="16.5" customHeight="1">
      <c r="B252" s="32"/>
      <c r="C252" s="170" t="s">
        <v>513</v>
      </c>
      <c r="D252" s="170" t="s">
        <v>237</v>
      </c>
      <c r="E252" s="171" t="s">
        <v>2073</v>
      </c>
      <c r="F252" s="172" t="s">
        <v>2074</v>
      </c>
      <c r="G252" s="173" t="s">
        <v>284</v>
      </c>
      <c r="H252" s="174">
        <v>1</v>
      </c>
      <c r="I252" s="175"/>
      <c r="J252" s="176">
        <f>ROUND(I252*H252,2)</f>
        <v>0</v>
      </c>
      <c r="K252" s="172" t="s">
        <v>162</v>
      </c>
      <c r="L252" s="177"/>
      <c r="M252" s="178" t="s">
        <v>19</v>
      </c>
      <c r="N252" s="179" t="s">
        <v>43</v>
      </c>
      <c r="P252" s="140">
        <f>O252*H252</f>
        <v>0</v>
      </c>
      <c r="Q252" s="140">
        <v>6.9999999999999994E-5</v>
      </c>
      <c r="R252" s="140">
        <f>Q252*H252</f>
        <v>6.9999999999999994E-5</v>
      </c>
      <c r="S252" s="140">
        <v>0</v>
      </c>
      <c r="T252" s="141">
        <f>S252*H252</f>
        <v>0</v>
      </c>
      <c r="AR252" s="142" t="s">
        <v>384</v>
      </c>
      <c r="AT252" s="142" t="s">
        <v>237</v>
      </c>
      <c r="AU252" s="142" t="s">
        <v>81</v>
      </c>
      <c r="AY252" s="17" t="s">
        <v>156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281</v>
      </c>
      <c r="BM252" s="142" t="s">
        <v>2075</v>
      </c>
    </row>
    <row r="253" spans="2:65" s="1" customFormat="1">
      <c r="B253" s="32"/>
      <c r="D253" s="144" t="s">
        <v>165</v>
      </c>
      <c r="F253" s="145" t="s">
        <v>2074</v>
      </c>
      <c r="I253" s="146"/>
      <c r="L253" s="32"/>
      <c r="M253" s="147"/>
      <c r="T253" s="53"/>
      <c r="AT253" s="17" t="s">
        <v>165</v>
      </c>
      <c r="AU253" s="17" t="s">
        <v>81</v>
      </c>
    </row>
    <row r="254" spans="2:65" s="1" customFormat="1" ht="16.5" customHeight="1">
      <c r="B254" s="32"/>
      <c r="C254" s="170" t="s">
        <v>520</v>
      </c>
      <c r="D254" s="170" t="s">
        <v>237</v>
      </c>
      <c r="E254" s="171" t="s">
        <v>2076</v>
      </c>
      <c r="F254" s="172" t="s">
        <v>2077</v>
      </c>
      <c r="G254" s="173" t="s">
        <v>284</v>
      </c>
      <c r="H254" s="174">
        <v>3</v>
      </c>
      <c r="I254" s="175"/>
      <c r="J254" s="176">
        <f>ROUND(I254*H254,2)</f>
        <v>0</v>
      </c>
      <c r="K254" s="172" t="s">
        <v>162</v>
      </c>
      <c r="L254" s="177"/>
      <c r="M254" s="178" t="s">
        <v>19</v>
      </c>
      <c r="N254" s="179" t="s">
        <v>43</v>
      </c>
      <c r="P254" s="140">
        <f>O254*H254</f>
        <v>0</v>
      </c>
      <c r="Q254" s="140">
        <v>2.3000000000000001E-4</v>
      </c>
      <c r="R254" s="140">
        <f>Q254*H254</f>
        <v>6.9000000000000008E-4</v>
      </c>
      <c r="S254" s="140">
        <v>0</v>
      </c>
      <c r="T254" s="141">
        <f>S254*H254</f>
        <v>0</v>
      </c>
      <c r="AR254" s="142" t="s">
        <v>384</v>
      </c>
      <c r="AT254" s="142" t="s">
        <v>237</v>
      </c>
      <c r="AU254" s="142" t="s">
        <v>81</v>
      </c>
      <c r="AY254" s="17" t="s">
        <v>156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79</v>
      </c>
      <c r="BK254" s="143">
        <f>ROUND(I254*H254,2)</f>
        <v>0</v>
      </c>
      <c r="BL254" s="17" t="s">
        <v>281</v>
      </c>
      <c r="BM254" s="142" t="s">
        <v>2078</v>
      </c>
    </row>
    <row r="255" spans="2:65" s="1" customFormat="1">
      <c r="B255" s="32"/>
      <c r="D255" s="144" t="s">
        <v>165</v>
      </c>
      <c r="F255" s="145" t="s">
        <v>2077</v>
      </c>
      <c r="I255" s="146"/>
      <c r="L255" s="32"/>
      <c r="M255" s="147"/>
      <c r="T255" s="53"/>
      <c r="AT255" s="17" t="s">
        <v>165</v>
      </c>
      <c r="AU255" s="17" t="s">
        <v>81</v>
      </c>
    </row>
    <row r="256" spans="2:65" s="1" customFormat="1" ht="16.5" customHeight="1">
      <c r="B256" s="32"/>
      <c r="C256" s="170" t="s">
        <v>526</v>
      </c>
      <c r="D256" s="170" t="s">
        <v>237</v>
      </c>
      <c r="E256" s="171" t="s">
        <v>2079</v>
      </c>
      <c r="F256" s="172" t="s">
        <v>2080</v>
      </c>
      <c r="G256" s="173" t="s">
        <v>284</v>
      </c>
      <c r="H256" s="174">
        <v>1</v>
      </c>
      <c r="I256" s="175"/>
      <c r="J256" s="176">
        <f>ROUND(I256*H256,2)</f>
        <v>0</v>
      </c>
      <c r="K256" s="172" t="s">
        <v>162</v>
      </c>
      <c r="L256" s="177"/>
      <c r="M256" s="178" t="s">
        <v>19</v>
      </c>
      <c r="N256" s="179" t="s">
        <v>43</v>
      </c>
      <c r="P256" s="140">
        <f>O256*H256</f>
        <v>0</v>
      </c>
      <c r="Q256" s="140">
        <v>6.9999999999999994E-5</v>
      </c>
      <c r="R256" s="140">
        <f>Q256*H256</f>
        <v>6.9999999999999994E-5</v>
      </c>
      <c r="S256" s="140">
        <v>0</v>
      </c>
      <c r="T256" s="141">
        <f>S256*H256</f>
        <v>0</v>
      </c>
      <c r="AR256" s="142" t="s">
        <v>384</v>
      </c>
      <c r="AT256" s="142" t="s">
        <v>237</v>
      </c>
      <c r="AU256" s="142" t="s">
        <v>81</v>
      </c>
      <c r="AY256" s="17" t="s">
        <v>156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79</v>
      </c>
      <c r="BK256" s="143">
        <f>ROUND(I256*H256,2)</f>
        <v>0</v>
      </c>
      <c r="BL256" s="17" t="s">
        <v>281</v>
      </c>
      <c r="BM256" s="142" t="s">
        <v>2081</v>
      </c>
    </row>
    <row r="257" spans="2:65" s="1" customFormat="1">
      <c r="B257" s="32"/>
      <c r="D257" s="144" t="s">
        <v>165</v>
      </c>
      <c r="F257" s="145" t="s">
        <v>2080</v>
      </c>
      <c r="I257" s="146"/>
      <c r="L257" s="32"/>
      <c r="M257" s="147"/>
      <c r="T257" s="53"/>
      <c r="AT257" s="17" t="s">
        <v>165</v>
      </c>
      <c r="AU257" s="17" t="s">
        <v>81</v>
      </c>
    </row>
    <row r="258" spans="2:65" s="1" customFormat="1" ht="16.5" customHeight="1">
      <c r="B258" s="32"/>
      <c r="C258" s="170" t="s">
        <v>532</v>
      </c>
      <c r="D258" s="170" t="s">
        <v>237</v>
      </c>
      <c r="E258" s="171" t="s">
        <v>2082</v>
      </c>
      <c r="F258" s="172" t="s">
        <v>2083</v>
      </c>
      <c r="G258" s="173" t="s">
        <v>284</v>
      </c>
      <c r="H258" s="174">
        <v>2</v>
      </c>
      <c r="I258" s="175"/>
      <c r="J258" s="176">
        <f>ROUND(I258*H258,2)</f>
        <v>0</v>
      </c>
      <c r="K258" s="172" t="s">
        <v>162</v>
      </c>
      <c r="L258" s="177"/>
      <c r="M258" s="178" t="s">
        <v>19</v>
      </c>
      <c r="N258" s="179" t="s">
        <v>43</v>
      </c>
      <c r="P258" s="140">
        <f>O258*H258</f>
        <v>0</v>
      </c>
      <c r="Q258" s="140">
        <v>3.0000000000000001E-5</v>
      </c>
      <c r="R258" s="140">
        <f>Q258*H258</f>
        <v>6.0000000000000002E-5</v>
      </c>
      <c r="S258" s="140">
        <v>0</v>
      </c>
      <c r="T258" s="141">
        <f>S258*H258</f>
        <v>0</v>
      </c>
      <c r="AR258" s="142" t="s">
        <v>384</v>
      </c>
      <c r="AT258" s="142" t="s">
        <v>237</v>
      </c>
      <c r="AU258" s="142" t="s">
        <v>81</v>
      </c>
      <c r="AY258" s="17" t="s">
        <v>156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281</v>
      </c>
      <c r="BM258" s="142" t="s">
        <v>2084</v>
      </c>
    </row>
    <row r="259" spans="2:65" s="1" customFormat="1">
      <c r="B259" s="32"/>
      <c r="D259" s="144" t="s">
        <v>165</v>
      </c>
      <c r="F259" s="145" t="s">
        <v>2083</v>
      </c>
      <c r="I259" s="146"/>
      <c r="L259" s="32"/>
      <c r="M259" s="147"/>
      <c r="T259" s="53"/>
      <c r="AT259" s="17" t="s">
        <v>165</v>
      </c>
      <c r="AU259" s="17" t="s">
        <v>81</v>
      </c>
    </row>
    <row r="260" spans="2:65" s="1" customFormat="1" ht="16.5" customHeight="1">
      <c r="B260" s="32"/>
      <c r="C260" s="170" t="s">
        <v>540</v>
      </c>
      <c r="D260" s="170" t="s">
        <v>237</v>
      </c>
      <c r="E260" s="171" t="s">
        <v>2085</v>
      </c>
      <c r="F260" s="172" t="s">
        <v>2086</v>
      </c>
      <c r="G260" s="173" t="s">
        <v>284</v>
      </c>
      <c r="H260" s="174">
        <v>3</v>
      </c>
      <c r="I260" s="175"/>
      <c r="J260" s="176">
        <f>ROUND(I260*H260,2)</f>
        <v>0</v>
      </c>
      <c r="K260" s="172" t="s">
        <v>577</v>
      </c>
      <c r="L260" s="177"/>
      <c r="M260" s="178" t="s">
        <v>19</v>
      </c>
      <c r="N260" s="179" t="s">
        <v>43</v>
      </c>
      <c r="P260" s="140">
        <f>O260*H260</f>
        <v>0</v>
      </c>
      <c r="Q260" s="140">
        <v>5.0000000000000002E-5</v>
      </c>
      <c r="R260" s="140">
        <f>Q260*H260</f>
        <v>1.5000000000000001E-4</v>
      </c>
      <c r="S260" s="140">
        <v>0</v>
      </c>
      <c r="T260" s="141">
        <f>S260*H260</f>
        <v>0</v>
      </c>
      <c r="AR260" s="142" t="s">
        <v>384</v>
      </c>
      <c r="AT260" s="142" t="s">
        <v>237</v>
      </c>
      <c r="AU260" s="142" t="s">
        <v>81</v>
      </c>
      <c r="AY260" s="17" t="s">
        <v>156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7" t="s">
        <v>79</v>
      </c>
      <c r="BK260" s="143">
        <f>ROUND(I260*H260,2)</f>
        <v>0</v>
      </c>
      <c r="BL260" s="17" t="s">
        <v>281</v>
      </c>
      <c r="BM260" s="142" t="s">
        <v>2087</v>
      </c>
    </row>
    <row r="261" spans="2:65" s="1" customFormat="1">
      <c r="B261" s="32"/>
      <c r="D261" s="144" t="s">
        <v>165</v>
      </c>
      <c r="F261" s="145" t="s">
        <v>2086</v>
      </c>
      <c r="I261" s="146"/>
      <c r="L261" s="32"/>
      <c r="M261" s="147"/>
      <c r="T261" s="53"/>
      <c r="AT261" s="17" t="s">
        <v>165</v>
      </c>
      <c r="AU261" s="17" t="s">
        <v>81</v>
      </c>
    </row>
    <row r="262" spans="2:65" s="1" customFormat="1" ht="16.5" customHeight="1">
      <c r="B262" s="32"/>
      <c r="C262" s="170" t="s">
        <v>547</v>
      </c>
      <c r="D262" s="170" t="s">
        <v>237</v>
      </c>
      <c r="E262" s="171" t="s">
        <v>2088</v>
      </c>
      <c r="F262" s="172" t="s">
        <v>2089</v>
      </c>
      <c r="G262" s="173" t="s">
        <v>284</v>
      </c>
      <c r="H262" s="174">
        <v>1</v>
      </c>
      <c r="I262" s="175"/>
      <c r="J262" s="176">
        <f>ROUND(I262*H262,2)</f>
        <v>0</v>
      </c>
      <c r="K262" s="172" t="s">
        <v>162</v>
      </c>
      <c r="L262" s="177"/>
      <c r="M262" s="178" t="s">
        <v>19</v>
      </c>
      <c r="N262" s="179" t="s">
        <v>43</v>
      </c>
      <c r="P262" s="140">
        <f>O262*H262</f>
        <v>0</v>
      </c>
      <c r="Q262" s="140">
        <v>1.0000000000000001E-5</v>
      </c>
      <c r="R262" s="140">
        <f>Q262*H262</f>
        <v>1.0000000000000001E-5</v>
      </c>
      <c r="S262" s="140">
        <v>0</v>
      </c>
      <c r="T262" s="141">
        <f>S262*H262</f>
        <v>0</v>
      </c>
      <c r="AR262" s="142" t="s">
        <v>384</v>
      </c>
      <c r="AT262" s="142" t="s">
        <v>237</v>
      </c>
      <c r="AU262" s="142" t="s">
        <v>81</v>
      </c>
      <c r="AY262" s="17" t="s">
        <v>156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79</v>
      </c>
      <c r="BK262" s="143">
        <f>ROUND(I262*H262,2)</f>
        <v>0</v>
      </c>
      <c r="BL262" s="17" t="s">
        <v>281</v>
      </c>
      <c r="BM262" s="142" t="s">
        <v>2090</v>
      </c>
    </row>
    <row r="263" spans="2:65" s="1" customFormat="1">
      <c r="B263" s="32"/>
      <c r="D263" s="144" t="s">
        <v>165</v>
      </c>
      <c r="F263" s="145" t="s">
        <v>2089</v>
      </c>
      <c r="I263" s="146"/>
      <c r="L263" s="32"/>
      <c r="M263" s="147"/>
      <c r="T263" s="53"/>
      <c r="AT263" s="17" t="s">
        <v>165</v>
      </c>
      <c r="AU263" s="17" t="s">
        <v>81</v>
      </c>
    </row>
    <row r="264" spans="2:65" s="1" customFormat="1" ht="16.5" customHeight="1">
      <c r="B264" s="32"/>
      <c r="C264" s="170" t="s">
        <v>553</v>
      </c>
      <c r="D264" s="170" t="s">
        <v>237</v>
      </c>
      <c r="E264" s="171" t="s">
        <v>2091</v>
      </c>
      <c r="F264" s="172" t="s">
        <v>2092</v>
      </c>
      <c r="G264" s="173" t="s">
        <v>284</v>
      </c>
      <c r="H264" s="174">
        <v>1</v>
      </c>
      <c r="I264" s="175"/>
      <c r="J264" s="176">
        <f>ROUND(I264*H264,2)</f>
        <v>0</v>
      </c>
      <c r="K264" s="172" t="s">
        <v>162</v>
      </c>
      <c r="L264" s="177"/>
      <c r="M264" s="178" t="s">
        <v>19</v>
      </c>
      <c r="N264" s="179" t="s">
        <v>43</v>
      </c>
      <c r="P264" s="140">
        <f>O264*H264</f>
        <v>0</v>
      </c>
      <c r="Q264" s="140">
        <v>6.9999999999999994E-5</v>
      </c>
      <c r="R264" s="140">
        <f>Q264*H264</f>
        <v>6.9999999999999994E-5</v>
      </c>
      <c r="S264" s="140">
        <v>0</v>
      </c>
      <c r="T264" s="141">
        <f>S264*H264</f>
        <v>0</v>
      </c>
      <c r="AR264" s="142" t="s">
        <v>384</v>
      </c>
      <c r="AT264" s="142" t="s">
        <v>237</v>
      </c>
      <c r="AU264" s="142" t="s">
        <v>81</v>
      </c>
      <c r="AY264" s="17" t="s">
        <v>156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79</v>
      </c>
      <c r="BK264" s="143">
        <f>ROUND(I264*H264,2)</f>
        <v>0</v>
      </c>
      <c r="BL264" s="17" t="s">
        <v>281</v>
      </c>
      <c r="BM264" s="142" t="s">
        <v>2093</v>
      </c>
    </row>
    <row r="265" spans="2:65" s="1" customFormat="1">
      <c r="B265" s="32"/>
      <c r="D265" s="144" t="s">
        <v>165</v>
      </c>
      <c r="F265" s="145" t="s">
        <v>2092</v>
      </c>
      <c r="I265" s="146"/>
      <c r="L265" s="32"/>
      <c r="M265" s="147"/>
      <c r="T265" s="53"/>
      <c r="AT265" s="17" t="s">
        <v>165</v>
      </c>
      <c r="AU265" s="17" t="s">
        <v>81</v>
      </c>
    </row>
    <row r="266" spans="2:65" s="1" customFormat="1" ht="24.2" customHeight="1">
      <c r="B266" s="32"/>
      <c r="C266" s="131" t="s">
        <v>560</v>
      </c>
      <c r="D266" s="131" t="s">
        <v>158</v>
      </c>
      <c r="E266" s="132" t="s">
        <v>2094</v>
      </c>
      <c r="F266" s="133" t="s">
        <v>2095</v>
      </c>
      <c r="G266" s="134" t="s">
        <v>284</v>
      </c>
      <c r="H266" s="135">
        <v>3</v>
      </c>
      <c r="I266" s="136"/>
      <c r="J266" s="137">
        <f>ROUND(I266*H266,2)</f>
        <v>0</v>
      </c>
      <c r="K266" s="133" t="s">
        <v>162</v>
      </c>
      <c r="L266" s="32"/>
      <c r="M266" s="138" t="s">
        <v>19</v>
      </c>
      <c r="N266" s="139" t="s">
        <v>43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281</v>
      </c>
      <c r="AT266" s="142" t="s">
        <v>158</v>
      </c>
      <c r="AU266" s="142" t="s">
        <v>81</v>
      </c>
      <c r="AY266" s="17" t="s">
        <v>156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79</v>
      </c>
      <c r="BK266" s="143">
        <f>ROUND(I266*H266,2)</f>
        <v>0</v>
      </c>
      <c r="BL266" s="17" t="s">
        <v>281</v>
      </c>
      <c r="BM266" s="142" t="s">
        <v>2096</v>
      </c>
    </row>
    <row r="267" spans="2:65" s="1" customFormat="1">
      <c r="B267" s="32"/>
      <c r="D267" s="144" t="s">
        <v>165</v>
      </c>
      <c r="F267" s="145" t="s">
        <v>2097</v>
      </c>
      <c r="I267" s="146"/>
      <c r="L267" s="32"/>
      <c r="M267" s="147"/>
      <c r="T267" s="53"/>
      <c r="AT267" s="17" t="s">
        <v>165</v>
      </c>
      <c r="AU267" s="17" t="s">
        <v>81</v>
      </c>
    </row>
    <row r="268" spans="2:65" s="1" customFormat="1">
      <c r="B268" s="32"/>
      <c r="D268" s="148" t="s">
        <v>167</v>
      </c>
      <c r="F268" s="149" t="s">
        <v>2098</v>
      </c>
      <c r="I268" s="146"/>
      <c r="L268" s="32"/>
      <c r="M268" s="147"/>
      <c r="T268" s="53"/>
      <c r="AT268" s="17" t="s">
        <v>167</v>
      </c>
      <c r="AU268" s="17" t="s">
        <v>81</v>
      </c>
    </row>
    <row r="269" spans="2:65" s="1" customFormat="1" ht="24.2" customHeight="1">
      <c r="B269" s="32"/>
      <c r="C269" s="170" t="s">
        <v>568</v>
      </c>
      <c r="D269" s="170" t="s">
        <v>237</v>
      </c>
      <c r="E269" s="171" t="s">
        <v>2099</v>
      </c>
      <c r="F269" s="172" t="s">
        <v>2100</v>
      </c>
      <c r="G269" s="173" t="s">
        <v>284</v>
      </c>
      <c r="H269" s="174">
        <v>3</v>
      </c>
      <c r="I269" s="175"/>
      <c r="J269" s="176">
        <f>ROUND(I269*H269,2)</f>
        <v>0</v>
      </c>
      <c r="K269" s="172" t="s">
        <v>162</v>
      </c>
      <c r="L269" s="177"/>
      <c r="M269" s="178" t="s">
        <v>19</v>
      </c>
      <c r="N269" s="179" t="s">
        <v>43</v>
      </c>
      <c r="P269" s="140">
        <f>O269*H269</f>
        <v>0</v>
      </c>
      <c r="Q269" s="140">
        <v>1.5E-3</v>
      </c>
      <c r="R269" s="140">
        <f>Q269*H269</f>
        <v>4.5000000000000005E-3</v>
      </c>
      <c r="S269" s="140">
        <v>0</v>
      </c>
      <c r="T269" s="141">
        <f>S269*H269</f>
        <v>0</v>
      </c>
      <c r="AR269" s="142" t="s">
        <v>384</v>
      </c>
      <c r="AT269" s="142" t="s">
        <v>237</v>
      </c>
      <c r="AU269" s="142" t="s">
        <v>81</v>
      </c>
      <c r="AY269" s="17" t="s">
        <v>156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79</v>
      </c>
      <c r="BK269" s="143">
        <f>ROUND(I269*H269,2)</f>
        <v>0</v>
      </c>
      <c r="BL269" s="17" t="s">
        <v>281</v>
      </c>
      <c r="BM269" s="142" t="s">
        <v>2101</v>
      </c>
    </row>
    <row r="270" spans="2:65" s="1" customFormat="1">
      <c r="B270" s="32"/>
      <c r="D270" s="144" t="s">
        <v>165</v>
      </c>
      <c r="F270" s="145" t="s">
        <v>2100</v>
      </c>
      <c r="I270" s="146"/>
      <c r="L270" s="32"/>
      <c r="M270" s="147"/>
      <c r="T270" s="53"/>
      <c r="AT270" s="17" t="s">
        <v>165</v>
      </c>
      <c r="AU270" s="17" t="s">
        <v>81</v>
      </c>
    </row>
    <row r="271" spans="2:65" s="1" customFormat="1" ht="24.2" customHeight="1">
      <c r="B271" s="32"/>
      <c r="C271" s="131" t="s">
        <v>574</v>
      </c>
      <c r="D271" s="131" t="s">
        <v>158</v>
      </c>
      <c r="E271" s="132" t="s">
        <v>2102</v>
      </c>
      <c r="F271" s="133" t="s">
        <v>2103</v>
      </c>
      <c r="G271" s="134" t="s">
        <v>284</v>
      </c>
      <c r="H271" s="135">
        <v>2</v>
      </c>
      <c r="I271" s="136"/>
      <c r="J271" s="137">
        <f>ROUND(I271*H271,2)</f>
        <v>0</v>
      </c>
      <c r="K271" s="133" t="s">
        <v>162</v>
      </c>
      <c r="L271" s="32"/>
      <c r="M271" s="138" t="s">
        <v>19</v>
      </c>
      <c r="N271" s="139" t="s">
        <v>43</v>
      </c>
      <c r="P271" s="140">
        <f>O271*H271</f>
        <v>0</v>
      </c>
      <c r="Q271" s="140">
        <v>2.0000000000000002E-5</v>
      </c>
      <c r="R271" s="140">
        <f>Q271*H271</f>
        <v>4.0000000000000003E-5</v>
      </c>
      <c r="S271" s="140">
        <v>0</v>
      </c>
      <c r="T271" s="141">
        <f>S271*H271</f>
        <v>0</v>
      </c>
      <c r="AR271" s="142" t="s">
        <v>281</v>
      </c>
      <c r="AT271" s="142" t="s">
        <v>158</v>
      </c>
      <c r="AU271" s="142" t="s">
        <v>81</v>
      </c>
      <c r="AY271" s="17" t="s">
        <v>156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281</v>
      </c>
      <c r="BM271" s="142" t="s">
        <v>2104</v>
      </c>
    </row>
    <row r="272" spans="2:65" s="1" customFormat="1">
      <c r="B272" s="32"/>
      <c r="D272" s="144" t="s">
        <v>165</v>
      </c>
      <c r="F272" s="145" t="s">
        <v>2105</v>
      </c>
      <c r="I272" s="146"/>
      <c r="L272" s="32"/>
      <c r="M272" s="147"/>
      <c r="T272" s="53"/>
      <c r="AT272" s="17" t="s">
        <v>165</v>
      </c>
      <c r="AU272" s="17" t="s">
        <v>81</v>
      </c>
    </row>
    <row r="273" spans="2:65" s="1" customFormat="1">
      <c r="B273" s="32"/>
      <c r="D273" s="148" t="s">
        <v>167</v>
      </c>
      <c r="F273" s="149" t="s">
        <v>2106</v>
      </c>
      <c r="I273" s="146"/>
      <c r="L273" s="32"/>
      <c r="M273" s="147"/>
      <c r="T273" s="53"/>
      <c r="AT273" s="17" t="s">
        <v>167</v>
      </c>
      <c r="AU273" s="17" t="s">
        <v>81</v>
      </c>
    </row>
    <row r="274" spans="2:65" s="1" customFormat="1" ht="21.75" customHeight="1">
      <c r="B274" s="32"/>
      <c r="C274" s="170" t="s">
        <v>595</v>
      </c>
      <c r="D274" s="170" t="s">
        <v>237</v>
      </c>
      <c r="E274" s="171" t="s">
        <v>2107</v>
      </c>
      <c r="F274" s="172" t="s">
        <v>2108</v>
      </c>
      <c r="G274" s="173" t="s">
        <v>284</v>
      </c>
      <c r="H274" s="174">
        <v>2</v>
      </c>
      <c r="I274" s="175"/>
      <c r="J274" s="176">
        <f>ROUND(I274*H274,2)</f>
        <v>0</v>
      </c>
      <c r="K274" s="172" t="s">
        <v>577</v>
      </c>
      <c r="L274" s="177"/>
      <c r="M274" s="178" t="s">
        <v>19</v>
      </c>
      <c r="N274" s="179" t="s">
        <v>43</v>
      </c>
      <c r="P274" s="140">
        <f>O274*H274</f>
        <v>0</v>
      </c>
      <c r="Q274" s="140">
        <v>4.8999999999999998E-4</v>
      </c>
      <c r="R274" s="140">
        <f>Q274*H274</f>
        <v>9.7999999999999997E-4</v>
      </c>
      <c r="S274" s="140">
        <v>0</v>
      </c>
      <c r="T274" s="141">
        <f>S274*H274</f>
        <v>0</v>
      </c>
      <c r="AR274" s="142" t="s">
        <v>384</v>
      </c>
      <c r="AT274" s="142" t="s">
        <v>237</v>
      </c>
      <c r="AU274" s="142" t="s">
        <v>81</v>
      </c>
      <c r="AY274" s="17" t="s">
        <v>156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79</v>
      </c>
      <c r="BK274" s="143">
        <f>ROUND(I274*H274,2)</f>
        <v>0</v>
      </c>
      <c r="BL274" s="17" t="s">
        <v>281</v>
      </c>
      <c r="BM274" s="142" t="s">
        <v>2109</v>
      </c>
    </row>
    <row r="275" spans="2:65" s="1" customFormat="1">
      <c r="B275" s="32"/>
      <c r="D275" s="144" t="s">
        <v>165</v>
      </c>
      <c r="F275" s="145" t="s">
        <v>2108</v>
      </c>
      <c r="I275" s="146"/>
      <c r="L275" s="32"/>
      <c r="M275" s="147"/>
      <c r="T275" s="53"/>
      <c r="AT275" s="17" t="s">
        <v>165</v>
      </c>
      <c r="AU275" s="17" t="s">
        <v>81</v>
      </c>
    </row>
    <row r="276" spans="2:65" s="1" customFormat="1" ht="21.75" customHeight="1">
      <c r="B276" s="32"/>
      <c r="C276" s="131" t="s">
        <v>599</v>
      </c>
      <c r="D276" s="131" t="s">
        <v>158</v>
      </c>
      <c r="E276" s="132" t="s">
        <v>2110</v>
      </c>
      <c r="F276" s="133" t="s">
        <v>2111</v>
      </c>
      <c r="G276" s="134" t="s">
        <v>372</v>
      </c>
      <c r="H276" s="135">
        <v>13.5</v>
      </c>
      <c r="I276" s="136"/>
      <c r="J276" s="137">
        <f>ROUND(I276*H276,2)</f>
        <v>0</v>
      </c>
      <c r="K276" s="133" t="s">
        <v>162</v>
      </c>
      <c r="L276" s="32"/>
      <c r="M276" s="138" t="s">
        <v>19</v>
      </c>
      <c r="N276" s="139" t="s">
        <v>43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281</v>
      </c>
      <c r="AT276" s="142" t="s">
        <v>158</v>
      </c>
      <c r="AU276" s="142" t="s">
        <v>81</v>
      </c>
      <c r="AY276" s="17" t="s">
        <v>156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79</v>
      </c>
      <c r="BK276" s="143">
        <f>ROUND(I276*H276,2)</f>
        <v>0</v>
      </c>
      <c r="BL276" s="17" t="s">
        <v>281</v>
      </c>
      <c r="BM276" s="142" t="s">
        <v>2112</v>
      </c>
    </row>
    <row r="277" spans="2:65" s="1" customFormat="1">
      <c r="B277" s="32"/>
      <c r="D277" s="144" t="s">
        <v>165</v>
      </c>
      <c r="F277" s="145" t="s">
        <v>2113</v>
      </c>
      <c r="I277" s="146"/>
      <c r="L277" s="32"/>
      <c r="M277" s="147"/>
      <c r="T277" s="53"/>
      <c r="AT277" s="17" t="s">
        <v>165</v>
      </c>
      <c r="AU277" s="17" t="s">
        <v>81</v>
      </c>
    </row>
    <row r="278" spans="2:65" s="1" customFormat="1">
      <c r="B278" s="32"/>
      <c r="D278" s="148" t="s">
        <v>167</v>
      </c>
      <c r="F278" s="149" t="s">
        <v>2114</v>
      </c>
      <c r="I278" s="146"/>
      <c r="L278" s="32"/>
      <c r="M278" s="147"/>
      <c r="T278" s="53"/>
      <c r="AT278" s="17" t="s">
        <v>167</v>
      </c>
      <c r="AU278" s="17" t="s">
        <v>81</v>
      </c>
    </row>
    <row r="279" spans="2:65" s="1" customFormat="1" ht="24.2" customHeight="1">
      <c r="B279" s="32"/>
      <c r="C279" s="131" t="s">
        <v>603</v>
      </c>
      <c r="D279" s="131" t="s">
        <v>158</v>
      </c>
      <c r="E279" s="132" t="s">
        <v>2115</v>
      </c>
      <c r="F279" s="133" t="s">
        <v>2116</v>
      </c>
      <c r="G279" s="134" t="s">
        <v>372</v>
      </c>
      <c r="H279" s="135">
        <v>40</v>
      </c>
      <c r="I279" s="136"/>
      <c r="J279" s="137">
        <f>ROUND(I279*H279,2)</f>
        <v>0</v>
      </c>
      <c r="K279" s="133" t="s">
        <v>162</v>
      </c>
      <c r="L279" s="32"/>
      <c r="M279" s="138" t="s">
        <v>19</v>
      </c>
      <c r="N279" s="139" t="s">
        <v>43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281</v>
      </c>
      <c r="AT279" s="142" t="s">
        <v>158</v>
      </c>
      <c r="AU279" s="142" t="s">
        <v>81</v>
      </c>
      <c r="AY279" s="17" t="s">
        <v>156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79</v>
      </c>
      <c r="BK279" s="143">
        <f>ROUND(I279*H279,2)</f>
        <v>0</v>
      </c>
      <c r="BL279" s="17" t="s">
        <v>281</v>
      </c>
      <c r="BM279" s="142" t="s">
        <v>2117</v>
      </c>
    </row>
    <row r="280" spans="2:65" s="1" customFormat="1">
      <c r="B280" s="32"/>
      <c r="D280" s="144" t="s">
        <v>165</v>
      </c>
      <c r="F280" s="145" t="s">
        <v>2118</v>
      </c>
      <c r="I280" s="146"/>
      <c r="L280" s="32"/>
      <c r="M280" s="147"/>
      <c r="T280" s="53"/>
      <c r="AT280" s="17" t="s">
        <v>165</v>
      </c>
      <c r="AU280" s="17" t="s">
        <v>81</v>
      </c>
    </row>
    <row r="281" spans="2:65" s="1" customFormat="1">
      <c r="B281" s="32"/>
      <c r="D281" s="148" t="s">
        <v>167</v>
      </c>
      <c r="F281" s="149" t="s">
        <v>2119</v>
      </c>
      <c r="I281" s="146"/>
      <c r="L281" s="32"/>
      <c r="M281" s="147"/>
      <c r="T281" s="53"/>
      <c r="AT281" s="17" t="s">
        <v>167</v>
      </c>
      <c r="AU281" s="17" t="s">
        <v>81</v>
      </c>
    </row>
    <row r="282" spans="2:65" s="13" customFormat="1">
      <c r="B282" s="156"/>
      <c r="D282" s="144" t="s">
        <v>169</v>
      </c>
      <c r="E282" s="157" t="s">
        <v>19</v>
      </c>
      <c r="F282" s="158" t="s">
        <v>2120</v>
      </c>
      <c r="H282" s="159">
        <v>40</v>
      </c>
      <c r="I282" s="160"/>
      <c r="L282" s="156"/>
      <c r="M282" s="161"/>
      <c r="T282" s="162"/>
      <c r="AT282" s="157" t="s">
        <v>169</v>
      </c>
      <c r="AU282" s="157" t="s">
        <v>81</v>
      </c>
      <c r="AV282" s="13" t="s">
        <v>81</v>
      </c>
      <c r="AW282" s="13" t="s">
        <v>33</v>
      </c>
      <c r="AX282" s="13" t="s">
        <v>72</v>
      </c>
      <c r="AY282" s="157" t="s">
        <v>156</v>
      </c>
    </row>
    <row r="283" spans="2:65" s="14" customFormat="1">
      <c r="B283" s="163"/>
      <c r="D283" s="144" t="s">
        <v>169</v>
      </c>
      <c r="E283" s="164" t="s">
        <v>19</v>
      </c>
      <c r="F283" s="165" t="s">
        <v>176</v>
      </c>
      <c r="H283" s="166">
        <v>40</v>
      </c>
      <c r="I283" s="167"/>
      <c r="L283" s="163"/>
      <c r="M283" s="168"/>
      <c r="T283" s="169"/>
      <c r="AT283" s="164" t="s">
        <v>169</v>
      </c>
      <c r="AU283" s="164" t="s">
        <v>81</v>
      </c>
      <c r="AV283" s="14" t="s">
        <v>163</v>
      </c>
      <c r="AW283" s="14" t="s">
        <v>33</v>
      </c>
      <c r="AX283" s="14" t="s">
        <v>79</v>
      </c>
      <c r="AY283" s="164" t="s">
        <v>156</v>
      </c>
    </row>
    <row r="284" spans="2:65" s="1" customFormat="1" ht="24.2" customHeight="1">
      <c r="B284" s="32"/>
      <c r="C284" s="131" t="s">
        <v>608</v>
      </c>
      <c r="D284" s="131" t="s">
        <v>158</v>
      </c>
      <c r="E284" s="132" t="s">
        <v>2121</v>
      </c>
      <c r="F284" s="133" t="s">
        <v>2122</v>
      </c>
      <c r="G284" s="134" t="s">
        <v>218</v>
      </c>
      <c r="H284" s="135">
        <v>0.16</v>
      </c>
      <c r="I284" s="136"/>
      <c r="J284" s="137">
        <f>ROUND(I284*H284,2)</f>
        <v>0</v>
      </c>
      <c r="K284" s="133" t="s">
        <v>162</v>
      </c>
      <c r="L284" s="32"/>
      <c r="M284" s="138" t="s">
        <v>19</v>
      </c>
      <c r="N284" s="139" t="s">
        <v>43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281</v>
      </c>
      <c r="AT284" s="142" t="s">
        <v>158</v>
      </c>
      <c r="AU284" s="142" t="s">
        <v>81</v>
      </c>
      <c r="AY284" s="17" t="s">
        <v>156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79</v>
      </c>
      <c r="BK284" s="143">
        <f>ROUND(I284*H284,2)</f>
        <v>0</v>
      </c>
      <c r="BL284" s="17" t="s">
        <v>281</v>
      </c>
      <c r="BM284" s="142" t="s">
        <v>2123</v>
      </c>
    </row>
    <row r="285" spans="2:65" s="1" customFormat="1">
      <c r="B285" s="32"/>
      <c r="D285" s="144" t="s">
        <v>165</v>
      </c>
      <c r="F285" s="145" t="s">
        <v>2124</v>
      </c>
      <c r="I285" s="146"/>
      <c r="L285" s="32"/>
      <c r="M285" s="147"/>
      <c r="T285" s="53"/>
      <c r="AT285" s="17" t="s">
        <v>165</v>
      </c>
      <c r="AU285" s="17" t="s">
        <v>81</v>
      </c>
    </row>
    <row r="286" spans="2:65" s="1" customFormat="1">
      <c r="B286" s="32"/>
      <c r="D286" s="148" t="s">
        <v>167</v>
      </c>
      <c r="F286" s="149" t="s">
        <v>2125</v>
      </c>
      <c r="I286" s="146"/>
      <c r="L286" s="32"/>
      <c r="M286" s="147"/>
      <c r="T286" s="53"/>
      <c r="AT286" s="17" t="s">
        <v>167</v>
      </c>
      <c r="AU286" s="17" t="s">
        <v>81</v>
      </c>
    </row>
    <row r="287" spans="2:65" s="11" customFormat="1" ht="22.9" customHeight="1">
      <c r="B287" s="119"/>
      <c r="D287" s="120" t="s">
        <v>71</v>
      </c>
      <c r="E287" s="129" t="s">
        <v>2126</v>
      </c>
      <c r="F287" s="129" t="s">
        <v>2127</v>
      </c>
      <c r="I287" s="122"/>
      <c r="J287" s="130">
        <f>BK287</f>
        <v>0</v>
      </c>
      <c r="L287" s="119"/>
      <c r="M287" s="124"/>
      <c r="P287" s="125">
        <f>SUM(P288:P342)</f>
        <v>0</v>
      </c>
      <c r="R287" s="125">
        <f>SUM(R288:R342)</f>
        <v>0.14200000000000002</v>
      </c>
      <c r="T287" s="126">
        <f>SUM(T288:T342)</f>
        <v>0</v>
      </c>
      <c r="AR287" s="120" t="s">
        <v>81</v>
      </c>
      <c r="AT287" s="127" t="s">
        <v>71</v>
      </c>
      <c r="AU287" s="127" t="s">
        <v>79</v>
      </c>
      <c r="AY287" s="120" t="s">
        <v>156</v>
      </c>
      <c r="BK287" s="128">
        <f>SUM(BK288:BK342)</f>
        <v>0</v>
      </c>
    </row>
    <row r="288" spans="2:65" s="1" customFormat="1" ht="24.2" customHeight="1">
      <c r="B288" s="32"/>
      <c r="C288" s="131" t="s">
        <v>614</v>
      </c>
      <c r="D288" s="131" t="s">
        <v>158</v>
      </c>
      <c r="E288" s="132" t="s">
        <v>2128</v>
      </c>
      <c r="F288" s="133" t="s">
        <v>2129</v>
      </c>
      <c r="G288" s="134" t="s">
        <v>372</v>
      </c>
      <c r="H288" s="135">
        <v>31</v>
      </c>
      <c r="I288" s="136"/>
      <c r="J288" s="137">
        <f>ROUND(I288*H288,2)</f>
        <v>0</v>
      </c>
      <c r="K288" s="133" t="s">
        <v>162</v>
      </c>
      <c r="L288" s="32"/>
      <c r="M288" s="138" t="s">
        <v>19</v>
      </c>
      <c r="N288" s="139" t="s">
        <v>43</v>
      </c>
      <c r="P288" s="140">
        <f>O288*H288</f>
        <v>0</v>
      </c>
      <c r="Q288" s="140">
        <v>8.0999999999999996E-4</v>
      </c>
      <c r="R288" s="140">
        <f>Q288*H288</f>
        <v>2.511E-2</v>
      </c>
      <c r="S288" s="140">
        <v>0</v>
      </c>
      <c r="T288" s="141">
        <f>S288*H288</f>
        <v>0</v>
      </c>
      <c r="AR288" s="142" t="s">
        <v>281</v>
      </c>
      <c r="AT288" s="142" t="s">
        <v>158</v>
      </c>
      <c r="AU288" s="142" t="s">
        <v>81</v>
      </c>
      <c r="AY288" s="17" t="s">
        <v>156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79</v>
      </c>
      <c r="BK288" s="143">
        <f>ROUND(I288*H288,2)</f>
        <v>0</v>
      </c>
      <c r="BL288" s="17" t="s">
        <v>281</v>
      </c>
      <c r="BM288" s="142" t="s">
        <v>2130</v>
      </c>
    </row>
    <row r="289" spans="2:65" s="1" customFormat="1">
      <c r="B289" s="32"/>
      <c r="D289" s="144" t="s">
        <v>165</v>
      </c>
      <c r="F289" s="145" t="s">
        <v>2131</v>
      </c>
      <c r="I289" s="146"/>
      <c r="L289" s="32"/>
      <c r="M289" s="147"/>
      <c r="T289" s="53"/>
      <c r="AT289" s="17" t="s">
        <v>165</v>
      </c>
      <c r="AU289" s="17" t="s">
        <v>81</v>
      </c>
    </row>
    <row r="290" spans="2:65" s="1" customFormat="1">
      <c r="B290" s="32"/>
      <c r="D290" s="148" t="s">
        <v>167</v>
      </c>
      <c r="F290" s="149" t="s">
        <v>2132</v>
      </c>
      <c r="I290" s="146"/>
      <c r="L290" s="32"/>
      <c r="M290" s="147"/>
      <c r="T290" s="53"/>
      <c r="AT290" s="17" t="s">
        <v>167</v>
      </c>
      <c r="AU290" s="17" t="s">
        <v>81</v>
      </c>
    </row>
    <row r="291" spans="2:65" s="1" customFormat="1" ht="24.2" customHeight="1">
      <c r="B291" s="32"/>
      <c r="C291" s="131" t="s">
        <v>620</v>
      </c>
      <c r="D291" s="131" t="s">
        <v>158</v>
      </c>
      <c r="E291" s="132" t="s">
        <v>2133</v>
      </c>
      <c r="F291" s="133" t="s">
        <v>2134</v>
      </c>
      <c r="G291" s="134" t="s">
        <v>372</v>
      </c>
      <c r="H291" s="135">
        <v>16</v>
      </c>
      <c r="I291" s="136"/>
      <c r="J291" s="137">
        <f>ROUND(I291*H291,2)</f>
        <v>0</v>
      </c>
      <c r="K291" s="133" t="s">
        <v>162</v>
      </c>
      <c r="L291" s="32"/>
      <c r="M291" s="138" t="s">
        <v>19</v>
      </c>
      <c r="N291" s="139" t="s">
        <v>43</v>
      </c>
      <c r="P291" s="140">
        <f>O291*H291</f>
        <v>0</v>
      </c>
      <c r="Q291" s="140">
        <v>1.1900000000000001E-3</v>
      </c>
      <c r="R291" s="140">
        <f>Q291*H291</f>
        <v>1.9040000000000001E-2</v>
      </c>
      <c r="S291" s="140">
        <v>0</v>
      </c>
      <c r="T291" s="141">
        <f>S291*H291</f>
        <v>0</v>
      </c>
      <c r="AR291" s="142" t="s">
        <v>281</v>
      </c>
      <c r="AT291" s="142" t="s">
        <v>158</v>
      </c>
      <c r="AU291" s="142" t="s">
        <v>81</v>
      </c>
      <c r="AY291" s="17" t="s">
        <v>156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7" t="s">
        <v>79</v>
      </c>
      <c r="BK291" s="143">
        <f>ROUND(I291*H291,2)</f>
        <v>0</v>
      </c>
      <c r="BL291" s="17" t="s">
        <v>281</v>
      </c>
      <c r="BM291" s="142" t="s">
        <v>2135</v>
      </c>
    </row>
    <row r="292" spans="2:65" s="1" customFormat="1">
      <c r="B292" s="32"/>
      <c r="D292" s="144" t="s">
        <v>165</v>
      </c>
      <c r="F292" s="145" t="s">
        <v>2136</v>
      </c>
      <c r="I292" s="146"/>
      <c r="L292" s="32"/>
      <c r="M292" s="147"/>
      <c r="T292" s="53"/>
      <c r="AT292" s="17" t="s">
        <v>165</v>
      </c>
      <c r="AU292" s="17" t="s">
        <v>81</v>
      </c>
    </row>
    <row r="293" spans="2:65" s="1" customFormat="1">
      <c r="B293" s="32"/>
      <c r="D293" s="148" t="s">
        <v>167</v>
      </c>
      <c r="F293" s="149" t="s">
        <v>2137</v>
      </c>
      <c r="I293" s="146"/>
      <c r="L293" s="32"/>
      <c r="M293" s="147"/>
      <c r="T293" s="53"/>
      <c r="AT293" s="17" t="s">
        <v>167</v>
      </c>
      <c r="AU293" s="17" t="s">
        <v>81</v>
      </c>
    </row>
    <row r="294" spans="2:65" s="1" customFormat="1" ht="24.2" customHeight="1">
      <c r="B294" s="32"/>
      <c r="C294" s="131" t="s">
        <v>626</v>
      </c>
      <c r="D294" s="131" t="s">
        <v>158</v>
      </c>
      <c r="E294" s="132" t="s">
        <v>2138</v>
      </c>
      <c r="F294" s="133" t="s">
        <v>2139</v>
      </c>
      <c r="G294" s="134" t="s">
        <v>372</v>
      </c>
      <c r="H294" s="135">
        <v>12</v>
      </c>
      <c r="I294" s="136"/>
      <c r="J294" s="137">
        <f>ROUND(I294*H294,2)</f>
        <v>0</v>
      </c>
      <c r="K294" s="133" t="s">
        <v>162</v>
      </c>
      <c r="L294" s="32"/>
      <c r="M294" s="138" t="s">
        <v>19</v>
      </c>
      <c r="N294" s="139" t="s">
        <v>43</v>
      </c>
      <c r="P294" s="140">
        <f>O294*H294</f>
        <v>0</v>
      </c>
      <c r="Q294" s="140">
        <v>1.3600000000000001E-3</v>
      </c>
      <c r="R294" s="140">
        <f>Q294*H294</f>
        <v>1.6320000000000001E-2</v>
      </c>
      <c r="S294" s="140">
        <v>0</v>
      </c>
      <c r="T294" s="141">
        <f>S294*H294</f>
        <v>0</v>
      </c>
      <c r="AR294" s="142" t="s">
        <v>281</v>
      </c>
      <c r="AT294" s="142" t="s">
        <v>158</v>
      </c>
      <c r="AU294" s="142" t="s">
        <v>81</v>
      </c>
      <c r="AY294" s="17" t="s">
        <v>156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7" t="s">
        <v>79</v>
      </c>
      <c r="BK294" s="143">
        <f>ROUND(I294*H294,2)</f>
        <v>0</v>
      </c>
      <c r="BL294" s="17" t="s">
        <v>281</v>
      </c>
      <c r="BM294" s="142" t="s">
        <v>2140</v>
      </c>
    </row>
    <row r="295" spans="2:65" s="1" customFormat="1">
      <c r="B295" s="32"/>
      <c r="D295" s="144" t="s">
        <v>165</v>
      </c>
      <c r="F295" s="145" t="s">
        <v>2141</v>
      </c>
      <c r="I295" s="146"/>
      <c r="L295" s="32"/>
      <c r="M295" s="147"/>
      <c r="T295" s="53"/>
      <c r="AT295" s="17" t="s">
        <v>165</v>
      </c>
      <c r="AU295" s="17" t="s">
        <v>81</v>
      </c>
    </row>
    <row r="296" spans="2:65" s="1" customFormat="1">
      <c r="B296" s="32"/>
      <c r="D296" s="148" t="s">
        <v>167</v>
      </c>
      <c r="F296" s="149" t="s">
        <v>2142</v>
      </c>
      <c r="I296" s="146"/>
      <c r="L296" s="32"/>
      <c r="M296" s="147"/>
      <c r="T296" s="53"/>
      <c r="AT296" s="17" t="s">
        <v>167</v>
      </c>
      <c r="AU296" s="17" t="s">
        <v>81</v>
      </c>
    </row>
    <row r="297" spans="2:65" s="1" customFormat="1" ht="33" customHeight="1">
      <c r="B297" s="32"/>
      <c r="C297" s="131" t="s">
        <v>630</v>
      </c>
      <c r="D297" s="131" t="s">
        <v>158</v>
      </c>
      <c r="E297" s="132" t="s">
        <v>2143</v>
      </c>
      <c r="F297" s="133" t="s">
        <v>2144</v>
      </c>
      <c r="G297" s="134" t="s">
        <v>372</v>
      </c>
      <c r="H297" s="135">
        <v>31</v>
      </c>
      <c r="I297" s="136"/>
      <c r="J297" s="137">
        <f>ROUND(I297*H297,2)</f>
        <v>0</v>
      </c>
      <c r="K297" s="133" t="s">
        <v>162</v>
      </c>
      <c r="L297" s="32"/>
      <c r="M297" s="138" t="s">
        <v>19</v>
      </c>
      <c r="N297" s="139" t="s">
        <v>43</v>
      </c>
      <c r="P297" s="140">
        <f>O297*H297</f>
        <v>0</v>
      </c>
      <c r="Q297" s="140">
        <v>5.8E-4</v>
      </c>
      <c r="R297" s="140">
        <f>Q297*H297</f>
        <v>1.7979999999999999E-2</v>
      </c>
      <c r="S297" s="140">
        <v>0</v>
      </c>
      <c r="T297" s="141">
        <f>S297*H297</f>
        <v>0</v>
      </c>
      <c r="AR297" s="142" t="s">
        <v>281</v>
      </c>
      <c r="AT297" s="142" t="s">
        <v>158</v>
      </c>
      <c r="AU297" s="142" t="s">
        <v>81</v>
      </c>
      <c r="AY297" s="17" t="s">
        <v>156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79</v>
      </c>
      <c r="BK297" s="143">
        <f>ROUND(I297*H297,2)</f>
        <v>0</v>
      </c>
      <c r="BL297" s="17" t="s">
        <v>281</v>
      </c>
      <c r="BM297" s="142" t="s">
        <v>2145</v>
      </c>
    </row>
    <row r="298" spans="2:65" s="1" customFormat="1">
      <c r="B298" s="32"/>
      <c r="D298" s="144" t="s">
        <v>165</v>
      </c>
      <c r="F298" s="145" t="s">
        <v>2146</v>
      </c>
      <c r="I298" s="146"/>
      <c r="L298" s="32"/>
      <c r="M298" s="147"/>
      <c r="T298" s="53"/>
      <c r="AT298" s="17" t="s">
        <v>165</v>
      </c>
      <c r="AU298" s="17" t="s">
        <v>81</v>
      </c>
    </row>
    <row r="299" spans="2:65" s="1" customFormat="1">
      <c r="B299" s="32"/>
      <c r="D299" s="148" t="s">
        <v>167</v>
      </c>
      <c r="F299" s="149" t="s">
        <v>2147</v>
      </c>
      <c r="I299" s="146"/>
      <c r="L299" s="32"/>
      <c r="M299" s="147"/>
      <c r="T299" s="53"/>
      <c r="AT299" s="17" t="s">
        <v>167</v>
      </c>
      <c r="AU299" s="17" t="s">
        <v>81</v>
      </c>
    </row>
    <row r="300" spans="2:65" s="1" customFormat="1" ht="33" customHeight="1">
      <c r="B300" s="32"/>
      <c r="C300" s="131" t="s">
        <v>636</v>
      </c>
      <c r="D300" s="131" t="s">
        <v>158</v>
      </c>
      <c r="E300" s="132" t="s">
        <v>2148</v>
      </c>
      <c r="F300" s="133" t="s">
        <v>2149</v>
      </c>
      <c r="G300" s="134" t="s">
        <v>372</v>
      </c>
      <c r="H300" s="135">
        <v>16</v>
      </c>
      <c r="I300" s="136"/>
      <c r="J300" s="137">
        <f>ROUND(I300*H300,2)</f>
        <v>0</v>
      </c>
      <c r="K300" s="133" t="s">
        <v>162</v>
      </c>
      <c r="L300" s="32"/>
      <c r="M300" s="138" t="s">
        <v>19</v>
      </c>
      <c r="N300" s="139" t="s">
        <v>43</v>
      </c>
      <c r="P300" s="140">
        <f>O300*H300</f>
        <v>0</v>
      </c>
      <c r="Q300" s="140">
        <v>1.0200000000000001E-3</v>
      </c>
      <c r="R300" s="140">
        <f>Q300*H300</f>
        <v>1.6320000000000001E-2</v>
      </c>
      <c r="S300" s="140">
        <v>0</v>
      </c>
      <c r="T300" s="141">
        <f>S300*H300</f>
        <v>0</v>
      </c>
      <c r="AR300" s="142" t="s">
        <v>281</v>
      </c>
      <c r="AT300" s="142" t="s">
        <v>158</v>
      </c>
      <c r="AU300" s="142" t="s">
        <v>81</v>
      </c>
      <c r="AY300" s="17" t="s">
        <v>156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7" t="s">
        <v>79</v>
      </c>
      <c r="BK300" s="143">
        <f>ROUND(I300*H300,2)</f>
        <v>0</v>
      </c>
      <c r="BL300" s="17" t="s">
        <v>281</v>
      </c>
      <c r="BM300" s="142" t="s">
        <v>2150</v>
      </c>
    </row>
    <row r="301" spans="2:65" s="1" customFormat="1">
      <c r="B301" s="32"/>
      <c r="D301" s="144" t="s">
        <v>165</v>
      </c>
      <c r="F301" s="145" t="s">
        <v>2151</v>
      </c>
      <c r="I301" s="146"/>
      <c r="L301" s="32"/>
      <c r="M301" s="147"/>
      <c r="T301" s="53"/>
      <c r="AT301" s="17" t="s">
        <v>165</v>
      </c>
      <c r="AU301" s="17" t="s">
        <v>81</v>
      </c>
    </row>
    <row r="302" spans="2:65" s="1" customFormat="1">
      <c r="B302" s="32"/>
      <c r="D302" s="148" t="s">
        <v>167</v>
      </c>
      <c r="F302" s="149" t="s">
        <v>2152</v>
      </c>
      <c r="I302" s="146"/>
      <c r="L302" s="32"/>
      <c r="M302" s="147"/>
      <c r="T302" s="53"/>
      <c r="AT302" s="17" t="s">
        <v>167</v>
      </c>
      <c r="AU302" s="17" t="s">
        <v>81</v>
      </c>
    </row>
    <row r="303" spans="2:65" s="1" customFormat="1" ht="37.9" customHeight="1">
      <c r="B303" s="32"/>
      <c r="C303" s="131" t="s">
        <v>640</v>
      </c>
      <c r="D303" s="131" t="s">
        <v>158</v>
      </c>
      <c r="E303" s="132" t="s">
        <v>2153</v>
      </c>
      <c r="F303" s="133" t="s">
        <v>2154</v>
      </c>
      <c r="G303" s="134" t="s">
        <v>372</v>
      </c>
      <c r="H303" s="135">
        <v>12</v>
      </c>
      <c r="I303" s="136"/>
      <c r="J303" s="137">
        <f>ROUND(I303*H303,2)</f>
        <v>0</v>
      </c>
      <c r="K303" s="133" t="s">
        <v>162</v>
      </c>
      <c r="L303" s="32"/>
      <c r="M303" s="138" t="s">
        <v>19</v>
      </c>
      <c r="N303" s="139" t="s">
        <v>43</v>
      </c>
      <c r="P303" s="140">
        <f>O303*H303</f>
        <v>0</v>
      </c>
      <c r="Q303" s="140">
        <v>1.1999999999999999E-3</v>
      </c>
      <c r="R303" s="140">
        <f>Q303*H303</f>
        <v>1.44E-2</v>
      </c>
      <c r="S303" s="140">
        <v>0</v>
      </c>
      <c r="T303" s="141">
        <f>S303*H303</f>
        <v>0</v>
      </c>
      <c r="AR303" s="142" t="s">
        <v>281</v>
      </c>
      <c r="AT303" s="142" t="s">
        <v>158</v>
      </c>
      <c r="AU303" s="142" t="s">
        <v>81</v>
      </c>
      <c r="AY303" s="17" t="s">
        <v>156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7" t="s">
        <v>79</v>
      </c>
      <c r="BK303" s="143">
        <f>ROUND(I303*H303,2)</f>
        <v>0</v>
      </c>
      <c r="BL303" s="17" t="s">
        <v>281</v>
      </c>
      <c r="BM303" s="142" t="s">
        <v>2155</v>
      </c>
    </row>
    <row r="304" spans="2:65" s="1" customFormat="1">
      <c r="B304" s="32"/>
      <c r="D304" s="144" t="s">
        <v>165</v>
      </c>
      <c r="F304" s="145" t="s">
        <v>2156</v>
      </c>
      <c r="I304" s="146"/>
      <c r="L304" s="32"/>
      <c r="M304" s="147"/>
      <c r="T304" s="53"/>
      <c r="AT304" s="17" t="s">
        <v>165</v>
      </c>
      <c r="AU304" s="17" t="s">
        <v>81</v>
      </c>
    </row>
    <row r="305" spans="2:65" s="1" customFormat="1">
      <c r="B305" s="32"/>
      <c r="D305" s="148" t="s">
        <v>167</v>
      </c>
      <c r="F305" s="149" t="s">
        <v>2157</v>
      </c>
      <c r="I305" s="146"/>
      <c r="L305" s="32"/>
      <c r="M305" s="147"/>
      <c r="T305" s="53"/>
      <c r="AT305" s="17" t="s">
        <v>167</v>
      </c>
      <c r="AU305" s="17" t="s">
        <v>81</v>
      </c>
    </row>
    <row r="306" spans="2:65" s="1" customFormat="1" ht="37.9" customHeight="1">
      <c r="B306" s="32"/>
      <c r="C306" s="131" t="s">
        <v>644</v>
      </c>
      <c r="D306" s="131" t="s">
        <v>158</v>
      </c>
      <c r="E306" s="132" t="s">
        <v>2158</v>
      </c>
      <c r="F306" s="133" t="s">
        <v>2159</v>
      </c>
      <c r="G306" s="134" t="s">
        <v>372</v>
      </c>
      <c r="H306" s="135">
        <v>62</v>
      </c>
      <c r="I306" s="136"/>
      <c r="J306" s="137">
        <f>ROUND(I306*H306,2)</f>
        <v>0</v>
      </c>
      <c r="K306" s="133" t="s">
        <v>162</v>
      </c>
      <c r="L306" s="32"/>
      <c r="M306" s="138" t="s">
        <v>19</v>
      </c>
      <c r="N306" s="139" t="s">
        <v>43</v>
      </c>
      <c r="P306" s="140">
        <f>O306*H306</f>
        <v>0</v>
      </c>
      <c r="Q306" s="140">
        <v>1.1E-4</v>
      </c>
      <c r="R306" s="140">
        <f>Q306*H306</f>
        <v>6.8200000000000005E-3</v>
      </c>
      <c r="S306" s="140">
        <v>0</v>
      </c>
      <c r="T306" s="141">
        <f>S306*H306</f>
        <v>0</v>
      </c>
      <c r="AR306" s="142" t="s">
        <v>281</v>
      </c>
      <c r="AT306" s="142" t="s">
        <v>158</v>
      </c>
      <c r="AU306" s="142" t="s">
        <v>81</v>
      </c>
      <c r="AY306" s="17" t="s">
        <v>156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7" t="s">
        <v>79</v>
      </c>
      <c r="BK306" s="143">
        <f>ROUND(I306*H306,2)</f>
        <v>0</v>
      </c>
      <c r="BL306" s="17" t="s">
        <v>281</v>
      </c>
      <c r="BM306" s="142" t="s">
        <v>2160</v>
      </c>
    </row>
    <row r="307" spans="2:65" s="1" customFormat="1">
      <c r="B307" s="32"/>
      <c r="D307" s="144" t="s">
        <v>165</v>
      </c>
      <c r="F307" s="145" t="s">
        <v>2161</v>
      </c>
      <c r="I307" s="146"/>
      <c r="L307" s="32"/>
      <c r="M307" s="147"/>
      <c r="T307" s="53"/>
      <c r="AT307" s="17" t="s">
        <v>165</v>
      </c>
      <c r="AU307" s="17" t="s">
        <v>81</v>
      </c>
    </row>
    <row r="308" spans="2:65" s="1" customFormat="1">
      <c r="B308" s="32"/>
      <c r="D308" s="148" t="s">
        <v>167</v>
      </c>
      <c r="F308" s="149" t="s">
        <v>2162</v>
      </c>
      <c r="I308" s="146"/>
      <c r="L308" s="32"/>
      <c r="M308" s="147"/>
      <c r="T308" s="53"/>
      <c r="AT308" s="17" t="s">
        <v>167</v>
      </c>
      <c r="AU308" s="17" t="s">
        <v>81</v>
      </c>
    </row>
    <row r="309" spans="2:65" s="1" customFormat="1" ht="37.9" customHeight="1">
      <c r="B309" s="32"/>
      <c r="C309" s="131" t="s">
        <v>652</v>
      </c>
      <c r="D309" s="131" t="s">
        <v>158</v>
      </c>
      <c r="E309" s="132" t="s">
        <v>2163</v>
      </c>
      <c r="F309" s="133" t="s">
        <v>2164</v>
      </c>
      <c r="G309" s="134" t="s">
        <v>372</v>
      </c>
      <c r="H309" s="135">
        <v>56</v>
      </c>
      <c r="I309" s="136"/>
      <c r="J309" s="137">
        <f>ROUND(I309*H309,2)</f>
        <v>0</v>
      </c>
      <c r="K309" s="133" t="s">
        <v>577</v>
      </c>
      <c r="L309" s="32"/>
      <c r="M309" s="138" t="s">
        <v>19</v>
      </c>
      <c r="N309" s="139" t="s">
        <v>43</v>
      </c>
      <c r="P309" s="140">
        <f>O309*H309</f>
        <v>0</v>
      </c>
      <c r="Q309" s="140">
        <v>2.4000000000000001E-4</v>
      </c>
      <c r="R309" s="140">
        <f>Q309*H309</f>
        <v>1.3440000000000001E-2</v>
      </c>
      <c r="S309" s="140">
        <v>0</v>
      </c>
      <c r="T309" s="141">
        <f>S309*H309</f>
        <v>0</v>
      </c>
      <c r="AR309" s="142" t="s">
        <v>281</v>
      </c>
      <c r="AT309" s="142" t="s">
        <v>158</v>
      </c>
      <c r="AU309" s="142" t="s">
        <v>81</v>
      </c>
      <c r="AY309" s="17" t="s">
        <v>156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79</v>
      </c>
      <c r="BK309" s="143">
        <f>ROUND(I309*H309,2)</f>
        <v>0</v>
      </c>
      <c r="BL309" s="17" t="s">
        <v>281</v>
      </c>
      <c r="BM309" s="142" t="s">
        <v>2165</v>
      </c>
    </row>
    <row r="310" spans="2:65" s="1" customFormat="1">
      <c r="B310" s="32"/>
      <c r="D310" s="144" t="s">
        <v>165</v>
      </c>
      <c r="F310" s="145" t="s">
        <v>2166</v>
      </c>
      <c r="I310" s="146"/>
      <c r="L310" s="32"/>
      <c r="M310" s="147"/>
      <c r="T310" s="53"/>
      <c r="AT310" s="17" t="s">
        <v>165</v>
      </c>
      <c r="AU310" s="17" t="s">
        <v>81</v>
      </c>
    </row>
    <row r="311" spans="2:65" s="1" customFormat="1" ht="16.5" customHeight="1">
      <c r="B311" s="32"/>
      <c r="C311" s="131" t="s">
        <v>660</v>
      </c>
      <c r="D311" s="131" t="s">
        <v>158</v>
      </c>
      <c r="E311" s="132" t="s">
        <v>2167</v>
      </c>
      <c r="F311" s="133" t="s">
        <v>2168</v>
      </c>
      <c r="G311" s="134" t="s">
        <v>284</v>
      </c>
      <c r="H311" s="135">
        <v>23</v>
      </c>
      <c r="I311" s="136"/>
      <c r="J311" s="137">
        <f>ROUND(I311*H311,2)</f>
        <v>0</v>
      </c>
      <c r="K311" s="133" t="s">
        <v>162</v>
      </c>
      <c r="L311" s="32"/>
      <c r="M311" s="138" t="s">
        <v>19</v>
      </c>
      <c r="N311" s="139" t="s">
        <v>43</v>
      </c>
      <c r="P311" s="140">
        <f>O311*H311</f>
        <v>0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AR311" s="142" t="s">
        <v>281</v>
      </c>
      <c r="AT311" s="142" t="s">
        <v>158</v>
      </c>
      <c r="AU311" s="142" t="s">
        <v>81</v>
      </c>
      <c r="AY311" s="17" t="s">
        <v>156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79</v>
      </c>
      <c r="BK311" s="143">
        <f>ROUND(I311*H311,2)</f>
        <v>0</v>
      </c>
      <c r="BL311" s="17" t="s">
        <v>281</v>
      </c>
      <c r="BM311" s="142" t="s">
        <v>2169</v>
      </c>
    </row>
    <row r="312" spans="2:65" s="1" customFormat="1">
      <c r="B312" s="32"/>
      <c r="D312" s="144" t="s">
        <v>165</v>
      </c>
      <c r="F312" s="145" t="s">
        <v>2170</v>
      </c>
      <c r="I312" s="146"/>
      <c r="L312" s="32"/>
      <c r="M312" s="147"/>
      <c r="T312" s="53"/>
      <c r="AT312" s="17" t="s">
        <v>165</v>
      </c>
      <c r="AU312" s="17" t="s">
        <v>81</v>
      </c>
    </row>
    <row r="313" spans="2:65" s="1" customFormat="1">
      <c r="B313" s="32"/>
      <c r="D313" s="148" t="s">
        <v>167</v>
      </c>
      <c r="F313" s="149" t="s">
        <v>2171</v>
      </c>
      <c r="I313" s="146"/>
      <c r="L313" s="32"/>
      <c r="M313" s="147"/>
      <c r="T313" s="53"/>
      <c r="AT313" s="17" t="s">
        <v>167</v>
      </c>
      <c r="AU313" s="17" t="s">
        <v>81</v>
      </c>
    </row>
    <row r="314" spans="2:65" s="1" customFormat="1" ht="24.2" customHeight="1">
      <c r="B314" s="32"/>
      <c r="C314" s="131" t="s">
        <v>671</v>
      </c>
      <c r="D314" s="131" t="s">
        <v>158</v>
      </c>
      <c r="E314" s="132" t="s">
        <v>2172</v>
      </c>
      <c r="F314" s="133" t="s">
        <v>2173</v>
      </c>
      <c r="G314" s="134" t="s">
        <v>284</v>
      </c>
      <c r="H314" s="135">
        <v>5</v>
      </c>
      <c r="I314" s="136"/>
      <c r="J314" s="137">
        <f>ROUND(I314*H314,2)</f>
        <v>0</v>
      </c>
      <c r="K314" s="133" t="s">
        <v>162</v>
      </c>
      <c r="L314" s="32"/>
      <c r="M314" s="138" t="s">
        <v>19</v>
      </c>
      <c r="N314" s="139" t="s">
        <v>43</v>
      </c>
      <c r="P314" s="140">
        <f>O314*H314</f>
        <v>0</v>
      </c>
      <c r="Q314" s="140">
        <v>2.2000000000000001E-4</v>
      </c>
      <c r="R314" s="140">
        <f>Q314*H314</f>
        <v>1.1000000000000001E-3</v>
      </c>
      <c r="S314" s="140">
        <v>0</v>
      </c>
      <c r="T314" s="141">
        <f>S314*H314</f>
        <v>0</v>
      </c>
      <c r="AR314" s="142" t="s">
        <v>281</v>
      </c>
      <c r="AT314" s="142" t="s">
        <v>158</v>
      </c>
      <c r="AU314" s="142" t="s">
        <v>81</v>
      </c>
      <c r="AY314" s="17" t="s">
        <v>156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79</v>
      </c>
      <c r="BK314" s="143">
        <f>ROUND(I314*H314,2)</f>
        <v>0</v>
      </c>
      <c r="BL314" s="17" t="s">
        <v>281</v>
      </c>
      <c r="BM314" s="142" t="s">
        <v>2174</v>
      </c>
    </row>
    <row r="315" spans="2:65" s="1" customFormat="1">
      <c r="B315" s="32"/>
      <c r="D315" s="144" t="s">
        <v>165</v>
      </c>
      <c r="F315" s="145" t="s">
        <v>2175</v>
      </c>
      <c r="I315" s="146"/>
      <c r="L315" s="32"/>
      <c r="M315" s="147"/>
      <c r="T315" s="53"/>
      <c r="AT315" s="17" t="s">
        <v>165</v>
      </c>
      <c r="AU315" s="17" t="s">
        <v>81</v>
      </c>
    </row>
    <row r="316" spans="2:65" s="1" customFormat="1">
      <c r="B316" s="32"/>
      <c r="D316" s="148" t="s">
        <v>167</v>
      </c>
      <c r="F316" s="149" t="s">
        <v>2176</v>
      </c>
      <c r="I316" s="146"/>
      <c r="L316" s="32"/>
      <c r="M316" s="147"/>
      <c r="T316" s="53"/>
      <c r="AT316" s="17" t="s">
        <v>167</v>
      </c>
      <c r="AU316" s="17" t="s">
        <v>81</v>
      </c>
    </row>
    <row r="317" spans="2:65" s="1" customFormat="1" ht="24.2" customHeight="1">
      <c r="B317" s="32"/>
      <c r="C317" s="131" t="s">
        <v>677</v>
      </c>
      <c r="D317" s="131" t="s">
        <v>158</v>
      </c>
      <c r="E317" s="132" t="s">
        <v>2177</v>
      </c>
      <c r="F317" s="133" t="s">
        <v>2178</v>
      </c>
      <c r="G317" s="134" t="s">
        <v>284</v>
      </c>
      <c r="H317" s="135">
        <v>3</v>
      </c>
      <c r="I317" s="136"/>
      <c r="J317" s="137">
        <f>ROUND(I317*H317,2)</f>
        <v>0</v>
      </c>
      <c r="K317" s="133" t="s">
        <v>162</v>
      </c>
      <c r="L317" s="32"/>
      <c r="M317" s="138" t="s">
        <v>19</v>
      </c>
      <c r="N317" s="139" t="s">
        <v>43</v>
      </c>
      <c r="P317" s="140">
        <f>O317*H317</f>
        <v>0</v>
      </c>
      <c r="Q317" s="140">
        <v>2.5999999999999998E-4</v>
      </c>
      <c r="R317" s="140">
        <f>Q317*H317</f>
        <v>7.7999999999999988E-4</v>
      </c>
      <c r="S317" s="140">
        <v>0</v>
      </c>
      <c r="T317" s="141">
        <f>S317*H317</f>
        <v>0</v>
      </c>
      <c r="AR317" s="142" t="s">
        <v>281</v>
      </c>
      <c r="AT317" s="142" t="s">
        <v>158</v>
      </c>
      <c r="AU317" s="142" t="s">
        <v>81</v>
      </c>
      <c r="AY317" s="17" t="s">
        <v>156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7" t="s">
        <v>79</v>
      </c>
      <c r="BK317" s="143">
        <f>ROUND(I317*H317,2)</f>
        <v>0</v>
      </c>
      <c r="BL317" s="17" t="s">
        <v>281</v>
      </c>
      <c r="BM317" s="142" t="s">
        <v>2179</v>
      </c>
    </row>
    <row r="318" spans="2:65" s="1" customFormat="1">
      <c r="B318" s="32"/>
      <c r="D318" s="144" t="s">
        <v>165</v>
      </c>
      <c r="F318" s="145" t="s">
        <v>2180</v>
      </c>
      <c r="I318" s="146"/>
      <c r="L318" s="32"/>
      <c r="M318" s="147"/>
      <c r="T318" s="53"/>
      <c r="AT318" s="17" t="s">
        <v>165</v>
      </c>
      <c r="AU318" s="17" t="s">
        <v>81</v>
      </c>
    </row>
    <row r="319" spans="2:65" s="1" customFormat="1">
      <c r="B319" s="32"/>
      <c r="D319" s="148" t="s">
        <v>167</v>
      </c>
      <c r="F319" s="149" t="s">
        <v>2181</v>
      </c>
      <c r="I319" s="146"/>
      <c r="L319" s="32"/>
      <c r="M319" s="147"/>
      <c r="T319" s="53"/>
      <c r="AT319" s="17" t="s">
        <v>167</v>
      </c>
      <c r="AU319" s="17" t="s">
        <v>81</v>
      </c>
    </row>
    <row r="320" spans="2:65" s="1" customFormat="1" ht="16.5" customHeight="1">
      <c r="B320" s="32"/>
      <c r="C320" s="131" t="s">
        <v>684</v>
      </c>
      <c r="D320" s="131" t="s">
        <v>158</v>
      </c>
      <c r="E320" s="132" t="s">
        <v>2182</v>
      </c>
      <c r="F320" s="133" t="s">
        <v>2183</v>
      </c>
      <c r="G320" s="134" t="s">
        <v>284</v>
      </c>
      <c r="H320" s="135">
        <v>1</v>
      </c>
      <c r="I320" s="136"/>
      <c r="J320" s="137">
        <f>ROUND(I320*H320,2)</f>
        <v>0</v>
      </c>
      <c r="K320" s="133" t="s">
        <v>162</v>
      </c>
      <c r="L320" s="32"/>
      <c r="M320" s="138" t="s">
        <v>19</v>
      </c>
      <c r="N320" s="139" t="s">
        <v>43</v>
      </c>
      <c r="P320" s="140">
        <f>O320*H320</f>
        <v>0</v>
      </c>
      <c r="Q320" s="140">
        <v>3.5E-4</v>
      </c>
      <c r="R320" s="140">
        <f>Q320*H320</f>
        <v>3.5E-4</v>
      </c>
      <c r="S320" s="140">
        <v>0</v>
      </c>
      <c r="T320" s="141">
        <f>S320*H320</f>
        <v>0</v>
      </c>
      <c r="AR320" s="142" t="s">
        <v>281</v>
      </c>
      <c r="AT320" s="142" t="s">
        <v>158</v>
      </c>
      <c r="AU320" s="142" t="s">
        <v>81</v>
      </c>
      <c r="AY320" s="17" t="s">
        <v>156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7" t="s">
        <v>79</v>
      </c>
      <c r="BK320" s="143">
        <f>ROUND(I320*H320,2)</f>
        <v>0</v>
      </c>
      <c r="BL320" s="17" t="s">
        <v>281</v>
      </c>
      <c r="BM320" s="142" t="s">
        <v>2184</v>
      </c>
    </row>
    <row r="321" spans="2:65" s="1" customFormat="1">
      <c r="B321" s="32"/>
      <c r="D321" s="144" t="s">
        <v>165</v>
      </c>
      <c r="F321" s="145" t="s">
        <v>2185</v>
      </c>
      <c r="I321" s="146"/>
      <c r="L321" s="32"/>
      <c r="M321" s="147"/>
      <c r="T321" s="53"/>
      <c r="AT321" s="17" t="s">
        <v>165</v>
      </c>
      <c r="AU321" s="17" t="s">
        <v>81</v>
      </c>
    </row>
    <row r="322" spans="2:65" s="1" customFormat="1">
      <c r="B322" s="32"/>
      <c r="D322" s="148" t="s">
        <v>167</v>
      </c>
      <c r="F322" s="149" t="s">
        <v>2186</v>
      </c>
      <c r="I322" s="146"/>
      <c r="L322" s="32"/>
      <c r="M322" s="147"/>
      <c r="T322" s="53"/>
      <c r="AT322" s="17" t="s">
        <v>167</v>
      </c>
      <c r="AU322" s="17" t="s">
        <v>81</v>
      </c>
    </row>
    <row r="323" spans="2:65" s="1" customFormat="1" ht="21.75" customHeight="1">
      <c r="B323" s="32"/>
      <c r="C323" s="131" t="s">
        <v>691</v>
      </c>
      <c r="D323" s="131" t="s">
        <v>158</v>
      </c>
      <c r="E323" s="132" t="s">
        <v>2187</v>
      </c>
      <c r="F323" s="133" t="s">
        <v>2188</v>
      </c>
      <c r="G323" s="134" t="s">
        <v>284</v>
      </c>
      <c r="H323" s="135">
        <v>2</v>
      </c>
      <c r="I323" s="136"/>
      <c r="J323" s="137">
        <f>ROUND(I323*H323,2)</f>
        <v>0</v>
      </c>
      <c r="K323" s="133" t="s">
        <v>162</v>
      </c>
      <c r="L323" s="32"/>
      <c r="M323" s="138" t="s">
        <v>19</v>
      </c>
      <c r="N323" s="139" t="s">
        <v>43</v>
      </c>
      <c r="P323" s="140">
        <f>O323*H323</f>
        <v>0</v>
      </c>
      <c r="Q323" s="140">
        <v>5.0000000000000001E-4</v>
      </c>
      <c r="R323" s="140">
        <f>Q323*H323</f>
        <v>1E-3</v>
      </c>
      <c r="S323" s="140">
        <v>0</v>
      </c>
      <c r="T323" s="141">
        <f>S323*H323</f>
        <v>0</v>
      </c>
      <c r="AR323" s="142" t="s">
        <v>281</v>
      </c>
      <c r="AT323" s="142" t="s">
        <v>158</v>
      </c>
      <c r="AU323" s="142" t="s">
        <v>81</v>
      </c>
      <c r="AY323" s="17" t="s">
        <v>156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7" t="s">
        <v>79</v>
      </c>
      <c r="BK323" s="143">
        <f>ROUND(I323*H323,2)</f>
        <v>0</v>
      </c>
      <c r="BL323" s="17" t="s">
        <v>281</v>
      </c>
      <c r="BM323" s="142" t="s">
        <v>2189</v>
      </c>
    </row>
    <row r="324" spans="2:65" s="1" customFormat="1">
      <c r="B324" s="32"/>
      <c r="D324" s="144" t="s">
        <v>165</v>
      </c>
      <c r="F324" s="145" t="s">
        <v>2190</v>
      </c>
      <c r="I324" s="146"/>
      <c r="L324" s="32"/>
      <c r="M324" s="147"/>
      <c r="T324" s="53"/>
      <c r="AT324" s="17" t="s">
        <v>165</v>
      </c>
      <c r="AU324" s="17" t="s">
        <v>81</v>
      </c>
    </row>
    <row r="325" spans="2:65" s="1" customFormat="1">
      <c r="B325" s="32"/>
      <c r="D325" s="148" t="s">
        <v>167</v>
      </c>
      <c r="F325" s="149" t="s">
        <v>2191</v>
      </c>
      <c r="I325" s="146"/>
      <c r="L325" s="32"/>
      <c r="M325" s="147"/>
      <c r="T325" s="53"/>
      <c r="AT325" s="17" t="s">
        <v>167</v>
      </c>
      <c r="AU325" s="17" t="s">
        <v>81</v>
      </c>
    </row>
    <row r="326" spans="2:65" s="1" customFormat="1" ht="21.75" customHeight="1">
      <c r="B326" s="32"/>
      <c r="C326" s="131" t="s">
        <v>697</v>
      </c>
      <c r="D326" s="131" t="s">
        <v>158</v>
      </c>
      <c r="E326" s="132" t="s">
        <v>2192</v>
      </c>
      <c r="F326" s="133" t="s">
        <v>2193</v>
      </c>
      <c r="G326" s="134" t="s">
        <v>284</v>
      </c>
      <c r="H326" s="135">
        <v>2</v>
      </c>
      <c r="I326" s="136"/>
      <c r="J326" s="137">
        <f>ROUND(I326*H326,2)</f>
        <v>0</v>
      </c>
      <c r="K326" s="133" t="s">
        <v>162</v>
      </c>
      <c r="L326" s="32"/>
      <c r="M326" s="138" t="s">
        <v>19</v>
      </c>
      <c r="N326" s="139" t="s">
        <v>43</v>
      </c>
      <c r="P326" s="140">
        <f>O326*H326</f>
        <v>0</v>
      </c>
      <c r="Q326" s="140">
        <v>6.9999999999999999E-4</v>
      </c>
      <c r="R326" s="140">
        <f>Q326*H326</f>
        <v>1.4E-3</v>
      </c>
      <c r="S326" s="140">
        <v>0</v>
      </c>
      <c r="T326" s="141">
        <f>S326*H326</f>
        <v>0</v>
      </c>
      <c r="AR326" s="142" t="s">
        <v>281</v>
      </c>
      <c r="AT326" s="142" t="s">
        <v>158</v>
      </c>
      <c r="AU326" s="142" t="s">
        <v>81</v>
      </c>
      <c r="AY326" s="17" t="s">
        <v>156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79</v>
      </c>
      <c r="BK326" s="143">
        <f>ROUND(I326*H326,2)</f>
        <v>0</v>
      </c>
      <c r="BL326" s="17" t="s">
        <v>281</v>
      </c>
      <c r="BM326" s="142" t="s">
        <v>2194</v>
      </c>
    </row>
    <row r="327" spans="2:65" s="1" customFormat="1">
      <c r="B327" s="32"/>
      <c r="D327" s="144" t="s">
        <v>165</v>
      </c>
      <c r="F327" s="145" t="s">
        <v>2195</v>
      </c>
      <c r="I327" s="146"/>
      <c r="L327" s="32"/>
      <c r="M327" s="147"/>
      <c r="T327" s="53"/>
      <c r="AT327" s="17" t="s">
        <v>165</v>
      </c>
      <c r="AU327" s="17" t="s">
        <v>81</v>
      </c>
    </row>
    <row r="328" spans="2:65" s="1" customFormat="1">
      <c r="B328" s="32"/>
      <c r="D328" s="148" t="s">
        <v>167</v>
      </c>
      <c r="F328" s="149" t="s">
        <v>2196</v>
      </c>
      <c r="I328" s="146"/>
      <c r="L328" s="32"/>
      <c r="M328" s="147"/>
      <c r="T328" s="53"/>
      <c r="AT328" s="17" t="s">
        <v>167</v>
      </c>
      <c r="AU328" s="17" t="s">
        <v>81</v>
      </c>
    </row>
    <row r="329" spans="2:65" s="1" customFormat="1" ht="21.75" customHeight="1">
      <c r="B329" s="32"/>
      <c r="C329" s="170" t="s">
        <v>703</v>
      </c>
      <c r="D329" s="170" t="s">
        <v>237</v>
      </c>
      <c r="E329" s="171" t="s">
        <v>2197</v>
      </c>
      <c r="F329" s="172" t="s">
        <v>2198</v>
      </c>
      <c r="G329" s="173" t="s">
        <v>284</v>
      </c>
      <c r="H329" s="174">
        <v>1</v>
      </c>
      <c r="I329" s="175"/>
      <c r="J329" s="176">
        <f>ROUND(I329*H329,2)</f>
        <v>0</v>
      </c>
      <c r="K329" s="172" t="s">
        <v>577</v>
      </c>
      <c r="L329" s="177"/>
      <c r="M329" s="178" t="s">
        <v>19</v>
      </c>
      <c r="N329" s="179" t="s">
        <v>43</v>
      </c>
      <c r="P329" s="140">
        <f>O329*H329</f>
        <v>0</v>
      </c>
      <c r="Q329" s="140">
        <v>4.0000000000000002E-4</v>
      </c>
      <c r="R329" s="140">
        <f>Q329*H329</f>
        <v>4.0000000000000002E-4</v>
      </c>
      <c r="S329" s="140">
        <v>0</v>
      </c>
      <c r="T329" s="141">
        <f>S329*H329</f>
        <v>0</v>
      </c>
      <c r="AR329" s="142" t="s">
        <v>384</v>
      </c>
      <c r="AT329" s="142" t="s">
        <v>237</v>
      </c>
      <c r="AU329" s="142" t="s">
        <v>81</v>
      </c>
      <c r="AY329" s="17" t="s">
        <v>156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7" t="s">
        <v>79</v>
      </c>
      <c r="BK329" s="143">
        <f>ROUND(I329*H329,2)</f>
        <v>0</v>
      </c>
      <c r="BL329" s="17" t="s">
        <v>281</v>
      </c>
      <c r="BM329" s="142" t="s">
        <v>2199</v>
      </c>
    </row>
    <row r="330" spans="2:65" s="1" customFormat="1">
      <c r="B330" s="32"/>
      <c r="D330" s="144" t="s">
        <v>165</v>
      </c>
      <c r="F330" s="145" t="s">
        <v>2198</v>
      </c>
      <c r="I330" s="146"/>
      <c r="L330" s="32"/>
      <c r="M330" s="147"/>
      <c r="T330" s="53"/>
      <c r="AT330" s="17" t="s">
        <v>165</v>
      </c>
      <c r="AU330" s="17" t="s">
        <v>81</v>
      </c>
    </row>
    <row r="331" spans="2:65" s="1" customFormat="1" ht="16.5" customHeight="1">
      <c r="B331" s="32"/>
      <c r="C331" s="131" t="s">
        <v>708</v>
      </c>
      <c r="D331" s="131" t="s">
        <v>158</v>
      </c>
      <c r="E331" s="132" t="s">
        <v>2200</v>
      </c>
      <c r="F331" s="133" t="s">
        <v>2201</v>
      </c>
      <c r="G331" s="134" t="s">
        <v>706</v>
      </c>
      <c r="H331" s="135">
        <v>2</v>
      </c>
      <c r="I331" s="136"/>
      <c r="J331" s="137">
        <f>ROUND(I331*H331,2)</f>
        <v>0</v>
      </c>
      <c r="K331" s="133" t="s">
        <v>162</v>
      </c>
      <c r="L331" s="32"/>
      <c r="M331" s="138" t="s">
        <v>19</v>
      </c>
      <c r="N331" s="139" t="s">
        <v>43</v>
      </c>
      <c r="P331" s="140">
        <f>O331*H331</f>
        <v>0</v>
      </c>
      <c r="Q331" s="140">
        <v>2E-3</v>
      </c>
      <c r="R331" s="140">
        <f>Q331*H331</f>
        <v>4.0000000000000001E-3</v>
      </c>
      <c r="S331" s="140">
        <v>0</v>
      </c>
      <c r="T331" s="141">
        <f>S331*H331</f>
        <v>0</v>
      </c>
      <c r="AR331" s="142" t="s">
        <v>281</v>
      </c>
      <c r="AT331" s="142" t="s">
        <v>158</v>
      </c>
      <c r="AU331" s="142" t="s">
        <v>81</v>
      </c>
      <c r="AY331" s="17" t="s">
        <v>156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281</v>
      </c>
      <c r="BM331" s="142" t="s">
        <v>2202</v>
      </c>
    </row>
    <row r="332" spans="2:65" s="1" customFormat="1">
      <c r="B332" s="32"/>
      <c r="D332" s="144" t="s">
        <v>165</v>
      </c>
      <c r="F332" s="145" t="s">
        <v>2203</v>
      </c>
      <c r="I332" s="146"/>
      <c r="L332" s="32"/>
      <c r="M332" s="147"/>
      <c r="T332" s="53"/>
      <c r="AT332" s="17" t="s">
        <v>165</v>
      </c>
      <c r="AU332" s="17" t="s">
        <v>81</v>
      </c>
    </row>
    <row r="333" spans="2:65" s="1" customFormat="1">
      <c r="B333" s="32"/>
      <c r="D333" s="148" t="s">
        <v>167</v>
      </c>
      <c r="F333" s="149" t="s">
        <v>2204</v>
      </c>
      <c r="I333" s="146"/>
      <c r="L333" s="32"/>
      <c r="M333" s="147"/>
      <c r="T333" s="53"/>
      <c r="AT333" s="17" t="s">
        <v>167</v>
      </c>
      <c r="AU333" s="17" t="s">
        <v>81</v>
      </c>
    </row>
    <row r="334" spans="2:65" s="1" customFormat="1" ht="21.75" customHeight="1">
      <c r="B334" s="32"/>
      <c r="C334" s="131" t="s">
        <v>719</v>
      </c>
      <c r="D334" s="131" t="s">
        <v>158</v>
      </c>
      <c r="E334" s="132" t="s">
        <v>2205</v>
      </c>
      <c r="F334" s="133" t="s">
        <v>2206</v>
      </c>
      <c r="G334" s="134" t="s">
        <v>372</v>
      </c>
      <c r="H334" s="135">
        <v>118</v>
      </c>
      <c r="I334" s="136"/>
      <c r="J334" s="137">
        <f>ROUND(I334*H334,2)</f>
        <v>0</v>
      </c>
      <c r="K334" s="133" t="s">
        <v>162</v>
      </c>
      <c r="L334" s="32"/>
      <c r="M334" s="138" t="s">
        <v>19</v>
      </c>
      <c r="N334" s="139" t="s">
        <v>43</v>
      </c>
      <c r="P334" s="140">
        <f>O334*H334</f>
        <v>0</v>
      </c>
      <c r="Q334" s="140">
        <v>1.0000000000000001E-5</v>
      </c>
      <c r="R334" s="140">
        <f>Q334*H334</f>
        <v>1.1800000000000001E-3</v>
      </c>
      <c r="S334" s="140">
        <v>0</v>
      </c>
      <c r="T334" s="141">
        <f>S334*H334</f>
        <v>0</v>
      </c>
      <c r="AR334" s="142" t="s">
        <v>281</v>
      </c>
      <c r="AT334" s="142" t="s">
        <v>158</v>
      </c>
      <c r="AU334" s="142" t="s">
        <v>81</v>
      </c>
      <c r="AY334" s="17" t="s">
        <v>156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7" t="s">
        <v>79</v>
      </c>
      <c r="BK334" s="143">
        <f>ROUND(I334*H334,2)</f>
        <v>0</v>
      </c>
      <c r="BL334" s="17" t="s">
        <v>281</v>
      </c>
      <c r="BM334" s="142" t="s">
        <v>2207</v>
      </c>
    </row>
    <row r="335" spans="2:65" s="1" customFormat="1">
      <c r="B335" s="32"/>
      <c r="D335" s="144" t="s">
        <v>165</v>
      </c>
      <c r="F335" s="145" t="s">
        <v>2208</v>
      </c>
      <c r="I335" s="146"/>
      <c r="L335" s="32"/>
      <c r="M335" s="147"/>
      <c r="T335" s="53"/>
      <c r="AT335" s="17" t="s">
        <v>165</v>
      </c>
      <c r="AU335" s="17" t="s">
        <v>81</v>
      </c>
    </row>
    <row r="336" spans="2:65" s="1" customFormat="1">
      <c r="B336" s="32"/>
      <c r="D336" s="148" t="s">
        <v>167</v>
      </c>
      <c r="F336" s="149" t="s">
        <v>2209</v>
      </c>
      <c r="I336" s="146"/>
      <c r="L336" s="32"/>
      <c r="M336" s="147"/>
      <c r="T336" s="53"/>
      <c r="AT336" s="17" t="s">
        <v>167</v>
      </c>
      <c r="AU336" s="17" t="s">
        <v>81</v>
      </c>
    </row>
    <row r="337" spans="2:65" s="1" customFormat="1" ht="24.2" customHeight="1">
      <c r="B337" s="32"/>
      <c r="C337" s="131" t="s">
        <v>726</v>
      </c>
      <c r="D337" s="131" t="s">
        <v>158</v>
      </c>
      <c r="E337" s="132" t="s">
        <v>2210</v>
      </c>
      <c r="F337" s="133" t="s">
        <v>2211</v>
      </c>
      <c r="G337" s="134" t="s">
        <v>372</v>
      </c>
      <c r="H337" s="135">
        <v>118</v>
      </c>
      <c r="I337" s="136"/>
      <c r="J337" s="137">
        <f>ROUND(I337*H337,2)</f>
        <v>0</v>
      </c>
      <c r="K337" s="133" t="s">
        <v>162</v>
      </c>
      <c r="L337" s="32"/>
      <c r="M337" s="138" t="s">
        <v>19</v>
      </c>
      <c r="N337" s="139" t="s">
        <v>43</v>
      </c>
      <c r="P337" s="140">
        <f>O337*H337</f>
        <v>0</v>
      </c>
      <c r="Q337" s="140">
        <v>2.0000000000000002E-5</v>
      </c>
      <c r="R337" s="140">
        <f>Q337*H337</f>
        <v>2.3600000000000001E-3</v>
      </c>
      <c r="S337" s="140">
        <v>0</v>
      </c>
      <c r="T337" s="141">
        <f>S337*H337</f>
        <v>0</v>
      </c>
      <c r="AR337" s="142" t="s">
        <v>281</v>
      </c>
      <c r="AT337" s="142" t="s">
        <v>158</v>
      </c>
      <c r="AU337" s="142" t="s">
        <v>81</v>
      </c>
      <c r="AY337" s="17" t="s">
        <v>156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79</v>
      </c>
      <c r="BK337" s="143">
        <f>ROUND(I337*H337,2)</f>
        <v>0</v>
      </c>
      <c r="BL337" s="17" t="s">
        <v>281</v>
      </c>
      <c r="BM337" s="142" t="s">
        <v>2212</v>
      </c>
    </row>
    <row r="338" spans="2:65" s="1" customFormat="1">
      <c r="B338" s="32"/>
      <c r="D338" s="144" t="s">
        <v>165</v>
      </c>
      <c r="F338" s="145" t="s">
        <v>2213</v>
      </c>
      <c r="I338" s="146"/>
      <c r="L338" s="32"/>
      <c r="M338" s="147"/>
      <c r="T338" s="53"/>
      <c r="AT338" s="17" t="s">
        <v>165</v>
      </c>
      <c r="AU338" s="17" t="s">
        <v>81</v>
      </c>
    </row>
    <row r="339" spans="2:65" s="1" customFormat="1">
      <c r="B339" s="32"/>
      <c r="D339" s="148" t="s">
        <v>167</v>
      </c>
      <c r="F339" s="149" t="s">
        <v>2214</v>
      </c>
      <c r="I339" s="146"/>
      <c r="L339" s="32"/>
      <c r="M339" s="147"/>
      <c r="T339" s="53"/>
      <c r="AT339" s="17" t="s">
        <v>167</v>
      </c>
      <c r="AU339" s="17" t="s">
        <v>81</v>
      </c>
    </row>
    <row r="340" spans="2:65" s="1" customFormat="1" ht="24.2" customHeight="1">
      <c r="B340" s="32"/>
      <c r="C340" s="131" t="s">
        <v>733</v>
      </c>
      <c r="D340" s="131" t="s">
        <v>158</v>
      </c>
      <c r="E340" s="132" t="s">
        <v>2215</v>
      </c>
      <c r="F340" s="133" t="s">
        <v>2216</v>
      </c>
      <c r="G340" s="134" t="s">
        <v>218</v>
      </c>
      <c r="H340" s="135">
        <v>0.14199999999999999</v>
      </c>
      <c r="I340" s="136"/>
      <c r="J340" s="137">
        <f>ROUND(I340*H340,2)</f>
        <v>0</v>
      </c>
      <c r="K340" s="133" t="s">
        <v>162</v>
      </c>
      <c r="L340" s="32"/>
      <c r="M340" s="138" t="s">
        <v>19</v>
      </c>
      <c r="N340" s="139" t="s">
        <v>43</v>
      </c>
      <c r="P340" s="140">
        <f>O340*H340</f>
        <v>0</v>
      </c>
      <c r="Q340" s="140">
        <v>0</v>
      </c>
      <c r="R340" s="140">
        <f>Q340*H340</f>
        <v>0</v>
      </c>
      <c r="S340" s="140">
        <v>0</v>
      </c>
      <c r="T340" s="141">
        <f>S340*H340</f>
        <v>0</v>
      </c>
      <c r="AR340" s="142" t="s">
        <v>281</v>
      </c>
      <c r="AT340" s="142" t="s">
        <v>158</v>
      </c>
      <c r="AU340" s="142" t="s">
        <v>81</v>
      </c>
      <c r="AY340" s="17" t="s">
        <v>156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79</v>
      </c>
      <c r="BK340" s="143">
        <f>ROUND(I340*H340,2)</f>
        <v>0</v>
      </c>
      <c r="BL340" s="17" t="s">
        <v>281</v>
      </c>
      <c r="BM340" s="142" t="s">
        <v>2217</v>
      </c>
    </row>
    <row r="341" spans="2:65" s="1" customFormat="1">
      <c r="B341" s="32"/>
      <c r="D341" s="144" t="s">
        <v>165</v>
      </c>
      <c r="F341" s="145" t="s">
        <v>2218</v>
      </c>
      <c r="I341" s="146"/>
      <c r="L341" s="32"/>
      <c r="M341" s="147"/>
      <c r="T341" s="53"/>
      <c r="AT341" s="17" t="s">
        <v>165</v>
      </c>
      <c r="AU341" s="17" t="s">
        <v>81</v>
      </c>
    </row>
    <row r="342" spans="2:65" s="1" customFormat="1">
      <c r="B342" s="32"/>
      <c r="D342" s="148" t="s">
        <v>167</v>
      </c>
      <c r="F342" s="149" t="s">
        <v>2219</v>
      </c>
      <c r="I342" s="146"/>
      <c r="L342" s="32"/>
      <c r="M342" s="147"/>
      <c r="T342" s="53"/>
      <c r="AT342" s="17" t="s">
        <v>167</v>
      </c>
      <c r="AU342" s="17" t="s">
        <v>81</v>
      </c>
    </row>
    <row r="343" spans="2:65" s="11" customFormat="1" ht="22.9" customHeight="1">
      <c r="B343" s="119"/>
      <c r="D343" s="120" t="s">
        <v>71</v>
      </c>
      <c r="E343" s="129" t="s">
        <v>2220</v>
      </c>
      <c r="F343" s="129" t="s">
        <v>2221</v>
      </c>
      <c r="I343" s="122"/>
      <c r="J343" s="130">
        <f>BK343</f>
        <v>0</v>
      </c>
      <c r="L343" s="119"/>
      <c r="M343" s="124"/>
      <c r="P343" s="125">
        <f>SUM(P344:P476)</f>
        <v>0</v>
      </c>
      <c r="R343" s="125">
        <f>SUM(R344:R476)</f>
        <v>0.28470000000000012</v>
      </c>
      <c r="T343" s="126">
        <f>SUM(T344:T476)</f>
        <v>0</v>
      </c>
      <c r="AR343" s="120" t="s">
        <v>81</v>
      </c>
      <c r="AT343" s="127" t="s">
        <v>71</v>
      </c>
      <c r="AU343" s="127" t="s">
        <v>79</v>
      </c>
      <c r="AY343" s="120" t="s">
        <v>156</v>
      </c>
      <c r="BK343" s="128">
        <f>SUM(BK344:BK476)</f>
        <v>0</v>
      </c>
    </row>
    <row r="344" spans="2:65" s="1" customFormat="1" ht="21.75" customHeight="1">
      <c r="B344" s="32"/>
      <c r="C344" s="131" t="s">
        <v>740</v>
      </c>
      <c r="D344" s="131" t="s">
        <v>158</v>
      </c>
      <c r="E344" s="132" t="s">
        <v>2222</v>
      </c>
      <c r="F344" s="133" t="s">
        <v>2223</v>
      </c>
      <c r="G344" s="134" t="s">
        <v>284</v>
      </c>
      <c r="H344" s="135">
        <v>4</v>
      </c>
      <c r="I344" s="136"/>
      <c r="J344" s="137">
        <f>ROUND(I344*H344,2)</f>
        <v>0</v>
      </c>
      <c r="K344" s="133" t="s">
        <v>162</v>
      </c>
      <c r="L344" s="32"/>
      <c r="M344" s="138" t="s">
        <v>19</v>
      </c>
      <c r="N344" s="139" t="s">
        <v>43</v>
      </c>
      <c r="P344" s="140">
        <f>O344*H344</f>
        <v>0</v>
      </c>
      <c r="Q344" s="140">
        <v>1.2700000000000001E-3</v>
      </c>
      <c r="R344" s="140">
        <f>Q344*H344</f>
        <v>5.0800000000000003E-3</v>
      </c>
      <c r="S344" s="140">
        <v>0</v>
      </c>
      <c r="T344" s="141">
        <f>S344*H344</f>
        <v>0</v>
      </c>
      <c r="AR344" s="142" t="s">
        <v>281</v>
      </c>
      <c r="AT344" s="142" t="s">
        <v>158</v>
      </c>
      <c r="AU344" s="142" t="s">
        <v>81</v>
      </c>
      <c r="AY344" s="17" t="s">
        <v>156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7" t="s">
        <v>79</v>
      </c>
      <c r="BK344" s="143">
        <f>ROUND(I344*H344,2)</f>
        <v>0</v>
      </c>
      <c r="BL344" s="17" t="s">
        <v>281</v>
      </c>
      <c r="BM344" s="142" t="s">
        <v>2224</v>
      </c>
    </row>
    <row r="345" spans="2:65" s="1" customFormat="1">
      <c r="B345" s="32"/>
      <c r="D345" s="144" t="s">
        <v>165</v>
      </c>
      <c r="F345" s="145" t="s">
        <v>2225</v>
      </c>
      <c r="I345" s="146"/>
      <c r="L345" s="32"/>
      <c r="M345" s="147"/>
      <c r="T345" s="53"/>
      <c r="AT345" s="17" t="s">
        <v>165</v>
      </c>
      <c r="AU345" s="17" t="s">
        <v>81</v>
      </c>
    </row>
    <row r="346" spans="2:65" s="1" customFormat="1">
      <c r="B346" s="32"/>
      <c r="D346" s="148" t="s">
        <v>167</v>
      </c>
      <c r="F346" s="149" t="s">
        <v>2226</v>
      </c>
      <c r="I346" s="146"/>
      <c r="L346" s="32"/>
      <c r="M346" s="147"/>
      <c r="T346" s="53"/>
      <c r="AT346" s="17" t="s">
        <v>167</v>
      </c>
      <c r="AU346" s="17" t="s">
        <v>81</v>
      </c>
    </row>
    <row r="347" spans="2:65" s="1" customFormat="1" ht="24.2" customHeight="1">
      <c r="B347" s="32"/>
      <c r="C347" s="170" t="s">
        <v>747</v>
      </c>
      <c r="D347" s="170" t="s">
        <v>237</v>
      </c>
      <c r="E347" s="171" t="s">
        <v>2227</v>
      </c>
      <c r="F347" s="172" t="s">
        <v>2228</v>
      </c>
      <c r="G347" s="173" t="s">
        <v>284</v>
      </c>
      <c r="H347" s="174">
        <v>4</v>
      </c>
      <c r="I347" s="175"/>
      <c r="J347" s="176">
        <f>ROUND(I347*H347,2)</f>
        <v>0</v>
      </c>
      <c r="K347" s="172" t="s">
        <v>162</v>
      </c>
      <c r="L347" s="177"/>
      <c r="M347" s="178" t="s">
        <v>19</v>
      </c>
      <c r="N347" s="179" t="s">
        <v>43</v>
      </c>
      <c r="P347" s="140">
        <f>O347*H347</f>
        <v>0</v>
      </c>
      <c r="Q347" s="140">
        <v>1.4500000000000001E-2</v>
      </c>
      <c r="R347" s="140">
        <f>Q347*H347</f>
        <v>5.8000000000000003E-2</v>
      </c>
      <c r="S347" s="140">
        <v>0</v>
      </c>
      <c r="T347" s="141">
        <f>S347*H347</f>
        <v>0</v>
      </c>
      <c r="AR347" s="142" t="s">
        <v>384</v>
      </c>
      <c r="AT347" s="142" t="s">
        <v>237</v>
      </c>
      <c r="AU347" s="142" t="s">
        <v>81</v>
      </c>
      <c r="AY347" s="17" t="s">
        <v>156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7" t="s">
        <v>79</v>
      </c>
      <c r="BK347" s="143">
        <f>ROUND(I347*H347,2)</f>
        <v>0</v>
      </c>
      <c r="BL347" s="17" t="s">
        <v>281</v>
      </c>
      <c r="BM347" s="142" t="s">
        <v>2229</v>
      </c>
    </row>
    <row r="348" spans="2:65" s="1" customFormat="1">
      <c r="B348" s="32"/>
      <c r="D348" s="144" t="s">
        <v>165</v>
      </c>
      <c r="F348" s="145" t="s">
        <v>2228</v>
      </c>
      <c r="I348" s="146"/>
      <c r="L348" s="32"/>
      <c r="M348" s="147"/>
      <c r="T348" s="53"/>
      <c r="AT348" s="17" t="s">
        <v>165</v>
      </c>
      <c r="AU348" s="17" t="s">
        <v>81</v>
      </c>
    </row>
    <row r="349" spans="2:65" s="1" customFormat="1" ht="16.5" customHeight="1">
      <c r="B349" s="32"/>
      <c r="C349" s="131" t="s">
        <v>754</v>
      </c>
      <c r="D349" s="131" t="s">
        <v>158</v>
      </c>
      <c r="E349" s="132" t="s">
        <v>2230</v>
      </c>
      <c r="F349" s="133" t="s">
        <v>2231</v>
      </c>
      <c r="G349" s="134" t="s">
        <v>284</v>
      </c>
      <c r="H349" s="135">
        <v>4</v>
      </c>
      <c r="I349" s="136"/>
      <c r="J349" s="137">
        <f>ROUND(I349*H349,2)</f>
        <v>0</v>
      </c>
      <c r="K349" s="133" t="s">
        <v>162</v>
      </c>
      <c r="L349" s="32"/>
      <c r="M349" s="138" t="s">
        <v>19</v>
      </c>
      <c r="N349" s="139" t="s">
        <v>43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281</v>
      </c>
      <c r="AT349" s="142" t="s">
        <v>158</v>
      </c>
      <c r="AU349" s="142" t="s">
        <v>81</v>
      </c>
      <c r="AY349" s="17" t="s">
        <v>156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79</v>
      </c>
      <c r="BK349" s="143">
        <f>ROUND(I349*H349,2)</f>
        <v>0</v>
      </c>
      <c r="BL349" s="17" t="s">
        <v>281</v>
      </c>
      <c r="BM349" s="142" t="s">
        <v>2232</v>
      </c>
    </row>
    <row r="350" spans="2:65" s="1" customFormat="1">
      <c r="B350" s="32"/>
      <c r="D350" s="144" t="s">
        <v>165</v>
      </c>
      <c r="F350" s="145" t="s">
        <v>2233</v>
      </c>
      <c r="I350" s="146"/>
      <c r="L350" s="32"/>
      <c r="M350" s="147"/>
      <c r="T350" s="53"/>
      <c r="AT350" s="17" t="s">
        <v>165</v>
      </c>
      <c r="AU350" s="17" t="s">
        <v>81</v>
      </c>
    </row>
    <row r="351" spans="2:65" s="1" customFormat="1">
      <c r="B351" s="32"/>
      <c r="D351" s="148" t="s">
        <v>167</v>
      </c>
      <c r="F351" s="149" t="s">
        <v>2234</v>
      </c>
      <c r="I351" s="146"/>
      <c r="L351" s="32"/>
      <c r="M351" s="147"/>
      <c r="T351" s="53"/>
      <c r="AT351" s="17" t="s">
        <v>167</v>
      </c>
      <c r="AU351" s="17" t="s">
        <v>81</v>
      </c>
    </row>
    <row r="352" spans="2:65" s="1" customFormat="1" ht="16.5" customHeight="1">
      <c r="B352" s="32"/>
      <c r="C352" s="170" t="s">
        <v>761</v>
      </c>
      <c r="D352" s="170" t="s">
        <v>237</v>
      </c>
      <c r="E352" s="171" t="s">
        <v>2235</v>
      </c>
      <c r="F352" s="172" t="s">
        <v>2236</v>
      </c>
      <c r="G352" s="173" t="s">
        <v>284</v>
      </c>
      <c r="H352" s="174">
        <v>4</v>
      </c>
      <c r="I352" s="175"/>
      <c r="J352" s="176">
        <f>ROUND(I352*H352,2)</f>
        <v>0</v>
      </c>
      <c r="K352" s="172" t="s">
        <v>162</v>
      </c>
      <c r="L352" s="177"/>
      <c r="M352" s="178" t="s">
        <v>19</v>
      </c>
      <c r="N352" s="179" t="s">
        <v>43</v>
      </c>
      <c r="P352" s="140">
        <f>O352*H352</f>
        <v>0</v>
      </c>
      <c r="Q352" s="140">
        <v>2.2000000000000001E-3</v>
      </c>
      <c r="R352" s="140">
        <f>Q352*H352</f>
        <v>8.8000000000000005E-3</v>
      </c>
      <c r="S352" s="140">
        <v>0</v>
      </c>
      <c r="T352" s="141">
        <f>S352*H352</f>
        <v>0</v>
      </c>
      <c r="AR352" s="142" t="s">
        <v>384</v>
      </c>
      <c r="AT352" s="142" t="s">
        <v>237</v>
      </c>
      <c r="AU352" s="142" t="s">
        <v>81</v>
      </c>
      <c r="AY352" s="17" t="s">
        <v>156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79</v>
      </c>
      <c r="BK352" s="143">
        <f>ROUND(I352*H352,2)</f>
        <v>0</v>
      </c>
      <c r="BL352" s="17" t="s">
        <v>281</v>
      </c>
      <c r="BM352" s="142" t="s">
        <v>2237</v>
      </c>
    </row>
    <row r="353" spans="2:65" s="1" customFormat="1">
      <c r="B353" s="32"/>
      <c r="D353" s="144" t="s">
        <v>165</v>
      </c>
      <c r="F353" s="145" t="s">
        <v>2236</v>
      </c>
      <c r="I353" s="146"/>
      <c r="L353" s="32"/>
      <c r="M353" s="147"/>
      <c r="T353" s="53"/>
      <c r="AT353" s="17" t="s">
        <v>165</v>
      </c>
      <c r="AU353" s="17" t="s">
        <v>81</v>
      </c>
    </row>
    <row r="354" spans="2:65" s="1" customFormat="1" ht="16.5" customHeight="1">
      <c r="B354" s="32"/>
      <c r="C354" s="131" t="s">
        <v>769</v>
      </c>
      <c r="D354" s="131" t="s">
        <v>158</v>
      </c>
      <c r="E354" s="132" t="s">
        <v>2238</v>
      </c>
      <c r="F354" s="133" t="s">
        <v>2239</v>
      </c>
      <c r="G354" s="134" t="s">
        <v>284</v>
      </c>
      <c r="H354" s="135">
        <v>1</v>
      </c>
      <c r="I354" s="136"/>
      <c r="J354" s="137">
        <f>ROUND(I354*H354,2)</f>
        <v>0</v>
      </c>
      <c r="K354" s="133" t="s">
        <v>162</v>
      </c>
      <c r="L354" s="32"/>
      <c r="M354" s="138" t="s">
        <v>19</v>
      </c>
      <c r="N354" s="139" t="s">
        <v>43</v>
      </c>
      <c r="P354" s="140">
        <f>O354*H354</f>
        <v>0</v>
      </c>
      <c r="Q354" s="140">
        <v>6.9999999999999999E-4</v>
      </c>
      <c r="R354" s="140">
        <f>Q354*H354</f>
        <v>6.9999999999999999E-4</v>
      </c>
      <c r="S354" s="140">
        <v>0</v>
      </c>
      <c r="T354" s="141">
        <f>S354*H354</f>
        <v>0</v>
      </c>
      <c r="AR354" s="142" t="s">
        <v>281</v>
      </c>
      <c r="AT354" s="142" t="s">
        <v>158</v>
      </c>
      <c r="AU354" s="142" t="s">
        <v>81</v>
      </c>
      <c r="AY354" s="17" t="s">
        <v>156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79</v>
      </c>
      <c r="BK354" s="143">
        <f>ROUND(I354*H354,2)</f>
        <v>0</v>
      </c>
      <c r="BL354" s="17" t="s">
        <v>281</v>
      </c>
      <c r="BM354" s="142" t="s">
        <v>2240</v>
      </c>
    </row>
    <row r="355" spans="2:65" s="1" customFormat="1">
      <c r="B355" s="32"/>
      <c r="D355" s="144" t="s">
        <v>165</v>
      </c>
      <c r="F355" s="145" t="s">
        <v>2241</v>
      </c>
      <c r="I355" s="146"/>
      <c r="L355" s="32"/>
      <c r="M355" s="147"/>
      <c r="T355" s="53"/>
      <c r="AT355" s="17" t="s">
        <v>165</v>
      </c>
      <c r="AU355" s="17" t="s">
        <v>81</v>
      </c>
    </row>
    <row r="356" spans="2:65" s="1" customFormat="1">
      <c r="B356" s="32"/>
      <c r="D356" s="148" t="s">
        <v>167</v>
      </c>
      <c r="F356" s="149" t="s">
        <v>2242</v>
      </c>
      <c r="I356" s="146"/>
      <c r="L356" s="32"/>
      <c r="M356" s="147"/>
      <c r="T356" s="53"/>
      <c r="AT356" s="17" t="s">
        <v>167</v>
      </c>
      <c r="AU356" s="17" t="s">
        <v>81</v>
      </c>
    </row>
    <row r="357" spans="2:65" s="1" customFormat="1" ht="16.5" customHeight="1">
      <c r="B357" s="32"/>
      <c r="C357" s="170" t="s">
        <v>776</v>
      </c>
      <c r="D357" s="170" t="s">
        <v>237</v>
      </c>
      <c r="E357" s="171" t="s">
        <v>2243</v>
      </c>
      <c r="F357" s="172" t="s">
        <v>2244</v>
      </c>
      <c r="G357" s="173" t="s">
        <v>284</v>
      </c>
      <c r="H357" s="174">
        <v>1</v>
      </c>
      <c r="I357" s="175"/>
      <c r="J357" s="176">
        <f>ROUND(I357*H357,2)</f>
        <v>0</v>
      </c>
      <c r="K357" s="172" t="s">
        <v>162</v>
      </c>
      <c r="L357" s="177"/>
      <c r="M357" s="178" t="s">
        <v>19</v>
      </c>
      <c r="N357" s="179" t="s">
        <v>43</v>
      </c>
      <c r="P357" s="140">
        <f>O357*H357</f>
        <v>0</v>
      </c>
      <c r="Q357" s="140">
        <v>1.35E-2</v>
      </c>
      <c r="R357" s="140">
        <f>Q357*H357</f>
        <v>1.35E-2</v>
      </c>
      <c r="S357" s="140">
        <v>0</v>
      </c>
      <c r="T357" s="141">
        <f>S357*H357</f>
        <v>0</v>
      </c>
      <c r="AR357" s="142" t="s">
        <v>384</v>
      </c>
      <c r="AT357" s="142" t="s">
        <v>237</v>
      </c>
      <c r="AU357" s="142" t="s">
        <v>81</v>
      </c>
      <c r="AY357" s="17" t="s">
        <v>156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79</v>
      </c>
      <c r="BK357" s="143">
        <f>ROUND(I357*H357,2)</f>
        <v>0</v>
      </c>
      <c r="BL357" s="17" t="s">
        <v>281</v>
      </c>
      <c r="BM357" s="142" t="s">
        <v>2245</v>
      </c>
    </row>
    <row r="358" spans="2:65" s="1" customFormat="1">
      <c r="B358" s="32"/>
      <c r="D358" s="144" t="s">
        <v>165</v>
      </c>
      <c r="F358" s="145" t="s">
        <v>2244</v>
      </c>
      <c r="I358" s="146"/>
      <c r="L358" s="32"/>
      <c r="M358" s="147"/>
      <c r="T358" s="53"/>
      <c r="AT358" s="17" t="s">
        <v>165</v>
      </c>
      <c r="AU358" s="17" t="s">
        <v>81</v>
      </c>
    </row>
    <row r="359" spans="2:65" s="1" customFormat="1" ht="21.75" customHeight="1">
      <c r="B359" s="32"/>
      <c r="C359" s="131" t="s">
        <v>782</v>
      </c>
      <c r="D359" s="131" t="s">
        <v>158</v>
      </c>
      <c r="E359" s="132" t="s">
        <v>2246</v>
      </c>
      <c r="F359" s="133" t="s">
        <v>2247</v>
      </c>
      <c r="G359" s="134" t="s">
        <v>706</v>
      </c>
      <c r="H359" s="135">
        <v>6</v>
      </c>
      <c r="I359" s="136"/>
      <c r="J359" s="137">
        <f>ROUND(I359*H359,2)</f>
        <v>0</v>
      </c>
      <c r="K359" s="133" t="s">
        <v>162</v>
      </c>
      <c r="L359" s="32"/>
      <c r="M359" s="138" t="s">
        <v>19</v>
      </c>
      <c r="N359" s="139" t="s">
        <v>43</v>
      </c>
      <c r="P359" s="140">
        <f>O359*H359</f>
        <v>0</v>
      </c>
      <c r="Q359" s="140">
        <v>2.2100000000000002E-3</v>
      </c>
      <c r="R359" s="140">
        <f>Q359*H359</f>
        <v>1.3260000000000001E-2</v>
      </c>
      <c r="S359" s="140">
        <v>0</v>
      </c>
      <c r="T359" s="141">
        <f>S359*H359</f>
        <v>0</v>
      </c>
      <c r="AR359" s="142" t="s">
        <v>281</v>
      </c>
      <c r="AT359" s="142" t="s">
        <v>158</v>
      </c>
      <c r="AU359" s="142" t="s">
        <v>81</v>
      </c>
      <c r="AY359" s="17" t="s">
        <v>156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7" t="s">
        <v>79</v>
      </c>
      <c r="BK359" s="143">
        <f>ROUND(I359*H359,2)</f>
        <v>0</v>
      </c>
      <c r="BL359" s="17" t="s">
        <v>281</v>
      </c>
      <c r="BM359" s="142" t="s">
        <v>2248</v>
      </c>
    </row>
    <row r="360" spans="2:65" s="1" customFormat="1">
      <c r="B360" s="32"/>
      <c r="D360" s="144" t="s">
        <v>165</v>
      </c>
      <c r="F360" s="145" t="s">
        <v>2249</v>
      </c>
      <c r="I360" s="146"/>
      <c r="L360" s="32"/>
      <c r="M360" s="147"/>
      <c r="T360" s="53"/>
      <c r="AT360" s="17" t="s">
        <v>165</v>
      </c>
      <c r="AU360" s="17" t="s">
        <v>81</v>
      </c>
    </row>
    <row r="361" spans="2:65" s="1" customFormat="1">
      <c r="B361" s="32"/>
      <c r="D361" s="148" t="s">
        <v>167</v>
      </c>
      <c r="F361" s="149" t="s">
        <v>2250</v>
      </c>
      <c r="I361" s="146"/>
      <c r="L361" s="32"/>
      <c r="M361" s="147"/>
      <c r="T361" s="53"/>
      <c r="AT361" s="17" t="s">
        <v>167</v>
      </c>
      <c r="AU361" s="17" t="s">
        <v>81</v>
      </c>
    </row>
    <row r="362" spans="2:65" s="1" customFormat="1" ht="16.5" customHeight="1">
      <c r="B362" s="32"/>
      <c r="C362" s="170" t="s">
        <v>790</v>
      </c>
      <c r="D362" s="170" t="s">
        <v>237</v>
      </c>
      <c r="E362" s="171" t="s">
        <v>2251</v>
      </c>
      <c r="F362" s="172" t="s">
        <v>2252</v>
      </c>
      <c r="G362" s="173" t="s">
        <v>284</v>
      </c>
      <c r="H362" s="174">
        <v>5</v>
      </c>
      <c r="I362" s="175"/>
      <c r="J362" s="176">
        <f>ROUND(I362*H362,2)</f>
        <v>0</v>
      </c>
      <c r="K362" s="172" t="s">
        <v>577</v>
      </c>
      <c r="L362" s="177"/>
      <c r="M362" s="178" t="s">
        <v>19</v>
      </c>
      <c r="N362" s="179" t="s">
        <v>43</v>
      </c>
      <c r="P362" s="140">
        <f>O362*H362</f>
        <v>0</v>
      </c>
      <c r="Q362" s="140">
        <v>8.9999999999999993E-3</v>
      </c>
      <c r="R362" s="140">
        <f>Q362*H362</f>
        <v>4.4999999999999998E-2</v>
      </c>
      <c r="S362" s="140">
        <v>0</v>
      </c>
      <c r="T362" s="141">
        <f>S362*H362</f>
        <v>0</v>
      </c>
      <c r="AR362" s="142" t="s">
        <v>384</v>
      </c>
      <c r="AT362" s="142" t="s">
        <v>237</v>
      </c>
      <c r="AU362" s="142" t="s">
        <v>81</v>
      </c>
      <c r="AY362" s="17" t="s">
        <v>156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7" t="s">
        <v>79</v>
      </c>
      <c r="BK362" s="143">
        <f>ROUND(I362*H362,2)</f>
        <v>0</v>
      </c>
      <c r="BL362" s="17" t="s">
        <v>281</v>
      </c>
      <c r="BM362" s="142" t="s">
        <v>2253</v>
      </c>
    </row>
    <row r="363" spans="2:65" s="1" customFormat="1">
      <c r="B363" s="32"/>
      <c r="D363" s="144" t="s">
        <v>165</v>
      </c>
      <c r="F363" s="145" t="s">
        <v>2252</v>
      </c>
      <c r="I363" s="146"/>
      <c r="L363" s="32"/>
      <c r="M363" s="147"/>
      <c r="T363" s="53"/>
      <c r="AT363" s="17" t="s">
        <v>165</v>
      </c>
      <c r="AU363" s="17" t="s">
        <v>81</v>
      </c>
    </row>
    <row r="364" spans="2:65" s="1" customFormat="1" ht="16.5" customHeight="1">
      <c r="B364" s="32"/>
      <c r="C364" s="170" t="s">
        <v>797</v>
      </c>
      <c r="D364" s="170" t="s">
        <v>237</v>
      </c>
      <c r="E364" s="171" t="s">
        <v>2254</v>
      </c>
      <c r="F364" s="172" t="s">
        <v>2255</v>
      </c>
      <c r="G364" s="173" t="s">
        <v>284</v>
      </c>
      <c r="H364" s="174">
        <v>1</v>
      </c>
      <c r="I364" s="175"/>
      <c r="J364" s="176">
        <f>ROUND(I364*H364,2)</f>
        <v>0</v>
      </c>
      <c r="K364" s="172" t="s">
        <v>577</v>
      </c>
      <c r="L364" s="177"/>
      <c r="M364" s="178" t="s">
        <v>19</v>
      </c>
      <c r="N364" s="179" t="s">
        <v>43</v>
      </c>
      <c r="P364" s="140">
        <f>O364*H364</f>
        <v>0</v>
      </c>
      <c r="Q364" s="140">
        <v>6.4999999999999997E-3</v>
      </c>
      <c r="R364" s="140">
        <f>Q364*H364</f>
        <v>6.4999999999999997E-3</v>
      </c>
      <c r="S364" s="140">
        <v>0</v>
      </c>
      <c r="T364" s="141">
        <f>S364*H364</f>
        <v>0</v>
      </c>
      <c r="AR364" s="142" t="s">
        <v>384</v>
      </c>
      <c r="AT364" s="142" t="s">
        <v>237</v>
      </c>
      <c r="AU364" s="142" t="s">
        <v>81</v>
      </c>
      <c r="AY364" s="17" t="s">
        <v>156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7" t="s">
        <v>79</v>
      </c>
      <c r="BK364" s="143">
        <f>ROUND(I364*H364,2)</f>
        <v>0</v>
      </c>
      <c r="BL364" s="17" t="s">
        <v>281</v>
      </c>
      <c r="BM364" s="142" t="s">
        <v>2256</v>
      </c>
    </row>
    <row r="365" spans="2:65" s="1" customFormat="1">
      <c r="B365" s="32"/>
      <c r="D365" s="144" t="s">
        <v>165</v>
      </c>
      <c r="F365" s="145" t="s">
        <v>2255</v>
      </c>
      <c r="I365" s="146"/>
      <c r="L365" s="32"/>
      <c r="M365" s="147"/>
      <c r="T365" s="53"/>
      <c r="AT365" s="17" t="s">
        <v>165</v>
      </c>
      <c r="AU365" s="17" t="s">
        <v>81</v>
      </c>
    </row>
    <row r="366" spans="2:65" s="1" customFormat="1" ht="16.5" customHeight="1">
      <c r="B366" s="32"/>
      <c r="C366" s="131" t="s">
        <v>805</v>
      </c>
      <c r="D366" s="131" t="s">
        <v>158</v>
      </c>
      <c r="E366" s="132" t="s">
        <v>2257</v>
      </c>
      <c r="F366" s="133" t="s">
        <v>2258</v>
      </c>
      <c r="G366" s="134" t="s">
        <v>284</v>
      </c>
      <c r="H366" s="135">
        <v>4</v>
      </c>
      <c r="I366" s="136"/>
      <c r="J366" s="137">
        <f>ROUND(I366*H366,2)</f>
        <v>0</v>
      </c>
      <c r="K366" s="133" t="s">
        <v>577</v>
      </c>
      <c r="L366" s="32"/>
      <c r="M366" s="138" t="s">
        <v>19</v>
      </c>
      <c r="N366" s="139" t="s">
        <v>43</v>
      </c>
      <c r="P366" s="140">
        <f>O366*H366</f>
        <v>0</v>
      </c>
      <c r="Q366" s="140">
        <v>0</v>
      </c>
      <c r="R366" s="140">
        <f>Q366*H366</f>
        <v>0</v>
      </c>
      <c r="S366" s="140">
        <v>0</v>
      </c>
      <c r="T366" s="141">
        <f>S366*H366</f>
        <v>0</v>
      </c>
      <c r="AR366" s="142" t="s">
        <v>281</v>
      </c>
      <c r="AT366" s="142" t="s">
        <v>158</v>
      </c>
      <c r="AU366" s="142" t="s">
        <v>81</v>
      </c>
      <c r="AY366" s="17" t="s">
        <v>156</v>
      </c>
      <c r="BE366" s="143">
        <f>IF(N366="základní",J366,0)</f>
        <v>0</v>
      </c>
      <c r="BF366" s="143">
        <f>IF(N366="snížená",J366,0)</f>
        <v>0</v>
      </c>
      <c r="BG366" s="143">
        <f>IF(N366="zákl. přenesená",J366,0)</f>
        <v>0</v>
      </c>
      <c r="BH366" s="143">
        <f>IF(N366="sníž. přenesená",J366,0)</f>
        <v>0</v>
      </c>
      <c r="BI366" s="143">
        <f>IF(N366="nulová",J366,0)</f>
        <v>0</v>
      </c>
      <c r="BJ366" s="17" t="s">
        <v>79</v>
      </c>
      <c r="BK366" s="143">
        <f>ROUND(I366*H366,2)</f>
        <v>0</v>
      </c>
      <c r="BL366" s="17" t="s">
        <v>281</v>
      </c>
      <c r="BM366" s="142" t="s">
        <v>2259</v>
      </c>
    </row>
    <row r="367" spans="2:65" s="1" customFormat="1">
      <c r="B367" s="32"/>
      <c r="D367" s="144" t="s">
        <v>165</v>
      </c>
      <c r="F367" s="145" t="s">
        <v>2260</v>
      </c>
      <c r="I367" s="146"/>
      <c r="L367" s="32"/>
      <c r="M367" s="147"/>
      <c r="T367" s="53"/>
      <c r="AT367" s="17" t="s">
        <v>165</v>
      </c>
      <c r="AU367" s="17" t="s">
        <v>81</v>
      </c>
    </row>
    <row r="368" spans="2:65" s="13" customFormat="1">
      <c r="B368" s="156"/>
      <c r="D368" s="144" t="s">
        <v>169</v>
      </c>
      <c r="E368" s="157" t="s">
        <v>19</v>
      </c>
      <c r="F368" s="158" t="s">
        <v>2261</v>
      </c>
      <c r="H368" s="159">
        <v>4</v>
      </c>
      <c r="I368" s="160"/>
      <c r="L368" s="156"/>
      <c r="M368" s="161"/>
      <c r="T368" s="162"/>
      <c r="AT368" s="157" t="s">
        <v>169</v>
      </c>
      <c r="AU368" s="157" t="s">
        <v>81</v>
      </c>
      <c r="AV368" s="13" t="s">
        <v>81</v>
      </c>
      <c r="AW368" s="13" t="s">
        <v>33</v>
      </c>
      <c r="AX368" s="13" t="s">
        <v>72</v>
      </c>
      <c r="AY368" s="157" t="s">
        <v>156</v>
      </c>
    </row>
    <row r="369" spans="2:65" s="14" customFormat="1">
      <c r="B369" s="163"/>
      <c r="D369" s="144" t="s">
        <v>169</v>
      </c>
      <c r="E369" s="164" t="s">
        <v>19</v>
      </c>
      <c r="F369" s="165" t="s">
        <v>176</v>
      </c>
      <c r="H369" s="166">
        <v>4</v>
      </c>
      <c r="I369" s="167"/>
      <c r="L369" s="163"/>
      <c r="M369" s="168"/>
      <c r="T369" s="169"/>
      <c r="AT369" s="164" t="s">
        <v>169</v>
      </c>
      <c r="AU369" s="164" t="s">
        <v>81</v>
      </c>
      <c r="AV369" s="14" t="s">
        <v>163</v>
      </c>
      <c r="AW369" s="14" t="s">
        <v>33</v>
      </c>
      <c r="AX369" s="14" t="s">
        <v>79</v>
      </c>
      <c r="AY369" s="164" t="s">
        <v>156</v>
      </c>
    </row>
    <row r="370" spans="2:65" s="1" customFormat="1" ht="16.5" customHeight="1">
      <c r="B370" s="32"/>
      <c r="C370" s="170" t="s">
        <v>811</v>
      </c>
      <c r="D370" s="170" t="s">
        <v>237</v>
      </c>
      <c r="E370" s="171" t="s">
        <v>2262</v>
      </c>
      <c r="F370" s="172" t="s">
        <v>2263</v>
      </c>
      <c r="G370" s="173" t="s">
        <v>284</v>
      </c>
      <c r="H370" s="174">
        <v>3</v>
      </c>
      <c r="I370" s="175"/>
      <c r="J370" s="176">
        <f>ROUND(I370*H370,2)</f>
        <v>0</v>
      </c>
      <c r="K370" s="172" t="s">
        <v>577</v>
      </c>
      <c r="L370" s="177"/>
      <c r="M370" s="178" t="s">
        <v>19</v>
      </c>
      <c r="N370" s="179" t="s">
        <v>43</v>
      </c>
      <c r="P370" s="140">
        <f>O370*H370</f>
        <v>0</v>
      </c>
      <c r="Q370" s="140">
        <v>8.0000000000000004E-4</v>
      </c>
      <c r="R370" s="140">
        <f>Q370*H370</f>
        <v>2.4000000000000002E-3</v>
      </c>
      <c r="S370" s="140">
        <v>0</v>
      </c>
      <c r="T370" s="141">
        <f>S370*H370</f>
        <v>0</v>
      </c>
      <c r="AR370" s="142" t="s">
        <v>384</v>
      </c>
      <c r="AT370" s="142" t="s">
        <v>237</v>
      </c>
      <c r="AU370" s="142" t="s">
        <v>81</v>
      </c>
      <c r="AY370" s="17" t="s">
        <v>156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7" t="s">
        <v>79</v>
      </c>
      <c r="BK370" s="143">
        <f>ROUND(I370*H370,2)</f>
        <v>0</v>
      </c>
      <c r="BL370" s="17" t="s">
        <v>281</v>
      </c>
      <c r="BM370" s="142" t="s">
        <v>2264</v>
      </c>
    </row>
    <row r="371" spans="2:65" s="1" customFormat="1">
      <c r="B371" s="32"/>
      <c r="D371" s="144" t="s">
        <v>165</v>
      </c>
      <c r="F371" s="145" t="s">
        <v>2263</v>
      </c>
      <c r="I371" s="146"/>
      <c r="L371" s="32"/>
      <c r="M371" s="147"/>
      <c r="T371" s="53"/>
      <c r="AT371" s="17" t="s">
        <v>165</v>
      </c>
      <c r="AU371" s="17" t="s">
        <v>81</v>
      </c>
    </row>
    <row r="372" spans="2:65" s="1" customFormat="1" ht="21.75" customHeight="1">
      <c r="B372" s="32"/>
      <c r="C372" s="170" t="s">
        <v>817</v>
      </c>
      <c r="D372" s="170" t="s">
        <v>237</v>
      </c>
      <c r="E372" s="171" t="s">
        <v>2265</v>
      </c>
      <c r="F372" s="172" t="s">
        <v>2266</v>
      </c>
      <c r="G372" s="173" t="s">
        <v>284</v>
      </c>
      <c r="H372" s="174">
        <v>1</v>
      </c>
      <c r="I372" s="175"/>
      <c r="J372" s="176">
        <f>ROUND(I372*H372,2)</f>
        <v>0</v>
      </c>
      <c r="K372" s="172" t="s">
        <v>577</v>
      </c>
      <c r="L372" s="177"/>
      <c r="M372" s="178" t="s">
        <v>19</v>
      </c>
      <c r="N372" s="179" t="s">
        <v>43</v>
      </c>
      <c r="P372" s="140">
        <f>O372*H372</f>
        <v>0</v>
      </c>
      <c r="Q372" s="140">
        <v>8.0000000000000004E-4</v>
      </c>
      <c r="R372" s="140">
        <f>Q372*H372</f>
        <v>8.0000000000000004E-4</v>
      </c>
      <c r="S372" s="140">
        <v>0</v>
      </c>
      <c r="T372" s="141">
        <f>S372*H372</f>
        <v>0</v>
      </c>
      <c r="AR372" s="142" t="s">
        <v>384</v>
      </c>
      <c r="AT372" s="142" t="s">
        <v>237</v>
      </c>
      <c r="AU372" s="142" t="s">
        <v>81</v>
      </c>
      <c r="AY372" s="17" t="s">
        <v>156</v>
      </c>
      <c r="BE372" s="143">
        <f>IF(N372="základní",J372,0)</f>
        <v>0</v>
      </c>
      <c r="BF372" s="143">
        <f>IF(N372="snížená",J372,0)</f>
        <v>0</v>
      </c>
      <c r="BG372" s="143">
        <f>IF(N372="zákl. přenesená",J372,0)</f>
        <v>0</v>
      </c>
      <c r="BH372" s="143">
        <f>IF(N372="sníž. přenesená",J372,0)</f>
        <v>0</v>
      </c>
      <c r="BI372" s="143">
        <f>IF(N372="nulová",J372,0)</f>
        <v>0</v>
      </c>
      <c r="BJ372" s="17" t="s">
        <v>79</v>
      </c>
      <c r="BK372" s="143">
        <f>ROUND(I372*H372,2)</f>
        <v>0</v>
      </c>
      <c r="BL372" s="17" t="s">
        <v>281</v>
      </c>
      <c r="BM372" s="142" t="s">
        <v>2267</v>
      </c>
    </row>
    <row r="373" spans="2:65" s="1" customFormat="1">
      <c r="B373" s="32"/>
      <c r="D373" s="144" t="s">
        <v>165</v>
      </c>
      <c r="F373" s="145" t="s">
        <v>2266</v>
      </c>
      <c r="I373" s="146"/>
      <c r="L373" s="32"/>
      <c r="M373" s="147"/>
      <c r="T373" s="53"/>
      <c r="AT373" s="17" t="s">
        <v>165</v>
      </c>
      <c r="AU373" s="17" t="s">
        <v>81</v>
      </c>
    </row>
    <row r="374" spans="2:65" s="1" customFormat="1" ht="16.5" customHeight="1">
      <c r="B374" s="32"/>
      <c r="C374" s="131" t="s">
        <v>824</v>
      </c>
      <c r="D374" s="131" t="s">
        <v>158</v>
      </c>
      <c r="E374" s="132" t="s">
        <v>2268</v>
      </c>
      <c r="F374" s="133" t="s">
        <v>2269</v>
      </c>
      <c r="G374" s="134" t="s">
        <v>284</v>
      </c>
      <c r="H374" s="135">
        <v>3</v>
      </c>
      <c r="I374" s="136"/>
      <c r="J374" s="137">
        <f>ROUND(I374*H374,2)</f>
        <v>0</v>
      </c>
      <c r="K374" s="133" t="s">
        <v>162</v>
      </c>
      <c r="L374" s="32"/>
      <c r="M374" s="138" t="s">
        <v>19</v>
      </c>
      <c r="N374" s="139" t="s">
        <v>43</v>
      </c>
      <c r="P374" s="140">
        <f>O374*H374</f>
        <v>0</v>
      </c>
      <c r="Q374" s="140">
        <v>0</v>
      </c>
      <c r="R374" s="140">
        <f>Q374*H374</f>
        <v>0</v>
      </c>
      <c r="S374" s="140">
        <v>0</v>
      </c>
      <c r="T374" s="141">
        <f>S374*H374</f>
        <v>0</v>
      </c>
      <c r="AR374" s="142" t="s">
        <v>281</v>
      </c>
      <c r="AT374" s="142" t="s">
        <v>158</v>
      </c>
      <c r="AU374" s="142" t="s">
        <v>81</v>
      </c>
      <c r="AY374" s="17" t="s">
        <v>156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7" t="s">
        <v>79</v>
      </c>
      <c r="BK374" s="143">
        <f>ROUND(I374*H374,2)</f>
        <v>0</v>
      </c>
      <c r="BL374" s="17" t="s">
        <v>281</v>
      </c>
      <c r="BM374" s="142" t="s">
        <v>2270</v>
      </c>
    </row>
    <row r="375" spans="2:65" s="1" customFormat="1">
      <c r="B375" s="32"/>
      <c r="D375" s="144" t="s">
        <v>165</v>
      </c>
      <c r="F375" s="145" t="s">
        <v>2271</v>
      </c>
      <c r="I375" s="146"/>
      <c r="L375" s="32"/>
      <c r="M375" s="147"/>
      <c r="T375" s="53"/>
      <c r="AT375" s="17" t="s">
        <v>165</v>
      </c>
      <c r="AU375" s="17" t="s">
        <v>81</v>
      </c>
    </row>
    <row r="376" spans="2:65" s="1" customFormat="1">
      <c r="B376" s="32"/>
      <c r="D376" s="148" t="s">
        <v>167</v>
      </c>
      <c r="F376" s="149" t="s">
        <v>2272</v>
      </c>
      <c r="I376" s="146"/>
      <c r="L376" s="32"/>
      <c r="M376" s="147"/>
      <c r="T376" s="53"/>
      <c r="AT376" s="17" t="s">
        <v>167</v>
      </c>
      <c r="AU376" s="17" t="s">
        <v>81</v>
      </c>
    </row>
    <row r="377" spans="2:65" s="1" customFormat="1" ht="24.2" customHeight="1">
      <c r="B377" s="32"/>
      <c r="C377" s="170" t="s">
        <v>832</v>
      </c>
      <c r="D377" s="170" t="s">
        <v>237</v>
      </c>
      <c r="E377" s="171" t="s">
        <v>2273</v>
      </c>
      <c r="F377" s="172" t="s">
        <v>2274</v>
      </c>
      <c r="G377" s="173" t="s">
        <v>284</v>
      </c>
      <c r="H377" s="174">
        <v>3</v>
      </c>
      <c r="I377" s="175"/>
      <c r="J377" s="176">
        <f>ROUND(I377*H377,2)</f>
        <v>0</v>
      </c>
      <c r="K377" s="172" t="s">
        <v>577</v>
      </c>
      <c r="L377" s="177"/>
      <c r="M377" s="178" t="s">
        <v>19</v>
      </c>
      <c r="N377" s="179" t="s">
        <v>43</v>
      </c>
      <c r="P377" s="140">
        <f>O377*H377</f>
        <v>0</v>
      </c>
      <c r="Q377" s="140">
        <v>5.0000000000000001E-4</v>
      </c>
      <c r="R377" s="140">
        <f>Q377*H377</f>
        <v>1.5E-3</v>
      </c>
      <c r="S377" s="140">
        <v>0</v>
      </c>
      <c r="T377" s="141">
        <f>S377*H377</f>
        <v>0</v>
      </c>
      <c r="AR377" s="142" t="s">
        <v>384</v>
      </c>
      <c r="AT377" s="142" t="s">
        <v>237</v>
      </c>
      <c r="AU377" s="142" t="s">
        <v>81</v>
      </c>
      <c r="AY377" s="17" t="s">
        <v>156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79</v>
      </c>
      <c r="BK377" s="143">
        <f>ROUND(I377*H377,2)</f>
        <v>0</v>
      </c>
      <c r="BL377" s="17" t="s">
        <v>281</v>
      </c>
      <c r="BM377" s="142" t="s">
        <v>2275</v>
      </c>
    </row>
    <row r="378" spans="2:65" s="1" customFormat="1">
      <c r="B378" s="32"/>
      <c r="D378" s="144" t="s">
        <v>165</v>
      </c>
      <c r="F378" s="145" t="s">
        <v>2274</v>
      </c>
      <c r="I378" s="146"/>
      <c r="L378" s="32"/>
      <c r="M378" s="147"/>
      <c r="T378" s="53"/>
      <c r="AT378" s="17" t="s">
        <v>165</v>
      </c>
      <c r="AU378" s="17" t="s">
        <v>81</v>
      </c>
    </row>
    <row r="379" spans="2:65" s="1" customFormat="1" ht="16.5" customHeight="1">
      <c r="B379" s="32"/>
      <c r="C379" s="131" t="s">
        <v>842</v>
      </c>
      <c r="D379" s="131" t="s">
        <v>158</v>
      </c>
      <c r="E379" s="132" t="s">
        <v>2276</v>
      </c>
      <c r="F379" s="133" t="s">
        <v>2277</v>
      </c>
      <c r="G379" s="134" t="s">
        <v>284</v>
      </c>
      <c r="H379" s="135">
        <v>4</v>
      </c>
      <c r="I379" s="136"/>
      <c r="J379" s="137">
        <f>ROUND(I379*H379,2)</f>
        <v>0</v>
      </c>
      <c r="K379" s="133" t="s">
        <v>162</v>
      </c>
      <c r="L379" s="32"/>
      <c r="M379" s="138" t="s">
        <v>19</v>
      </c>
      <c r="N379" s="139" t="s">
        <v>43</v>
      </c>
      <c r="P379" s="140">
        <f>O379*H379</f>
        <v>0</v>
      </c>
      <c r="Q379" s="140">
        <v>0</v>
      </c>
      <c r="R379" s="140">
        <f>Q379*H379</f>
        <v>0</v>
      </c>
      <c r="S379" s="140">
        <v>0</v>
      </c>
      <c r="T379" s="141">
        <f>S379*H379</f>
        <v>0</v>
      </c>
      <c r="AR379" s="142" t="s">
        <v>281</v>
      </c>
      <c r="AT379" s="142" t="s">
        <v>158</v>
      </c>
      <c r="AU379" s="142" t="s">
        <v>81</v>
      </c>
      <c r="AY379" s="17" t="s">
        <v>156</v>
      </c>
      <c r="BE379" s="143">
        <f>IF(N379="základní",J379,0)</f>
        <v>0</v>
      </c>
      <c r="BF379" s="143">
        <f>IF(N379="snížená",J379,0)</f>
        <v>0</v>
      </c>
      <c r="BG379" s="143">
        <f>IF(N379="zákl. přenesená",J379,0)</f>
        <v>0</v>
      </c>
      <c r="BH379" s="143">
        <f>IF(N379="sníž. přenesená",J379,0)</f>
        <v>0</v>
      </c>
      <c r="BI379" s="143">
        <f>IF(N379="nulová",J379,0)</f>
        <v>0</v>
      </c>
      <c r="BJ379" s="17" t="s">
        <v>79</v>
      </c>
      <c r="BK379" s="143">
        <f>ROUND(I379*H379,2)</f>
        <v>0</v>
      </c>
      <c r="BL379" s="17" t="s">
        <v>281</v>
      </c>
      <c r="BM379" s="142" t="s">
        <v>2278</v>
      </c>
    </row>
    <row r="380" spans="2:65" s="1" customFormat="1">
      <c r="B380" s="32"/>
      <c r="D380" s="144" t="s">
        <v>165</v>
      </c>
      <c r="F380" s="145" t="s">
        <v>2279</v>
      </c>
      <c r="I380" s="146"/>
      <c r="L380" s="32"/>
      <c r="M380" s="147"/>
      <c r="T380" s="53"/>
      <c r="AT380" s="17" t="s">
        <v>165</v>
      </c>
      <c r="AU380" s="17" t="s">
        <v>81</v>
      </c>
    </row>
    <row r="381" spans="2:65" s="1" customFormat="1">
      <c r="B381" s="32"/>
      <c r="D381" s="148" t="s">
        <v>167</v>
      </c>
      <c r="F381" s="149" t="s">
        <v>2280</v>
      </c>
      <c r="I381" s="146"/>
      <c r="L381" s="32"/>
      <c r="M381" s="147"/>
      <c r="T381" s="53"/>
      <c r="AT381" s="17" t="s">
        <v>167</v>
      </c>
      <c r="AU381" s="17" t="s">
        <v>81</v>
      </c>
    </row>
    <row r="382" spans="2:65" s="1" customFormat="1" ht="16.5" customHeight="1">
      <c r="B382" s="32"/>
      <c r="C382" s="170" t="s">
        <v>848</v>
      </c>
      <c r="D382" s="170" t="s">
        <v>237</v>
      </c>
      <c r="E382" s="171" t="s">
        <v>2281</v>
      </c>
      <c r="F382" s="172" t="s">
        <v>2282</v>
      </c>
      <c r="G382" s="173" t="s">
        <v>284</v>
      </c>
      <c r="H382" s="174">
        <v>4</v>
      </c>
      <c r="I382" s="175"/>
      <c r="J382" s="176">
        <f>ROUND(I382*H382,2)</f>
        <v>0</v>
      </c>
      <c r="K382" s="172" t="s">
        <v>577</v>
      </c>
      <c r="L382" s="177"/>
      <c r="M382" s="178" t="s">
        <v>19</v>
      </c>
      <c r="N382" s="179" t="s">
        <v>43</v>
      </c>
      <c r="P382" s="140">
        <f>O382*H382</f>
        <v>0</v>
      </c>
      <c r="Q382" s="140">
        <v>5.0000000000000001E-4</v>
      </c>
      <c r="R382" s="140">
        <f>Q382*H382</f>
        <v>2E-3</v>
      </c>
      <c r="S382" s="140">
        <v>0</v>
      </c>
      <c r="T382" s="141">
        <f>S382*H382</f>
        <v>0</v>
      </c>
      <c r="AR382" s="142" t="s">
        <v>384</v>
      </c>
      <c r="AT382" s="142" t="s">
        <v>237</v>
      </c>
      <c r="AU382" s="142" t="s">
        <v>81</v>
      </c>
      <c r="AY382" s="17" t="s">
        <v>156</v>
      </c>
      <c r="BE382" s="143">
        <f>IF(N382="základní",J382,0)</f>
        <v>0</v>
      </c>
      <c r="BF382" s="143">
        <f>IF(N382="snížená",J382,0)</f>
        <v>0</v>
      </c>
      <c r="BG382" s="143">
        <f>IF(N382="zákl. přenesená",J382,0)</f>
        <v>0</v>
      </c>
      <c r="BH382" s="143">
        <f>IF(N382="sníž. přenesená",J382,0)</f>
        <v>0</v>
      </c>
      <c r="BI382" s="143">
        <f>IF(N382="nulová",J382,0)</f>
        <v>0</v>
      </c>
      <c r="BJ382" s="17" t="s">
        <v>79</v>
      </c>
      <c r="BK382" s="143">
        <f>ROUND(I382*H382,2)</f>
        <v>0</v>
      </c>
      <c r="BL382" s="17" t="s">
        <v>281</v>
      </c>
      <c r="BM382" s="142" t="s">
        <v>2283</v>
      </c>
    </row>
    <row r="383" spans="2:65" s="1" customFormat="1">
      <c r="B383" s="32"/>
      <c r="D383" s="144" t="s">
        <v>165</v>
      </c>
      <c r="F383" s="145" t="s">
        <v>2282</v>
      </c>
      <c r="I383" s="146"/>
      <c r="L383" s="32"/>
      <c r="M383" s="147"/>
      <c r="T383" s="53"/>
      <c r="AT383" s="17" t="s">
        <v>165</v>
      </c>
      <c r="AU383" s="17" t="s">
        <v>81</v>
      </c>
    </row>
    <row r="384" spans="2:65" s="1" customFormat="1" ht="16.5" customHeight="1">
      <c r="B384" s="32"/>
      <c r="C384" s="131" t="s">
        <v>854</v>
      </c>
      <c r="D384" s="131" t="s">
        <v>158</v>
      </c>
      <c r="E384" s="132" t="s">
        <v>2284</v>
      </c>
      <c r="F384" s="133" t="s">
        <v>2285</v>
      </c>
      <c r="G384" s="134" t="s">
        <v>284</v>
      </c>
      <c r="H384" s="135">
        <v>1</v>
      </c>
      <c r="I384" s="136"/>
      <c r="J384" s="137">
        <f>ROUND(I384*H384,2)</f>
        <v>0</v>
      </c>
      <c r="K384" s="133" t="s">
        <v>162</v>
      </c>
      <c r="L384" s="32"/>
      <c r="M384" s="138" t="s">
        <v>19</v>
      </c>
      <c r="N384" s="139" t="s">
        <v>43</v>
      </c>
      <c r="P384" s="140">
        <f>O384*H384</f>
        <v>0</v>
      </c>
      <c r="Q384" s="140">
        <v>0</v>
      </c>
      <c r="R384" s="140">
        <f>Q384*H384</f>
        <v>0</v>
      </c>
      <c r="S384" s="140">
        <v>0</v>
      </c>
      <c r="T384" s="141">
        <f>S384*H384</f>
        <v>0</v>
      </c>
      <c r="AR384" s="142" t="s">
        <v>281</v>
      </c>
      <c r="AT384" s="142" t="s">
        <v>158</v>
      </c>
      <c r="AU384" s="142" t="s">
        <v>81</v>
      </c>
      <c r="AY384" s="17" t="s">
        <v>156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7" t="s">
        <v>79</v>
      </c>
      <c r="BK384" s="143">
        <f>ROUND(I384*H384,2)</f>
        <v>0</v>
      </c>
      <c r="BL384" s="17" t="s">
        <v>281</v>
      </c>
      <c r="BM384" s="142" t="s">
        <v>2286</v>
      </c>
    </row>
    <row r="385" spans="2:65" s="1" customFormat="1">
      <c r="B385" s="32"/>
      <c r="D385" s="144" t="s">
        <v>165</v>
      </c>
      <c r="F385" s="145" t="s">
        <v>2287</v>
      </c>
      <c r="I385" s="146"/>
      <c r="L385" s="32"/>
      <c r="M385" s="147"/>
      <c r="T385" s="53"/>
      <c r="AT385" s="17" t="s">
        <v>165</v>
      </c>
      <c r="AU385" s="17" t="s">
        <v>81</v>
      </c>
    </row>
    <row r="386" spans="2:65" s="1" customFormat="1">
      <c r="B386" s="32"/>
      <c r="D386" s="148" t="s">
        <v>167</v>
      </c>
      <c r="F386" s="149" t="s">
        <v>2288</v>
      </c>
      <c r="I386" s="146"/>
      <c r="L386" s="32"/>
      <c r="M386" s="147"/>
      <c r="T386" s="53"/>
      <c r="AT386" s="17" t="s">
        <v>167</v>
      </c>
      <c r="AU386" s="17" t="s">
        <v>81</v>
      </c>
    </row>
    <row r="387" spans="2:65" s="1" customFormat="1" ht="24.2" customHeight="1">
      <c r="B387" s="32"/>
      <c r="C387" s="170" t="s">
        <v>861</v>
      </c>
      <c r="D387" s="170" t="s">
        <v>237</v>
      </c>
      <c r="E387" s="171" t="s">
        <v>2289</v>
      </c>
      <c r="F387" s="172" t="s">
        <v>2290</v>
      </c>
      <c r="G387" s="173" t="s">
        <v>284</v>
      </c>
      <c r="H387" s="174">
        <v>1</v>
      </c>
      <c r="I387" s="175"/>
      <c r="J387" s="176">
        <f>ROUND(I387*H387,2)</f>
        <v>0</v>
      </c>
      <c r="K387" s="172" t="s">
        <v>162</v>
      </c>
      <c r="L387" s="177"/>
      <c r="M387" s="178" t="s">
        <v>19</v>
      </c>
      <c r="N387" s="179" t="s">
        <v>43</v>
      </c>
      <c r="P387" s="140">
        <f>O387*H387</f>
        <v>0</v>
      </c>
      <c r="Q387" s="140">
        <v>5.0000000000000001E-4</v>
      </c>
      <c r="R387" s="140">
        <f>Q387*H387</f>
        <v>5.0000000000000001E-4</v>
      </c>
      <c r="S387" s="140">
        <v>0</v>
      </c>
      <c r="T387" s="141">
        <f>S387*H387</f>
        <v>0</v>
      </c>
      <c r="AR387" s="142" t="s">
        <v>384</v>
      </c>
      <c r="AT387" s="142" t="s">
        <v>237</v>
      </c>
      <c r="AU387" s="142" t="s">
        <v>81</v>
      </c>
      <c r="AY387" s="17" t="s">
        <v>156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7" t="s">
        <v>79</v>
      </c>
      <c r="BK387" s="143">
        <f>ROUND(I387*H387,2)</f>
        <v>0</v>
      </c>
      <c r="BL387" s="17" t="s">
        <v>281</v>
      </c>
      <c r="BM387" s="142" t="s">
        <v>2291</v>
      </c>
    </row>
    <row r="388" spans="2:65" s="1" customFormat="1">
      <c r="B388" s="32"/>
      <c r="D388" s="144" t="s">
        <v>165</v>
      </c>
      <c r="F388" s="145" t="s">
        <v>2290</v>
      </c>
      <c r="I388" s="146"/>
      <c r="L388" s="32"/>
      <c r="M388" s="147"/>
      <c r="T388" s="53"/>
      <c r="AT388" s="17" t="s">
        <v>165</v>
      </c>
      <c r="AU388" s="17" t="s">
        <v>81</v>
      </c>
    </row>
    <row r="389" spans="2:65" s="1" customFormat="1" ht="16.5" customHeight="1">
      <c r="B389" s="32"/>
      <c r="C389" s="131" t="s">
        <v>865</v>
      </c>
      <c r="D389" s="131" t="s">
        <v>158</v>
      </c>
      <c r="E389" s="132" t="s">
        <v>2292</v>
      </c>
      <c r="F389" s="133" t="s">
        <v>2293</v>
      </c>
      <c r="G389" s="134" t="s">
        <v>284</v>
      </c>
      <c r="H389" s="135">
        <v>4</v>
      </c>
      <c r="I389" s="136"/>
      <c r="J389" s="137">
        <f>ROUND(I389*H389,2)</f>
        <v>0</v>
      </c>
      <c r="K389" s="133" t="s">
        <v>162</v>
      </c>
      <c r="L389" s="32"/>
      <c r="M389" s="138" t="s">
        <v>19</v>
      </c>
      <c r="N389" s="139" t="s">
        <v>43</v>
      </c>
      <c r="P389" s="140">
        <f>O389*H389</f>
        <v>0</v>
      </c>
      <c r="Q389" s="140">
        <v>0</v>
      </c>
      <c r="R389" s="140">
        <f>Q389*H389</f>
        <v>0</v>
      </c>
      <c r="S389" s="140">
        <v>0</v>
      </c>
      <c r="T389" s="141">
        <f>S389*H389</f>
        <v>0</v>
      </c>
      <c r="AR389" s="142" t="s">
        <v>281</v>
      </c>
      <c r="AT389" s="142" t="s">
        <v>158</v>
      </c>
      <c r="AU389" s="142" t="s">
        <v>81</v>
      </c>
      <c r="AY389" s="17" t="s">
        <v>156</v>
      </c>
      <c r="BE389" s="143">
        <f>IF(N389="základní",J389,0)</f>
        <v>0</v>
      </c>
      <c r="BF389" s="143">
        <f>IF(N389="snížená",J389,0)</f>
        <v>0</v>
      </c>
      <c r="BG389" s="143">
        <f>IF(N389="zákl. přenesená",J389,0)</f>
        <v>0</v>
      </c>
      <c r="BH389" s="143">
        <f>IF(N389="sníž. přenesená",J389,0)</f>
        <v>0</v>
      </c>
      <c r="BI389" s="143">
        <f>IF(N389="nulová",J389,0)</f>
        <v>0</v>
      </c>
      <c r="BJ389" s="17" t="s">
        <v>79</v>
      </c>
      <c r="BK389" s="143">
        <f>ROUND(I389*H389,2)</f>
        <v>0</v>
      </c>
      <c r="BL389" s="17" t="s">
        <v>281</v>
      </c>
      <c r="BM389" s="142" t="s">
        <v>2294</v>
      </c>
    </row>
    <row r="390" spans="2:65" s="1" customFormat="1">
      <c r="B390" s="32"/>
      <c r="D390" s="144" t="s">
        <v>165</v>
      </c>
      <c r="F390" s="145" t="s">
        <v>2295</v>
      </c>
      <c r="I390" s="146"/>
      <c r="L390" s="32"/>
      <c r="M390" s="147"/>
      <c r="T390" s="53"/>
      <c r="AT390" s="17" t="s">
        <v>165</v>
      </c>
      <c r="AU390" s="17" t="s">
        <v>81</v>
      </c>
    </row>
    <row r="391" spans="2:65" s="1" customFormat="1">
      <c r="B391" s="32"/>
      <c r="D391" s="148" t="s">
        <v>167</v>
      </c>
      <c r="F391" s="149" t="s">
        <v>2296</v>
      </c>
      <c r="I391" s="146"/>
      <c r="L391" s="32"/>
      <c r="M391" s="147"/>
      <c r="T391" s="53"/>
      <c r="AT391" s="17" t="s">
        <v>167</v>
      </c>
      <c r="AU391" s="17" t="s">
        <v>81</v>
      </c>
    </row>
    <row r="392" spans="2:65" s="1" customFormat="1" ht="24.2" customHeight="1">
      <c r="B392" s="32"/>
      <c r="C392" s="170" t="s">
        <v>872</v>
      </c>
      <c r="D392" s="170" t="s">
        <v>237</v>
      </c>
      <c r="E392" s="171" t="s">
        <v>2297</v>
      </c>
      <c r="F392" s="172" t="s">
        <v>2298</v>
      </c>
      <c r="G392" s="173" t="s">
        <v>284</v>
      </c>
      <c r="H392" s="174">
        <v>4</v>
      </c>
      <c r="I392" s="175"/>
      <c r="J392" s="176">
        <f>ROUND(I392*H392,2)</f>
        <v>0</v>
      </c>
      <c r="K392" s="172" t="s">
        <v>162</v>
      </c>
      <c r="L392" s="177"/>
      <c r="M392" s="178" t="s">
        <v>19</v>
      </c>
      <c r="N392" s="179" t="s">
        <v>43</v>
      </c>
      <c r="P392" s="140">
        <f>O392*H392</f>
        <v>0</v>
      </c>
      <c r="Q392" s="140">
        <v>1.2999999999999999E-3</v>
      </c>
      <c r="R392" s="140">
        <f>Q392*H392</f>
        <v>5.1999999999999998E-3</v>
      </c>
      <c r="S392" s="140">
        <v>0</v>
      </c>
      <c r="T392" s="141">
        <f>S392*H392</f>
        <v>0</v>
      </c>
      <c r="AR392" s="142" t="s">
        <v>384</v>
      </c>
      <c r="AT392" s="142" t="s">
        <v>237</v>
      </c>
      <c r="AU392" s="142" t="s">
        <v>81</v>
      </c>
      <c r="AY392" s="17" t="s">
        <v>156</v>
      </c>
      <c r="BE392" s="143">
        <f>IF(N392="základní",J392,0)</f>
        <v>0</v>
      </c>
      <c r="BF392" s="143">
        <f>IF(N392="snížená",J392,0)</f>
        <v>0</v>
      </c>
      <c r="BG392" s="143">
        <f>IF(N392="zákl. přenesená",J392,0)</f>
        <v>0</v>
      </c>
      <c r="BH392" s="143">
        <f>IF(N392="sníž. přenesená",J392,0)</f>
        <v>0</v>
      </c>
      <c r="BI392" s="143">
        <f>IF(N392="nulová",J392,0)</f>
        <v>0</v>
      </c>
      <c r="BJ392" s="17" t="s">
        <v>79</v>
      </c>
      <c r="BK392" s="143">
        <f>ROUND(I392*H392,2)</f>
        <v>0</v>
      </c>
      <c r="BL392" s="17" t="s">
        <v>281</v>
      </c>
      <c r="BM392" s="142" t="s">
        <v>2299</v>
      </c>
    </row>
    <row r="393" spans="2:65" s="1" customFormat="1">
      <c r="B393" s="32"/>
      <c r="D393" s="144" t="s">
        <v>165</v>
      </c>
      <c r="F393" s="145" t="s">
        <v>2298</v>
      </c>
      <c r="I393" s="146"/>
      <c r="L393" s="32"/>
      <c r="M393" s="147"/>
      <c r="T393" s="53"/>
      <c r="AT393" s="17" t="s">
        <v>165</v>
      </c>
      <c r="AU393" s="17" t="s">
        <v>81</v>
      </c>
    </row>
    <row r="394" spans="2:65" s="1" customFormat="1" ht="16.5" customHeight="1">
      <c r="B394" s="32"/>
      <c r="C394" s="131" t="s">
        <v>877</v>
      </c>
      <c r="D394" s="131" t="s">
        <v>158</v>
      </c>
      <c r="E394" s="132" t="s">
        <v>2300</v>
      </c>
      <c r="F394" s="133" t="s">
        <v>2301</v>
      </c>
      <c r="G394" s="134" t="s">
        <v>284</v>
      </c>
      <c r="H394" s="135">
        <v>3</v>
      </c>
      <c r="I394" s="136"/>
      <c r="J394" s="137">
        <f>ROUND(I394*H394,2)</f>
        <v>0</v>
      </c>
      <c r="K394" s="133" t="s">
        <v>577</v>
      </c>
      <c r="L394" s="32"/>
      <c r="M394" s="138" t="s">
        <v>19</v>
      </c>
      <c r="N394" s="139" t="s">
        <v>43</v>
      </c>
      <c r="P394" s="140">
        <f>O394*H394</f>
        <v>0</v>
      </c>
      <c r="Q394" s="140">
        <v>0</v>
      </c>
      <c r="R394" s="140">
        <f>Q394*H394</f>
        <v>0</v>
      </c>
      <c r="S394" s="140">
        <v>0</v>
      </c>
      <c r="T394" s="141">
        <f>S394*H394</f>
        <v>0</v>
      </c>
      <c r="AR394" s="142" t="s">
        <v>281</v>
      </c>
      <c r="AT394" s="142" t="s">
        <v>158</v>
      </c>
      <c r="AU394" s="142" t="s">
        <v>81</v>
      </c>
      <c r="AY394" s="17" t="s">
        <v>156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7" t="s">
        <v>79</v>
      </c>
      <c r="BK394" s="143">
        <f>ROUND(I394*H394,2)</f>
        <v>0</v>
      </c>
      <c r="BL394" s="17" t="s">
        <v>281</v>
      </c>
      <c r="BM394" s="142" t="s">
        <v>2302</v>
      </c>
    </row>
    <row r="395" spans="2:65" s="1" customFormat="1">
      <c r="B395" s="32"/>
      <c r="D395" s="144" t="s">
        <v>165</v>
      </c>
      <c r="F395" s="145" t="s">
        <v>2303</v>
      </c>
      <c r="I395" s="146"/>
      <c r="L395" s="32"/>
      <c r="M395" s="147"/>
      <c r="T395" s="53"/>
      <c r="AT395" s="17" t="s">
        <v>165</v>
      </c>
      <c r="AU395" s="17" t="s">
        <v>81</v>
      </c>
    </row>
    <row r="396" spans="2:65" s="1" customFormat="1" ht="24.2" customHeight="1">
      <c r="B396" s="32"/>
      <c r="C396" s="170" t="s">
        <v>881</v>
      </c>
      <c r="D396" s="170" t="s">
        <v>237</v>
      </c>
      <c r="E396" s="171" t="s">
        <v>2304</v>
      </c>
      <c r="F396" s="172" t="s">
        <v>2305</v>
      </c>
      <c r="G396" s="173" t="s">
        <v>284</v>
      </c>
      <c r="H396" s="174">
        <v>3</v>
      </c>
      <c r="I396" s="175"/>
      <c r="J396" s="176">
        <f>ROUND(I396*H396,2)</f>
        <v>0</v>
      </c>
      <c r="K396" s="172" t="s">
        <v>577</v>
      </c>
      <c r="L396" s="177"/>
      <c r="M396" s="178" t="s">
        <v>19</v>
      </c>
      <c r="N396" s="179" t="s">
        <v>43</v>
      </c>
      <c r="P396" s="140">
        <f>O396*H396</f>
        <v>0</v>
      </c>
      <c r="Q396" s="140">
        <v>5.0000000000000001E-4</v>
      </c>
      <c r="R396" s="140">
        <f>Q396*H396</f>
        <v>1.5E-3</v>
      </c>
      <c r="S396" s="140">
        <v>0</v>
      </c>
      <c r="T396" s="141">
        <f>S396*H396</f>
        <v>0</v>
      </c>
      <c r="AR396" s="142" t="s">
        <v>384</v>
      </c>
      <c r="AT396" s="142" t="s">
        <v>237</v>
      </c>
      <c r="AU396" s="142" t="s">
        <v>81</v>
      </c>
      <c r="AY396" s="17" t="s">
        <v>156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7" t="s">
        <v>79</v>
      </c>
      <c r="BK396" s="143">
        <f>ROUND(I396*H396,2)</f>
        <v>0</v>
      </c>
      <c r="BL396" s="17" t="s">
        <v>281</v>
      </c>
      <c r="BM396" s="142" t="s">
        <v>2306</v>
      </c>
    </row>
    <row r="397" spans="2:65" s="1" customFormat="1">
      <c r="B397" s="32"/>
      <c r="D397" s="144" t="s">
        <v>165</v>
      </c>
      <c r="F397" s="145" t="s">
        <v>2305</v>
      </c>
      <c r="I397" s="146"/>
      <c r="L397" s="32"/>
      <c r="M397" s="147"/>
      <c r="T397" s="53"/>
      <c r="AT397" s="17" t="s">
        <v>165</v>
      </c>
      <c r="AU397" s="17" t="s">
        <v>81</v>
      </c>
    </row>
    <row r="398" spans="2:65" s="1" customFormat="1" ht="16.5" customHeight="1">
      <c r="B398" s="32"/>
      <c r="C398" s="131" t="s">
        <v>888</v>
      </c>
      <c r="D398" s="131" t="s">
        <v>158</v>
      </c>
      <c r="E398" s="132" t="s">
        <v>2307</v>
      </c>
      <c r="F398" s="133" t="s">
        <v>2308</v>
      </c>
      <c r="G398" s="134" t="s">
        <v>284</v>
      </c>
      <c r="H398" s="135">
        <v>7</v>
      </c>
      <c r="I398" s="136"/>
      <c r="J398" s="137">
        <f>ROUND(I398*H398,2)</f>
        <v>0</v>
      </c>
      <c r="K398" s="133" t="s">
        <v>162</v>
      </c>
      <c r="L398" s="32"/>
      <c r="M398" s="138" t="s">
        <v>19</v>
      </c>
      <c r="N398" s="139" t="s">
        <v>43</v>
      </c>
      <c r="P398" s="140">
        <f>O398*H398</f>
        <v>0</v>
      </c>
      <c r="Q398" s="140">
        <v>0</v>
      </c>
      <c r="R398" s="140">
        <f>Q398*H398</f>
        <v>0</v>
      </c>
      <c r="S398" s="140">
        <v>0</v>
      </c>
      <c r="T398" s="141">
        <f>S398*H398</f>
        <v>0</v>
      </c>
      <c r="AR398" s="142" t="s">
        <v>281</v>
      </c>
      <c r="AT398" s="142" t="s">
        <v>158</v>
      </c>
      <c r="AU398" s="142" t="s">
        <v>81</v>
      </c>
      <c r="AY398" s="17" t="s">
        <v>156</v>
      </c>
      <c r="BE398" s="143">
        <f>IF(N398="základní",J398,0)</f>
        <v>0</v>
      </c>
      <c r="BF398" s="143">
        <f>IF(N398="snížená",J398,0)</f>
        <v>0</v>
      </c>
      <c r="BG398" s="143">
        <f>IF(N398="zákl. přenesená",J398,0)</f>
        <v>0</v>
      </c>
      <c r="BH398" s="143">
        <f>IF(N398="sníž. přenesená",J398,0)</f>
        <v>0</v>
      </c>
      <c r="BI398" s="143">
        <f>IF(N398="nulová",J398,0)</f>
        <v>0</v>
      </c>
      <c r="BJ398" s="17" t="s">
        <v>79</v>
      </c>
      <c r="BK398" s="143">
        <f>ROUND(I398*H398,2)</f>
        <v>0</v>
      </c>
      <c r="BL398" s="17" t="s">
        <v>281</v>
      </c>
      <c r="BM398" s="142" t="s">
        <v>2309</v>
      </c>
    </row>
    <row r="399" spans="2:65" s="1" customFormat="1">
      <c r="B399" s="32"/>
      <c r="D399" s="144" t="s">
        <v>165</v>
      </c>
      <c r="F399" s="145" t="s">
        <v>2310</v>
      </c>
      <c r="I399" s="146"/>
      <c r="L399" s="32"/>
      <c r="M399" s="147"/>
      <c r="T399" s="53"/>
      <c r="AT399" s="17" t="s">
        <v>165</v>
      </c>
      <c r="AU399" s="17" t="s">
        <v>81</v>
      </c>
    </row>
    <row r="400" spans="2:65" s="1" customFormat="1">
      <c r="B400" s="32"/>
      <c r="D400" s="148" t="s">
        <v>167</v>
      </c>
      <c r="F400" s="149" t="s">
        <v>2311</v>
      </c>
      <c r="I400" s="146"/>
      <c r="L400" s="32"/>
      <c r="M400" s="147"/>
      <c r="T400" s="53"/>
      <c r="AT400" s="17" t="s">
        <v>167</v>
      </c>
      <c r="AU400" s="17" t="s">
        <v>81</v>
      </c>
    </row>
    <row r="401" spans="2:65" s="13" customFormat="1">
      <c r="B401" s="156"/>
      <c r="D401" s="144" t="s">
        <v>169</v>
      </c>
      <c r="E401" s="157" t="s">
        <v>19</v>
      </c>
      <c r="F401" s="158" t="s">
        <v>2312</v>
      </c>
      <c r="H401" s="159">
        <v>7</v>
      </c>
      <c r="I401" s="160"/>
      <c r="L401" s="156"/>
      <c r="M401" s="161"/>
      <c r="T401" s="162"/>
      <c r="AT401" s="157" t="s">
        <v>169</v>
      </c>
      <c r="AU401" s="157" t="s">
        <v>81</v>
      </c>
      <c r="AV401" s="13" t="s">
        <v>81</v>
      </c>
      <c r="AW401" s="13" t="s">
        <v>33</v>
      </c>
      <c r="AX401" s="13" t="s">
        <v>72</v>
      </c>
      <c r="AY401" s="157" t="s">
        <v>156</v>
      </c>
    </row>
    <row r="402" spans="2:65" s="14" customFormat="1">
      <c r="B402" s="163"/>
      <c r="D402" s="144" t="s">
        <v>169</v>
      </c>
      <c r="E402" s="164" t="s">
        <v>19</v>
      </c>
      <c r="F402" s="165" t="s">
        <v>176</v>
      </c>
      <c r="H402" s="166">
        <v>7</v>
      </c>
      <c r="I402" s="167"/>
      <c r="L402" s="163"/>
      <c r="M402" s="168"/>
      <c r="T402" s="169"/>
      <c r="AT402" s="164" t="s">
        <v>169</v>
      </c>
      <c r="AU402" s="164" t="s">
        <v>81</v>
      </c>
      <c r="AV402" s="14" t="s">
        <v>163</v>
      </c>
      <c r="AW402" s="14" t="s">
        <v>33</v>
      </c>
      <c r="AX402" s="14" t="s">
        <v>79</v>
      </c>
      <c r="AY402" s="164" t="s">
        <v>156</v>
      </c>
    </row>
    <row r="403" spans="2:65" s="1" customFormat="1" ht="16.5" customHeight="1">
      <c r="B403" s="32"/>
      <c r="C403" s="170" t="s">
        <v>891</v>
      </c>
      <c r="D403" s="170" t="s">
        <v>237</v>
      </c>
      <c r="E403" s="171" t="s">
        <v>2313</v>
      </c>
      <c r="F403" s="172" t="s">
        <v>2314</v>
      </c>
      <c r="G403" s="173" t="s">
        <v>284</v>
      </c>
      <c r="H403" s="174">
        <v>4</v>
      </c>
      <c r="I403" s="175"/>
      <c r="J403" s="176">
        <f>ROUND(I403*H403,2)</f>
        <v>0</v>
      </c>
      <c r="K403" s="172" t="s">
        <v>577</v>
      </c>
      <c r="L403" s="177"/>
      <c r="M403" s="178" t="s">
        <v>19</v>
      </c>
      <c r="N403" s="179" t="s">
        <v>43</v>
      </c>
      <c r="P403" s="140">
        <f>O403*H403</f>
        <v>0</v>
      </c>
      <c r="Q403" s="140">
        <v>2.5000000000000001E-3</v>
      </c>
      <c r="R403" s="140">
        <f>Q403*H403</f>
        <v>0.01</v>
      </c>
      <c r="S403" s="140">
        <v>0</v>
      </c>
      <c r="T403" s="141">
        <f>S403*H403</f>
        <v>0</v>
      </c>
      <c r="AR403" s="142" t="s">
        <v>384</v>
      </c>
      <c r="AT403" s="142" t="s">
        <v>237</v>
      </c>
      <c r="AU403" s="142" t="s">
        <v>81</v>
      </c>
      <c r="AY403" s="17" t="s">
        <v>156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7" t="s">
        <v>79</v>
      </c>
      <c r="BK403" s="143">
        <f>ROUND(I403*H403,2)</f>
        <v>0</v>
      </c>
      <c r="BL403" s="17" t="s">
        <v>281</v>
      </c>
      <c r="BM403" s="142" t="s">
        <v>2315</v>
      </c>
    </row>
    <row r="404" spans="2:65" s="1" customFormat="1">
      <c r="B404" s="32"/>
      <c r="D404" s="144" t="s">
        <v>165</v>
      </c>
      <c r="F404" s="145" t="s">
        <v>2314</v>
      </c>
      <c r="I404" s="146"/>
      <c r="L404" s="32"/>
      <c r="M404" s="147"/>
      <c r="T404" s="53"/>
      <c r="AT404" s="17" t="s">
        <v>165</v>
      </c>
      <c r="AU404" s="17" t="s">
        <v>81</v>
      </c>
    </row>
    <row r="405" spans="2:65" s="1" customFormat="1" ht="21.75" customHeight="1">
      <c r="B405" s="32"/>
      <c r="C405" s="170" t="s">
        <v>893</v>
      </c>
      <c r="D405" s="170" t="s">
        <v>237</v>
      </c>
      <c r="E405" s="171" t="s">
        <v>2316</v>
      </c>
      <c r="F405" s="172" t="s">
        <v>2317</v>
      </c>
      <c r="G405" s="173" t="s">
        <v>284</v>
      </c>
      <c r="H405" s="174">
        <v>3</v>
      </c>
      <c r="I405" s="175"/>
      <c r="J405" s="176">
        <f>ROUND(I405*H405,2)</f>
        <v>0</v>
      </c>
      <c r="K405" s="172" t="s">
        <v>577</v>
      </c>
      <c r="L405" s="177"/>
      <c r="M405" s="178" t="s">
        <v>19</v>
      </c>
      <c r="N405" s="179" t="s">
        <v>43</v>
      </c>
      <c r="P405" s="140">
        <f>O405*H405</f>
        <v>0</v>
      </c>
      <c r="Q405" s="140">
        <v>1.5E-3</v>
      </c>
      <c r="R405" s="140">
        <f>Q405*H405</f>
        <v>4.5000000000000005E-3</v>
      </c>
      <c r="S405" s="140">
        <v>0</v>
      </c>
      <c r="T405" s="141">
        <f>S405*H405</f>
        <v>0</v>
      </c>
      <c r="AR405" s="142" t="s">
        <v>384</v>
      </c>
      <c r="AT405" s="142" t="s">
        <v>237</v>
      </c>
      <c r="AU405" s="142" t="s">
        <v>81</v>
      </c>
      <c r="AY405" s="17" t="s">
        <v>156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7" t="s">
        <v>79</v>
      </c>
      <c r="BK405" s="143">
        <f>ROUND(I405*H405,2)</f>
        <v>0</v>
      </c>
      <c r="BL405" s="17" t="s">
        <v>281</v>
      </c>
      <c r="BM405" s="142" t="s">
        <v>2318</v>
      </c>
    </row>
    <row r="406" spans="2:65" s="1" customFormat="1">
      <c r="B406" s="32"/>
      <c r="D406" s="144" t="s">
        <v>165</v>
      </c>
      <c r="F406" s="145" t="s">
        <v>2317</v>
      </c>
      <c r="I406" s="146"/>
      <c r="L406" s="32"/>
      <c r="M406" s="147"/>
      <c r="T406" s="53"/>
      <c r="AT406" s="17" t="s">
        <v>165</v>
      </c>
      <c r="AU406" s="17" t="s">
        <v>81</v>
      </c>
    </row>
    <row r="407" spans="2:65" s="1" customFormat="1" ht="16.5" customHeight="1">
      <c r="B407" s="32"/>
      <c r="C407" s="131" t="s">
        <v>901</v>
      </c>
      <c r="D407" s="131" t="s">
        <v>158</v>
      </c>
      <c r="E407" s="132" t="s">
        <v>2319</v>
      </c>
      <c r="F407" s="133" t="s">
        <v>2320</v>
      </c>
      <c r="G407" s="134" t="s">
        <v>284</v>
      </c>
      <c r="H407" s="135">
        <v>43</v>
      </c>
      <c r="I407" s="136"/>
      <c r="J407" s="137">
        <f>ROUND(I407*H407,2)</f>
        <v>0</v>
      </c>
      <c r="K407" s="133" t="s">
        <v>162</v>
      </c>
      <c r="L407" s="32"/>
      <c r="M407" s="138" t="s">
        <v>19</v>
      </c>
      <c r="N407" s="139" t="s">
        <v>43</v>
      </c>
      <c r="P407" s="140">
        <f>O407*H407</f>
        <v>0</v>
      </c>
      <c r="Q407" s="140">
        <v>0</v>
      </c>
      <c r="R407" s="140">
        <f>Q407*H407</f>
        <v>0</v>
      </c>
      <c r="S407" s="140">
        <v>0</v>
      </c>
      <c r="T407" s="141">
        <f>S407*H407</f>
        <v>0</v>
      </c>
      <c r="AR407" s="142" t="s">
        <v>281</v>
      </c>
      <c r="AT407" s="142" t="s">
        <v>158</v>
      </c>
      <c r="AU407" s="142" t="s">
        <v>81</v>
      </c>
      <c r="AY407" s="17" t="s">
        <v>156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7" t="s">
        <v>79</v>
      </c>
      <c r="BK407" s="143">
        <f>ROUND(I407*H407,2)</f>
        <v>0</v>
      </c>
      <c r="BL407" s="17" t="s">
        <v>281</v>
      </c>
      <c r="BM407" s="142" t="s">
        <v>2321</v>
      </c>
    </row>
    <row r="408" spans="2:65" s="1" customFormat="1">
      <c r="B408" s="32"/>
      <c r="D408" s="144" t="s">
        <v>165</v>
      </c>
      <c r="F408" s="145" t="s">
        <v>2322</v>
      </c>
      <c r="I408" s="146"/>
      <c r="L408" s="32"/>
      <c r="M408" s="147"/>
      <c r="T408" s="53"/>
      <c r="AT408" s="17" t="s">
        <v>165</v>
      </c>
      <c r="AU408" s="17" t="s">
        <v>81</v>
      </c>
    </row>
    <row r="409" spans="2:65" s="1" customFormat="1">
      <c r="B409" s="32"/>
      <c r="D409" s="148" t="s">
        <v>167</v>
      </c>
      <c r="F409" s="149" t="s">
        <v>2323</v>
      </c>
      <c r="I409" s="146"/>
      <c r="L409" s="32"/>
      <c r="M409" s="147"/>
      <c r="T409" s="53"/>
      <c r="AT409" s="17" t="s">
        <v>167</v>
      </c>
      <c r="AU409" s="17" t="s">
        <v>81</v>
      </c>
    </row>
    <row r="410" spans="2:65" s="1" customFormat="1" ht="16.5" customHeight="1">
      <c r="B410" s="32"/>
      <c r="C410" s="170" t="s">
        <v>908</v>
      </c>
      <c r="D410" s="170" t="s">
        <v>237</v>
      </c>
      <c r="E410" s="171" t="s">
        <v>2324</v>
      </c>
      <c r="F410" s="172" t="s">
        <v>2325</v>
      </c>
      <c r="G410" s="173" t="s">
        <v>284</v>
      </c>
      <c r="H410" s="174">
        <v>43</v>
      </c>
      <c r="I410" s="175"/>
      <c r="J410" s="176">
        <f>ROUND(I410*H410,2)</f>
        <v>0</v>
      </c>
      <c r="K410" s="172" t="s">
        <v>577</v>
      </c>
      <c r="L410" s="177"/>
      <c r="M410" s="178" t="s">
        <v>19</v>
      </c>
      <c r="N410" s="179" t="s">
        <v>43</v>
      </c>
      <c r="P410" s="140">
        <f>O410*H410</f>
        <v>0</v>
      </c>
      <c r="Q410" s="140">
        <v>1.2E-4</v>
      </c>
      <c r="R410" s="140">
        <f>Q410*H410</f>
        <v>5.1600000000000005E-3</v>
      </c>
      <c r="S410" s="140">
        <v>0</v>
      </c>
      <c r="T410" s="141">
        <f>S410*H410</f>
        <v>0</v>
      </c>
      <c r="AR410" s="142" t="s">
        <v>384</v>
      </c>
      <c r="AT410" s="142" t="s">
        <v>237</v>
      </c>
      <c r="AU410" s="142" t="s">
        <v>81</v>
      </c>
      <c r="AY410" s="17" t="s">
        <v>156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7" t="s">
        <v>79</v>
      </c>
      <c r="BK410" s="143">
        <f>ROUND(I410*H410,2)</f>
        <v>0</v>
      </c>
      <c r="BL410" s="17" t="s">
        <v>281</v>
      </c>
      <c r="BM410" s="142" t="s">
        <v>2326</v>
      </c>
    </row>
    <row r="411" spans="2:65" s="1" customFormat="1">
      <c r="B411" s="32"/>
      <c r="D411" s="144" t="s">
        <v>165</v>
      </c>
      <c r="F411" s="145" t="s">
        <v>2325</v>
      </c>
      <c r="I411" s="146"/>
      <c r="L411" s="32"/>
      <c r="M411" s="147"/>
      <c r="T411" s="53"/>
      <c r="AT411" s="17" t="s">
        <v>165</v>
      </c>
      <c r="AU411" s="17" t="s">
        <v>81</v>
      </c>
    </row>
    <row r="412" spans="2:65" s="1" customFormat="1" ht="16.5" customHeight="1">
      <c r="B412" s="32"/>
      <c r="C412" s="131" t="s">
        <v>916</v>
      </c>
      <c r="D412" s="131" t="s">
        <v>158</v>
      </c>
      <c r="E412" s="132" t="s">
        <v>2327</v>
      </c>
      <c r="F412" s="133" t="s">
        <v>2328</v>
      </c>
      <c r="G412" s="134" t="s">
        <v>706</v>
      </c>
      <c r="H412" s="135">
        <v>2</v>
      </c>
      <c r="I412" s="136"/>
      <c r="J412" s="137">
        <f>ROUND(I412*H412,2)</f>
        <v>0</v>
      </c>
      <c r="K412" s="133" t="s">
        <v>162</v>
      </c>
      <c r="L412" s="32"/>
      <c r="M412" s="138" t="s">
        <v>19</v>
      </c>
      <c r="N412" s="139" t="s">
        <v>43</v>
      </c>
      <c r="P412" s="140">
        <f>O412*H412</f>
        <v>0</v>
      </c>
      <c r="Q412" s="140">
        <v>5.5999999999999995E-4</v>
      </c>
      <c r="R412" s="140">
        <f>Q412*H412</f>
        <v>1.1199999999999999E-3</v>
      </c>
      <c r="S412" s="140">
        <v>0</v>
      </c>
      <c r="T412" s="141">
        <f>S412*H412</f>
        <v>0</v>
      </c>
      <c r="AR412" s="142" t="s">
        <v>281</v>
      </c>
      <c r="AT412" s="142" t="s">
        <v>158</v>
      </c>
      <c r="AU412" s="142" t="s">
        <v>81</v>
      </c>
      <c r="AY412" s="17" t="s">
        <v>156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7" t="s">
        <v>79</v>
      </c>
      <c r="BK412" s="143">
        <f>ROUND(I412*H412,2)</f>
        <v>0</v>
      </c>
      <c r="BL412" s="17" t="s">
        <v>281</v>
      </c>
      <c r="BM412" s="142" t="s">
        <v>2329</v>
      </c>
    </row>
    <row r="413" spans="2:65" s="1" customFormat="1">
      <c r="B413" s="32"/>
      <c r="D413" s="144" t="s">
        <v>165</v>
      </c>
      <c r="F413" s="145" t="s">
        <v>2330</v>
      </c>
      <c r="I413" s="146"/>
      <c r="L413" s="32"/>
      <c r="M413" s="147"/>
      <c r="T413" s="53"/>
      <c r="AT413" s="17" t="s">
        <v>165</v>
      </c>
      <c r="AU413" s="17" t="s">
        <v>81</v>
      </c>
    </row>
    <row r="414" spans="2:65" s="1" customFormat="1">
      <c r="B414" s="32"/>
      <c r="D414" s="148" t="s">
        <v>167</v>
      </c>
      <c r="F414" s="149" t="s">
        <v>2331</v>
      </c>
      <c r="I414" s="146"/>
      <c r="L414" s="32"/>
      <c r="M414" s="147"/>
      <c r="T414" s="53"/>
      <c r="AT414" s="17" t="s">
        <v>167</v>
      </c>
      <c r="AU414" s="17" t="s">
        <v>81</v>
      </c>
    </row>
    <row r="415" spans="2:65" s="1" customFormat="1" ht="16.5" customHeight="1">
      <c r="B415" s="32"/>
      <c r="C415" s="170" t="s">
        <v>922</v>
      </c>
      <c r="D415" s="170" t="s">
        <v>237</v>
      </c>
      <c r="E415" s="171" t="s">
        <v>2332</v>
      </c>
      <c r="F415" s="172" t="s">
        <v>2333</v>
      </c>
      <c r="G415" s="173" t="s">
        <v>284</v>
      </c>
      <c r="H415" s="174">
        <v>2</v>
      </c>
      <c r="I415" s="175"/>
      <c r="J415" s="176">
        <f>ROUND(I415*H415,2)</f>
        <v>0</v>
      </c>
      <c r="K415" s="172" t="s">
        <v>162</v>
      </c>
      <c r="L415" s="177"/>
      <c r="M415" s="178" t="s">
        <v>19</v>
      </c>
      <c r="N415" s="179" t="s">
        <v>43</v>
      </c>
      <c r="P415" s="140">
        <f>O415*H415</f>
        <v>0</v>
      </c>
      <c r="Q415" s="140">
        <v>5.4999999999999997E-3</v>
      </c>
      <c r="R415" s="140">
        <f>Q415*H415</f>
        <v>1.0999999999999999E-2</v>
      </c>
      <c r="S415" s="140">
        <v>0</v>
      </c>
      <c r="T415" s="141">
        <f>S415*H415</f>
        <v>0</v>
      </c>
      <c r="AR415" s="142" t="s">
        <v>384</v>
      </c>
      <c r="AT415" s="142" t="s">
        <v>237</v>
      </c>
      <c r="AU415" s="142" t="s">
        <v>81</v>
      </c>
      <c r="AY415" s="17" t="s">
        <v>156</v>
      </c>
      <c r="BE415" s="143">
        <f>IF(N415="základní",J415,0)</f>
        <v>0</v>
      </c>
      <c r="BF415" s="143">
        <f>IF(N415="snížená",J415,0)</f>
        <v>0</v>
      </c>
      <c r="BG415" s="143">
        <f>IF(N415="zákl. přenesená",J415,0)</f>
        <v>0</v>
      </c>
      <c r="BH415" s="143">
        <f>IF(N415="sníž. přenesená",J415,0)</f>
        <v>0</v>
      </c>
      <c r="BI415" s="143">
        <f>IF(N415="nulová",J415,0)</f>
        <v>0</v>
      </c>
      <c r="BJ415" s="17" t="s">
        <v>79</v>
      </c>
      <c r="BK415" s="143">
        <f>ROUND(I415*H415,2)</f>
        <v>0</v>
      </c>
      <c r="BL415" s="17" t="s">
        <v>281</v>
      </c>
      <c r="BM415" s="142" t="s">
        <v>2334</v>
      </c>
    </row>
    <row r="416" spans="2:65" s="1" customFormat="1">
      <c r="B416" s="32"/>
      <c r="D416" s="144" t="s">
        <v>165</v>
      </c>
      <c r="F416" s="145" t="s">
        <v>2333</v>
      </c>
      <c r="I416" s="146"/>
      <c r="L416" s="32"/>
      <c r="M416" s="147"/>
      <c r="T416" s="53"/>
      <c r="AT416" s="17" t="s">
        <v>165</v>
      </c>
      <c r="AU416" s="17" t="s">
        <v>81</v>
      </c>
    </row>
    <row r="417" spans="2:65" s="1" customFormat="1" ht="16.5" customHeight="1">
      <c r="B417" s="32"/>
      <c r="C417" s="131" t="s">
        <v>927</v>
      </c>
      <c r="D417" s="131" t="s">
        <v>158</v>
      </c>
      <c r="E417" s="132" t="s">
        <v>2335</v>
      </c>
      <c r="F417" s="133" t="s">
        <v>2336</v>
      </c>
      <c r="G417" s="134" t="s">
        <v>706</v>
      </c>
      <c r="H417" s="135">
        <v>1</v>
      </c>
      <c r="I417" s="136"/>
      <c r="J417" s="137">
        <f>ROUND(I417*H417,2)</f>
        <v>0</v>
      </c>
      <c r="K417" s="133" t="s">
        <v>162</v>
      </c>
      <c r="L417" s="32"/>
      <c r="M417" s="138" t="s">
        <v>19</v>
      </c>
      <c r="N417" s="139" t="s">
        <v>43</v>
      </c>
      <c r="P417" s="140">
        <f>O417*H417</f>
        <v>0</v>
      </c>
      <c r="Q417" s="140">
        <v>1.14E-3</v>
      </c>
      <c r="R417" s="140">
        <f>Q417*H417</f>
        <v>1.14E-3</v>
      </c>
      <c r="S417" s="140">
        <v>0</v>
      </c>
      <c r="T417" s="141">
        <f>S417*H417</f>
        <v>0</v>
      </c>
      <c r="AR417" s="142" t="s">
        <v>281</v>
      </c>
      <c r="AT417" s="142" t="s">
        <v>158</v>
      </c>
      <c r="AU417" s="142" t="s">
        <v>81</v>
      </c>
      <c r="AY417" s="17" t="s">
        <v>156</v>
      </c>
      <c r="BE417" s="143">
        <f>IF(N417="základní",J417,0)</f>
        <v>0</v>
      </c>
      <c r="BF417" s="143">
        <f>IF(N417="snížená",J417,0)</f>
        <v>0</v>
      </c>
      <c r="BG417" s="143">
        <f>IF(N417="zákl. přenesená",J417,0)</f>
        <v>0</v>
      </c>
      <c r="BH417" s="143">
        <f>IF(N417="sníž. přenesená",J417,0)</f>
        <v>0</v>
      </c>
      <c r="BI417" s="143">
        <f>IF(N417="nulová",J417,0)</f>
        <v>0</v>
      </c>
      <c r="BJ417" s="17" t="s">
        <v>79</v>
      </c>
      <c r="BK417" s="143">
        <f>ROUND(I417*H417,2)</f>
        <v>0</v>
      </c>
      <c r="BL417" s="17" t="s">
        <v>281</v>
      </c>
      <c r="BM417" s="142" t="s">
        <v>2337</v>
      </c>
    </row>
    <row r="418" spans="2:65" s="1" customFormat="1">
      <c r="B418" s="32"/>
      <c r="D418" s="144" t="s">
        <v>165</v>
      </c>
      <c r="F418" s="145" t="s">
        <v>2338</v>
      </c>
      <c r="I418" s="146"/>
      <c r="L418" s="32"/>
      <c r="M418" s="147"/>
      <c r="T418" s="53"/>
      <c r="AT418" s="17" t="s">
        <v>165</v>
      </c>
      <c r="AU418" s="17" t="s">
        <v>81</v>
      </c>
    </row>
    <row r="419" spans="2:65" s="1" customFormat="1">
      <c r="B419" s="32"/>
      <c r="D419" s="148" t="s">
        <v>167</v>
      </c>
      <c r="F419" s="149" t="s">
        <v>2339</v>
      </c>
      <c r="I419" s="146"/>
      <c r="L419" s="32"/>
      <c r="M419" s="147"/>
      <c r="T419" s="53"/>
      <c r="AT419" s="17" t="s">
        <v>167</v>
      </c>
      <c r="AU419" s="17" t="s">
        <v>81</v>
      </c>
    </row>
    <row r="420" spans="2:65" s="1" customFormat="1" ht="16.5" customHeight="1">
      <c r="B420" s="32"/>
      <c r="C420" s="170" t="s">
        <v>935</v>
      </c>
      <c r="D420" s="170" t="s">
        <v>237</v>
      </c>
      <c r="E420" s="171" t="s">
        <v>2340</v>
      </c>
      <c r="F420" s="172" t="s">
        <v>2341</v>
      </c>
      <c r="G420" s="173" t="s">
        <v>284</v>
      </c>
      <c r="H420" s="174">
        <v>1</v>
      </c>
      <c r="I420" s="175"/>
      <c r="J420" s="176">
        <f>ROUND(I420*H420,2)</f>
        <v>0</v>
      </c>
      <c r="K420" s="172" t="s">
        <v>162</v>
      </c>
      <c r="L420" s="177"/>
      <c r="M420" s="178" t="s">
        <v>19</v>
      </c>
      <c r="N420" s="179" t="s">
        <v>43</v>
      </c>
      <c r="P420" s="140">
        <f>O420*H420</f>
        <v>0</v>
      </c>
      <c r="Q420" s="140">
        <v>1.4E-2</v>
      </c>
      <c r="R420" s="140">
        <f>Q420*H420</f>
        <v>1.4E-2</v>
      </c>
      <c r="S420" s="140">
        <v>0</v>
      </c>
      <c r="T420" s="141">
        <f>S420*H420</f>
        <v>0</v>
      </c>
      <c r="AR420" s="142" t="s">
        <v>384</v>
      </c>
      <c r="AT420" s="142" t="s">
        <v>237</v>
      </c>
      <c r="AU420" s="142" t="s">
        <v>81</v>
      </c>
      <c r="AY420" s="17" t="s">
        <v>156</v>
      </c>
      <c r="BE420" s="143">
        <f>IF(N420="základní",J420,0)</f>
        <v>0</v>
      </c>
      <c r="BF420" s="143">
        <f>IF(N420="snížená",J420,0)</f>
        <v>0</v>
      </c>
      <c r="BG420" s="143">
        <f>IF(N420="zákl. přenesená",J420,0)</f>
        <v>0</v>
      </c>
      <c r="BH420" s="143">
        <f>IF(N420="sníž. přenesená",J420,0)</f>
        <v>0</v>
      </c>
      <c r="BI420" s="143">
        <f>IF(N420="nulová",J420,0)</f>
        <v>0</v>
      </c>
      <c r="BJ420" s="17" t="s">
        <v>79</v>
      </c>
      <c r="BK420" s="143">
        <f>ROUND(I420*H420,2)</f>
        <v>0</v>
      </c>
      <c r="BL420" s="17" t="s">
        <v>281</v>
      </c>
      <c r="BM420" s="142" t="s">
        <v>2342</v>
      </c>
    </row>
    <row r="421" spans="2:65" s="1" customFormat="1">
      <c r="B421" s="32"/>
      <c r="D421" s="144" t="s">
        <v>165</v>
      </c>
      <c r="F421" s="145" t="s">
        <v>2341</v>
      </c>
      <c r="I421" s="146"/>
      <c r="L421" s="32"/>
      <c r="M421" s="147"/>
      <c r="T421" s="53"/>
      <c r="AT421" s="17" t="s">
        <v>165</v>
      </c>
      <c r="AU421" s="17" t="s">
        <v>81</v>
      </c>
    </row>
    <row r="422" spans="2:65" s="1" customFormat="1" ht="16.5" customHeight="1">
      <c r="B422" s="32"/>
      <c r="C422" s="131" t="s">
        <v>941</v>
      </c>
      <c r="D422" s="131" t="s">
        <v>158</v>
      </c>
      <c r="E422" s="132" t="s">
        <v>2343</v>
      </c>
      <c r="F422" s="133" t="s">
        <v>2344</v>
      </c>
      <c r="G422" s="134" t="s">
        <v>706</v>
      </c>
      <c r="H422" s="135">
        <v>1</v>
      </c>
      <c r="I422" s="136"/>
      <c r="J422" s="137">
        <f>ROUND(I422*H422,2)</f>
        <v>0</v>
      </c>
      <c r="K422" s="133" t="s">
        <v>162</v>
      </c>
      <c r="L422" s="32"/>
      <c r="M422" s="138" t="s">
        <v>19</v>
      </c>
      <c r="N422" s="139" t="s">
        <v>43</v>
      </c>
      <c r="P422" s="140">
        <f>O422*H422</f>
        <v>0</v>
      </c>
      <c r="Q422" s="140">
        <v>1E-4</v>
      </c>
      <c r="R422" s="140">
        <f>Q422*H422</f>
        <v>1E-4</v>
      </c>
      <c r="S422" s="140">
        <v>0</v>
      </c>
      <c r="T422" s="141">
        <f>S422*H422</f>
        <v>0</v>
      </c>
      <c r="AR422" s="142" t="s">
        <v>281</v>
      </c>
      <c r="AT422" s="142" t="s">
        <v>158</v>
      </c>
      <c r="AU422" s="142" t="s">
        <v>81</v>
      </c>
      <c r="AY422" s="17" t="s">
        <v>156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7" t="s">
        <v>79</v>
      </c>
      <c r="BK422" s="143">
        <f>ROUND(I422*H422,2)</f>
        <v>0</v>
      </c>
      <c r="BL422" s="17" t="s">
        <v>281</v>
      </c>
      <c r="BM422" s="142" t="s">
        <v>2345</v>
      </c>
    </row>
    <row r="423" spans="2:65" s="1" customFormat="1">
      <c r="B423" s="32"/>
      <c r="D423" s="144" t="s">
        <v>165</v>
      </c>
      <c r="F423" s="145" t="s">
        <v>2346</v>
      </c>
      <c r="I423" s="146"/>
      <c r="L423" s="32"/>
      <c r="M423" s="147"/>
      <c r="T423" s="53"/>
      <c r="AT423" s="17" t="s">
        <v>165</v>
      </c>
      <c r="AU423" s="17" t="s">
        <v>81</v>
      </c>
    </row>
    <row r="424" spans="2:65" s="1" customFormat="1">
      <c r="B424" s="32"/>
      <c r="D424" s="148" t="s">
        <v>167</v>
      </c>
      <c r="F424" s="149" t="s">
        <v>2347</v>
      </c>
      <c r="I424" s="146"/>
      <c r="L424" s="32"/>
      <c r="M424" s="147"/>
      <c r="T424" s="53"/>
      <c r="AT424" s="17" t="s">
        <v>167</v>
      </c>
      <c r="AU424" s="17" t="s">
        <v>81</v>
      </c>
    </row>
    <row r="425" spans="2:65" s="1" customFormat="1" ht="24.2" customHeight="1">
      <c r="B425" s="32"/>
      <c r="C425" s="170" t="s">
        <v>947</v>
      </c>
      <c r="D425" s="170" t="s">
        <v>237</v>
      </c>
      <c r="E425" s="171" t="s">
        <v>2348</v>
      </c>
      <c r="F425" s="172" t="s">
        <v>2349</v>
      </c>
      <c r="G425" s="173" t="s">
        <v>284</v>
      </c>
      <c r="H425" s="174">
        <v>1</v>
      </c>
      <c r="I425" s="175"/>
      <c r="J425" s="176">
        <f>ROUND(I425*H425,2)</f>
        <v>0</v>
      </c>
      <c r="K425" s="172" t="s">
        <v>162</v>
      </c>
      <c r="L425" s="177"/>
      <c r="M425" s="178" t="s">
        <v>19</v>
      </c>
      <c r="N425" s="179" t="s">
        <v>43</v>
      </c>
      <c r="P425" s="140">
        <f>O425*H425</f>
        <v>0</v>
      </c>
      <c r="Q425" s="140">
        <v>1.8E-3</v>
      </c>
      <c r="R425" s="140">
        <f>Q425*H425</f>
        <v>1.8E-3</v>
      </c>
      <c r="S425" s="140">
        <v>0</v>
      </c>
      <c r="T425" s="141">
        <f>S425*H425</f>
        <v>0</v>
      </c>
      <c r="AR425" s="142" t="s">
        <v>384</v>
      </c>
      <c r="AT425" s="142" t="s">
        <v>237</v>
      </c>
      <c r="AU425" s="142" t="s">
        <v>81</v>
      </c>
      <c r="AY425" s="17" t="s">
        <v>156</v>
      </c>
      <c r="BE425" s="143">
        <f>IF(N425="základní",J425,0)</f>
        <v>0</v>
      </c>
      <c r="BF425" s="143">
        <f>IF(N425="snížená",J425,0)</f>
        <v>0</v>
      </c>
      <c r="BG425" s="143">
        <f>IF(N425="zákl. přenesená",J425,0)</f>
        <v>0</v>
      </c>
      <c r="BH425" s="143">
        <f>IF(N425="sníž. přenesená",J425,0)</f>
        <v>0</v>
      </c>
      <c r="BI425" s="143">
        <f>IF(N425="nulová",J425,0)</f>
        <v>0</v>
      </c>
      <c r="BJ425" s="17" t="s">
        <v>79</v>
      </c>
      <c r="BK425" s="143">
        <f>ROUND(I425*H425,2)</f>
        <v>0</v>
      </c>
      <c r="BL425" s="17" t="s">
        <v>281</v>
      </c>
      <c r="BM425" s="142" t="s">
        <v>2350</v>
      </c>
    </row>
    <row r="426" spans="2:65" s="1" customFormat="1">
      <c r="B426" s="32"/>
      <c r="D426" s="144" t="s">
        <v>165</v>
      </c>
      <c r="F426" s="145" t="s">
        <v>2349</v>
      </c>
      <c r="I426" s="146"/>
      <c r="L426" s="32"/>
      <c r="M426" s="147"/>
      <c r="T426" s="53"/>
      <c r="AT426" s="17" t="s">
        <v>165</v>
      </c>
      <c r="AU426" s="17" t="s">
        <v>81</v>
      </c>
    </row>
    <row r="427" spans="2:65" s="1" customFormat="1" ht="21.75" customHeight="1">
      <c r="B427" s="32"/>
      <c r="C427" s="131" t="s">
        <v>957</v>
      </c>
      <c r="D427" s="131" t="s">
        <v>158</v>
      </c>
      <c r="E427" s="132" t="s">
        <v>2351</v>
      </c>
      <c r="F427" s="133" t="s">
        <v>2352</v>
      </c>
      <c r="G427" s="134" t="s">
        <v>706</v>
      </c>
      <c r="H427" s="135">
        <v>22</v>
      </c>
      <c r="I427" s="136"/>
      <c r="J427" s="137">
        <f>ROUND(I427*H427,2)</f>
        <v>0</v>
      </c>
      <c r="K427" s="133" t="s">
        <v>162</v>
      </c>
      <c r="L427" s="32"/>
      <c r="M427" s="138" t="s">
        <v>19</v>
      </c>
      <c r="N427" s="139" t="s">
        <v>43</v>
      </c>
      <c r="P427" s="140">
        <f>O427*H427</f>
        <v>0</v>
      </c>
      <c r="Q427" s="140">
        <v>1E-4</v>
      </c>
      <c r="R427" s="140">
        <f>Q427*H427</f>
        <v>2.2000000000000001E-3</v>
      </c>
      <c r="S427" s="140">
        <v>0</v>
      </c>
      <c r="T427" s="141">
        <f>S427*H427</f>
        <v>0</v>
      </c>
      <c r="AR427" s="142" t="s">
        <v>281</v>
      </c>
      <c r="AT427" s="142" t="s">
        <v>158</v>
      </c>
      <c r="AU427" s="142" t="s">
        <v>81</v>
      </c>
      <c r="AY427" s="17" t="s">
        <v>156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7" t="s">
        <v>79</v>
      </c>
      <c r="BK427" s="143">
        <f>ROUND(I427*H427,2)</f>
        <v>0</v>
      </c>
      <c r="BL427" s="17" t="s">
        <v>281</v>
      </c>
      <c r="BM427" s="142" t="s">
        <v>2353</v>
      </c>
    </row>
    <row r="428" spans="2:65" s="1" customFormat="1">
      <c r="B428" s="32"/>
      <c r="D428" s="144" t="s">
        <v>165</v>
      </c>
      <c r="F428" s="145" t="s">
        <v>2354</v>
      </c>
      <c r="I428" s="146"/>
      <c r="L428" s="32"/>
      <c r="M428" s="147"/>
      <c r="T428" s="53"/>
      <c r="AT428" s="17" t="s">
        <v>165</v>
      </c>
      <c r="AU428" s="17" t="s">
        <v>81</v>
      </c>
    </row>
    <row r="429" spans="2:65" s="1" customFormat="1">
      <c r="B429" s="32"/>
      <c r="D429" s="148" t="s">
        <v>167</v>
      </c>
      <c r="F429" s="149" t="s">
        <v>2355</v>
      </c>
      <c r="I429" s="146"/>
      <c r="L429" s="32"/>
      <c r="M429" s="147"/>
      <c r="T429" s="53"/>
      <c r="AT429" s="17" t="s">
        <v>167</v>
      </c>
      <c r="AU429" s="17" t="s">
        <v>81</v>
      </c>
    </row>
    <row r="430" spans="2:65" s="1" customFormat="1" ht="24.2" customHeight="1">
      <c r="B430" s="32"/>
      <c r="C430" s="170" t="s">
        <v>968</v>
      </c>
      <c r="D430" s="170" t="s">
        <v>237</v>
      </c>
      <c r="E430" s="171" t="s">
        <v>2356</v>
      </c>
      <c r="F430" s="172" t="s">
        <v>2357</v>
      </c>
      <c r="G430" s="173" t="s">
        <v>284</v>
      </c>
      <c r="H430" s="174">
        <v>22</v>
      </c>
      <c r="I430" s="175"/>
      <c r="J430" s="176">
        <f>ROUND(I430*H430,2)</f>
        <v>0</v>
      </c>
      <c r="K430" s="172" t="s">
        <v>162</v>
      </c>
      <c r="L430" s="177"/>
      <c r="M430" s="178" t="s">
        <v>19</v>
      </c>
      <c r="N430" s="179" t="s">
        <v>43</v>
      </c>
      <c r="P430" s="140">
        <f>O430*H430</f>
        <v>0</v>
      </c>
      <c r="Q430" s="140">
        <v>3.1E-4</v>
      </c>
      <c r="R430" s="140">
        <f>Q430*H430</f>
        <v>6.8199999999999997E-3</v>
      </c>
      <c r="S430" s="140">
        <v>0</v>
      </c>
      <c r="T430" s="141">
        <f>S430*H430</f>
        <v>0</v>
      </c>
      <c r="AR430" s="142" t="s">
        <v>384</v>
      </c>
      <c r="AT430" s="142" t="s">
        <v>237</v>
      </c>
      <c r="AU430" s="142" t="s">
        <v>81</v>
      </c>
      <c r="AY430" s="17" t="s">
        <v>156</v>
      </c>
      <c r="BE430" s="143">
        <f>IF(N430="základní",J430,0)</f>
        <v>0</v>
      </c>
      <c r="BF430" s="143">
        <f>IF(N430="snížená",J430,0)</f>
        <v>0</v>
      </c>
      <c r="BG430" s="143">
        <f>IF(N430="zákl. přenesená",J430,0)</f>
        <v>0</v>
      </c>
      <c r="BH430" s="143">
        <f>IF(N430="sníž. přenesená",J430,0)</f>
        <v>0</v>
      </c>
      <c r="BI430" s="143">
        <f>IF(N430="nulová",J430,0)</f>
        <v>0</v>
      </c>
      <c r="BJ430" s="17" t="s">
        <v>79</v>
      </c>
      <c r="BK430" s="143">
        <f>ROUND(I430*H430,2)</f>
        <v>0</v>
      </c>
      <c r="BL430" s="17" t="s">
        <v>281</v>
      </c>
      <c r="BM430" s="142" t="s">
        <v>2358</v>
      </c>
    </row>
    <row r="431" spans="2:65" s="1" customFormat="1">
      <c r="B431" s="32"/>
      <c r="D431" s="144" t="s">
        <v>165</v>
      </c>
      <c r="F431" s="145" t="s">
        <v>2357</v>
      </c>
      <c r="I431" s="146"/>
      <c r="L431" s="32"/>
      <c r="M431" s="147"/>
      <c r="T431" s="53"/>
      <c r="AT431" s="17" t="s">
        <v>165</v>
      </c>
      <c r="AU431" s="17" t="s">
        <v>81</v>
      </c>
    </row>
    <row r="432" spans="2:65" s="1" customFormat="1" ht="24.2" customHeight="1">
      <c r="B432" s="32"/>
      <c r="C432" s="170" t="s">
        <v>974</v>
      </c>
      <c r="D432" s="170" t="s">
        <v>237</v>
      </c>
      <c r="E432" s="171" t="s">
        <v>2359</v>
      </c>
      <c r="F432" s="172" t="s">
        <v>2360</v>
      </c>
      <c r="G432" s="173" t="s">
        <v>372</v>
      </c>
      <c r="H432" s="174">
        <v>22</v>
      </c>
      <c r="I432" s="175"/>
      <c r="J432" s="176">
        <f>ROUND(I432*H432,2)</f>
        <v>0</v>
      </c>
      <c r="K432" s="172" t="s">
        <v>162</v>
      </c>
      <c r="L432" s="177"/>
      <c r="M432" s="178" t="s">
        <v>19</v>
      </c>
      <c r="N432" s="179" t="s">
        <v>43</v>
      </c>
      <c r="P432" s="140">
        <f>O432*H432</f>
        <v>0</v>
      </c>
      <c r="Q432" s="140">
        <v>1.8000000000000001E-4</v>
      </c>
      <c r="R432" s="140">
        <f>Q432*H432</f>
        <v>3.96E-3</v>
      </c>
      <c r="S432" s="140">
        <v>0</v>
      </c>
      <c r="T432" s="141">
        <f>S432*H432</f>
        <v>0</v>
      </c>
      <c r="AR432" s="142" t="s">
        <v>384</v>
      </c>
      <c r="AT432" s="142" t="s">
        <v>237</v>
      </c>
      <c r="AU432" s="142" t="s">
        <v>81</v>
      </c>
      <c r="AY432" s="17" t="s">
        <v>156</v>
      </c>
      <c r="BE432" s="143">
        <f>IF(N432="základní",J432,0)</f>
        <v>0</v>
      </c>
      <c r="BF432" s="143">
        <f>IF(N432="snížená",J432,0)</f>
        <v>0</v>
      </c>
      <c r="BG432" s="143">
        <f>IF(N432="zákl. přenesená",J432,0)</f>
        <v>0</v>
      </c>
      <c r="BH432" s="143">
        <f>IF(N432="sníž. přenesená",J432,0)</f>
        <v>0</v>
      </c>
      <c r="BI432" s="143">
        <f>IF(N432="nulová",J432,0)</f>
        <v>0</v>
      </c>
      <c r="BJ432" s="17" t="s">
        <v>79</v>
      </c>
      <c r="BK432" s="143">
        <f>ROUND(I432*H432,2)</f>
        <v>0</v>
      </c>
      <c r="BL432" s="17" t="s">
        <v>281</v>
      </c>
      <c r="BM432" s="142" t="s">
        <v>2361</v>
      </c>
    </row>
    <row r="433" spans="2:65" s="1" customFormat="1">
      <c r="B433" s="32"/>
      <c r="D433" s="144" t="s">
        <v>165</v>
      </c>
      <c r="F433" s="145" t="s">
        <v>2360</v>
      </c>
      <c r="I433" s="146"/>
      <c r="L433" s="32"/>
      <c r="M433" s="147"/>
      <c r="T433" s="53"/>
      <c r="AT433" s="17" t="s">
        <v>165</v>
      </c>
      <c r="AU433" s="17" t="s">
        <v>81</v>
      </c>
    </row>
    <row r="434" spans="2:65" s="1" customFormat="1" ht="21.75" customHeight="1">
      <c r="B434" s="32"/>
      <c r="C434" s="131" t="s">
        <v>978</v>
      </c>
      <c r="D434" s="131" t="s">
        <v>158</v>
      </c>
      <c r="E434" s="132" t="s">
        <v>2362</v>
      </c>
      <c r="F434" s="133" t="s">
        <v>2363</v>
      </c>
      <c r="G434" s="134" t="s">
        <v>706</v>
      </c>
      <c r="H434" s="135">
        <v>1</v>
      </c>
      <c r="I434" s="136"/>
      <c r="J434" s="137">
        <f>ROUND(I434*H434,2)</f>
        <v>0</v>
      </c>
      <c r="K434" s="133" t="s">
        <v>162</v>
      </c>
      <c r="L434" s="32"/>
      <c r="M434" s="138" t="s">
        <v>19</v>
      </c>
      <c r="N434" s="139" t="s">
        <v>43</v>
      </c>
      <c r="P434" s="140">
        <f>O434*H434</f>
        <v>0</v>
      </c>
      <c r="Q434" s="140">
        <v>1E-4</v>
      </c>
      <c r="R434" s="140">
        <f>Q434*H434</f>
        <v>1E-4</v>
      </c>
      <c r="S434" s="140">
        <v>0</v>
      </c>
      <c r="T434" s="141">
        <f>S434*H434</f>
        <v>0</v>
      </c>
      <c r="AR434" s="142" t="s">
        <v>281</v>
      </c>
      <c r="AT434" s="142" t="s">
        <v>158</v>
      </c>
      <c r="AU434" s="142" t="s">
        <v>81</v>
      </c>
      <c r="AY434" s="17" t="s">
        <v>156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7" t="s">
        <v>79</v>
      </c>
      <c r="BK434" s="143">
        <f>ROUND(I434*H434,2)</f>
        <v>0</v>
      </c>
      <c r="BL434" s="17" t="s">
        <v>281</v>
      </c>
      <c r="BM434" s="142" t="s">
        <v>2364</v>
      </c>
    </row>
    <row r="435" spans="2:65" s="1" customFormat="1">
      <c r="B435" s="32"/>
      <c r="D435" s="144" t="s">
        <v>165</v>
      </c>
      <c r="F435" s="145" t="s">
        <v>2365</v>
      </c>
      <c r="I435" s="146"/>
      <c r="L435" s="32"/>
      <c r="M435" s="147"/>
      <c r="T435" s="53"/>
      <c r="AT435" s="17" t="s">
        <v>165</v>
      </c>
      <c r="AU435" s="17" t="s">
        <v>81</v>
      </c>
    </row>
    <row r="436" spans="2:65" s="1" customFormat="1">
      <c r="B436" s="32"/>
      <c r="D436" s="148" t="s">
        <v>167</v>
      </c>
      <c r="F436" s="149" t="s">
        <v>2366</v>
      </c>
      <c r="I436" s="146"/>
      <c r="L436" s="32"/>
      <c r="M436" s="147"/>
      <c r="T436" s="53"/>
      <c r="AT436" s="17" t="s">
        <v>167</v>
      </c>
      <c r="AU436" s="17" t="s">
        <v>81</v>
      </c>
    </row>
    <row r="437" spans="2:65" s="1" customFormat="1" ht="16.5" customHeight="1">
      <c r="B437" s="32"/>
      <c r="C437" s="170" t="s">
        <v>984</v>
      </c>
      <c r="D437" s="170" t="s">
        <v>237</v>
      </c>
      <c r="E437" s="171" t="s">
        <v>2367</v>
      </c>
      <c r="F437" s="172" t="s">
        <v>2368</v>
      </c>
      <c r="G437" s="173" t="s">
        <v>284</v>
      </c>
      <c r="H437" s="174">
        <v>1</v>
      </c>
      <c r="I437" s="175"/>
      <c r="J437" s="176">
        <f>ROUND(I437*H437,2)</f>
        <v>0</v>
      </c>
      <c r="K437" s="172" t="s">
        <v>162</v>
      </c>
      <c r="L437" s="177"/>
      <c r="M437" s="178" t="s">
        <v>19</v>
      </c>
      <c r="N437" s="179" t="s">
        <v>43</v>
      </c>
      <c r="P437" s="140">
        <f>O437*H437</f>
        <v>0</v>
      </c>
      <c r="Q437" s="140">
        <v>5.0000000000000001E-4</v>
      </c>
      <c r="R437" s="140">
        <f>Q437*H437</f>
        <v>5.0000000000000001E-4</v>
      </c>
      <c r="S437" s="140">
        <v>0</v>
      </c>
      <c r="T437" s="141">
        <f>S437*H437</f>
        <v>0</v>
      </c>
      <c r="AR437" s="142" t="s">
        <v>384</v>
      </c>
      <c r="AT437" s="142" t="s">
        <v>237</v>
      </c>
      <c r="AU437" s="142" t="s">
        <v>81</v>
      </c>
      <c r="AY437" s="17" t="s">
        <v>156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7" t="s">
        <v>79</v>
      </c>
      <c r="BK437" s="143">
        <f>ROUND(I437*H437,2)</f>
        <v>0</v>
      </c>
      <c r="BL437" s="17" t="s">
        <v>281</v>
      </c>
      <c r="BM437" s="142" t="s">
        <v>2369</v>
      </c>
    </row>
    <row r="438" spans="2:65" s="1" customFormat="1">
      <c r="B438" s="32"/>
      <c r="D438" s="144" t="s">
        <v>165</v>
      </c>
      <c r="F438" s="145" t="s">
        <v>2368</v>
      </c>
      <c r="I438" s="146"/>
      <c r="L438" s="32"/>
      <c r="M438" s="147"/>
      <c r="T438" s="53"/>
      <c r="AT438" s="17" t="s">
        <v>165</v>
      </c>
      <c r="AU438" s="17" t="s">
        <v>81</v>
      </c>
    </row>
    <row r="439" spans="2:65" s="1" customFormat="1" ht="21.75" customHeight="1">
      <c r="B439" s="32"/>
      <c r="C439" s="131" t="s">
        <v>988</v>
      </c>
      <c r="D439" s="131" t="s">
        <v>158</v>
      </c>
      <c r="E439" s="132" t="s">
        <v>2370</v>
      </c>
      <c r="F439" s="133" t="s">
        <v>2371</v>
      </c>
      <c r="G439" s="134" t="s">
        <v>284</v>
      </c>
      <c r="H439" s="135">
        <v>1</v>
      </c>
      <c r="I439" s="136"/>
      <c r="J439" s="137">
        <f>ROUND(I439*H439,2)</f>
        <v>0</v>
      </c>
      <c r="K439" s="133" t="s">
        <v>162</v>
      </c>
      <c r="L439" s="32"/>
      <c r="M439" s="138" t="s">
        <v>19</v>
      </c>
      <c r="N439" s="139" t="s">
        <v>43</v>
      </c>
      <c r="P439" s="140">
        <f>O439*H439</f>
        <v>0</v>
      </c>
      <c r="Q439" s="140">
        <v>1.3999999999999999E-4</v>
      </c>
      <c r="R439" s="140">
        <f>Q439*H439</f>
        <v>1.3999999999999999E-4</v>
      </c>
      <c r="S439" s="140">
        <v>0</v>
      </c>
      <c r="T439" s="141">
        <f>S439*H439</f>
        <v>0</v>
      </c>
      <c r="AR439" s="142" t="s">
        <v>281</v>
      </c>
      <c r="AT439" s="142" t="s">
        <v>158</v>
      </c>
      <c r="AU439" s="142" t="s">
        <v>81</v>
      </c>
      <c r="AY439" s="17" t="s">
        <v>156</v>
      </c>
      <c r="BE439" s="143">
        <f>IF(N439="základní",J439,0)</f>
        <v>0</v>
      </c>
      <c r="BF439" s="143">
        <f>IF(N439="snížená",J439,0)</f>
        <v>0</v>
      </c>
      <c r="BG439" s="143">
        <f>IF(N439="zákl. přenesená",J439,0)</f>
        <v>0</v>
      </c>
      <c r="BH439" s="143">
        <f>IF(N439="sníž. přenesená",J439,0)</f>
        <v>0</v>
      </c>
      <c r="BI439" s="143">
        <f>IF(N439="nulová",J439,0)</f>
        <v>0</v>
      </c>
      <c r="BJ439" s="17" t="s">
        <v>79</v>
      </c>
      <c r="BK439" s="143">
        <f>ROUND(I439*H439,2)</f>
        <v>0</v>
      </c>
      <c r="BL439" s="17" t="s">
        <v>281</v>
      </c>
      <c r="BM439" s="142" t="s">
        <v>2372</v>
      </c>
    </row>
    <row r="440" spans="2:65" s="1" customFormat="1">
      <c r="B440" s="32"/>
      <c r="D440" s="144" t="s">
        <v>165</v>
      </c>
      <c r="F440" s="145" t="s">
        <v>2373</v>
      </c>
      <c r="I440" s="146"/>
      <c r="L440" s="32"/>
      <c r="M440" s="147"/>
      <c r="T440" s="53"/>
      <c r="AT440" s="17" t="s">
        <v>165</v>
      </c>
      <c r="AU440" s="17" t="s">
        <v>81</v>
      </c>
    </row>
    <row r="441" spans="2:65" s="1" customFormat="1">
      <c r="B441" s="32"/>
      <c r="D441" s="148" t="s">
        <v>167</v>
      </c>
      <c r="F441" s="149" t="s">
        <v>2374</v>
      </c>
      <c r="I441" s="146"/>
      <c r="L441" s="32"/>
      <c r="M441" s="147"/>
      <c r="T441" s="53"/>
      <c r="AT441" s="17" t="s">
        <v>167</v>
      </c>
      <c r="AU441" s="17" t="s">
        <v>81</v>
      </c>
    </row>
    <row r="442" spans="2:65" s="1" customFormat="1" ht="24.2" customHeight="1">
      <c r="B442" s="32"/>
      <c r="C442" s="170" t="s">
        <v>995</v>
      </c>
      <c r="D442" s="170" t="s">
        <v>237</v>
      </c>
      <c r="E442" s="171" t="s">
        <v>2375</v>
      </c>
      <c r="F442" s="172" t="s">
        <v>2376</v>
      </c>
      <c r="G442" s="173" t="s">
        <v>284</v>
      </c>
      <c r="H442" s="174">
        <v>1</v>
      </c>
      <c r="I442" s="175"/>
      <c r="J442" s="176">
        <f>ROUND(I442*H442,2)</f>
        <v>0</v>
      </c>
      <c r="K442" s="172" t="s">
        <v>162</v>
      </c>
      <c r="L442" s="177"/>
      <c r="M442" s="178" t="s">
        <v>19</v>
      </c>
      <c r="N442" s="179" t="s">
        <v>43</v>
      </c>
      <c r="P442" s="140">
        <f>O442*H442</f>
        <v>0</v>
      </c>
      <c r="Q442" s="140">
        <v>1.8E-3</v>
      </c>
      <c r="R442" s="140">
        <f>Q442*H442</f>
        <v>1.8E-3</v>
      </c>
      <c r="S442" s="140">
        <v>0</v>
      </c>
      <c r="T442" s="141">
        <f>S442*H442</f>
        <v>0</v>
      </c>
      <c r="AR442" s="142" t="s">
        <v>384</v>
      </c>
      <c r="AT442" s="142" t="s">
        <v>237</v>
      </c>
      <c r="AU442" s="142" t="s">
        <v>81</v>
      </c>
      <c r="AY442" s="17" t="s">
        <v>156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7" t="s">
        <v>79</v>
      </c>
      <c r="BK442" s="143">
        <f>ROUND(I442*H442,2)</f>
        <v>0</v>
      </c>
      <c r="BL442" s="17" t="s">
        <v>281</v>
      </c>
      <c r="BM442" s="142" t="s">
        <v>2377</v>
      </c>
    </row>
    <row r="443" spans="2:65" s="1" customFormat="1">
      <c r="B443" s="32"/>
      <c r="D443" s="144" t="s">
        <v>165</v>
      </c>
      <c r="F443" s="145" t="s">
        <v>2376</v>
      </c>
      <c r="I443" s="146"/>
      <c r="L443" s="32"/>
      <c r="M443" s="147"/>
      <c r="T443" s="53"/>
      <c r="AT443" s="17" t="s">
        <v>165</v>
      </c>
      <c r="AU443" s="17" t="s">
        <v>81</v>
      </c>
    </row>
    <row r="444" spans="2:65" s="1" customFormat="1" ht="16.5" customHeight="1">
      <c r="B444" s="32"/>
      <c r="C444" s="131" t="s">
        <v>1002</v>
      </c>
      <c r="D444" s="131" t="s">
        <v>158</v>
      </c>
      <c r="E444" s="132" t="s">
        <v>2378</v>
      </c>
      <c r="F444" s="133" t="s">
        <v>2379</v>
      </c>
      <c r="G444" s="134" t="s">
        <v>284</v>
      </c>
      <c r="H444" s="135">
        <v>2</v>
      </c>
      <c r="I444" s="136"/>
      <c r="J444" s="137">
        <f>ROUND(I444*H444,2)</f>
        <v>0</v>
      </c>
      <c r="K444" s="133" t="s">
        <v>162</v>
      </c>
      <c r="L444" s="32"/>
      <c r="M444" s="138" t="s">
        <v>19</v>
      </c>
      <c r="N444" s="139" t="s">
        <v>43</v>
      </c>
      <c r="P444" s="140">
        <f>O444*H444</f>
        <v>0</v>
      </c>
      <c r="Q444" s="140">
        <v>0</v>
      </c>
      <c r="R444" s="140">
        <f>Q444*H444</f>
        <v>0</v>
      </c>
      <c r="S444" s="140">
        <v>0</v>
      </c>
      <c r="T444" s="141">
        <f>S444*H444</f>
        <v>0</v>
      </c>
      <c r="AR444" s="142" t="s">
        <v>281</v>
      </c>
      <c r="AT444" s="142" t="s">
        <v>158</v>
      </c>
      <c r="AU444" s="142" t="s">
        <v>81</v>
      </c>
      <c r="AY444" s="17" t="s">
        <v>156</v>
      </c>
      <c r="BE444" s="143">
        <f>IF(N444="základní",J444,0)</f>
        <v>0</v>
      </c>
      <c r="BF444" s="143">
        <f>IF(N444="snížená",J444,0)</f>
        <v>0</v>
      </c>
      <c r="BG444" s="143">
        <f>IF(N444="zákl. přenesená",J444,0)</f>
        <v>0</v>
      </c>
      <c r="BH444" s="143">
        <f>IF(N444="sníž. přenesená",J444,0)</f>
        <v>0</v>
      </c>
      <c r="BI444" s="143">
        <f>IF(N444="nulová",J444,0)</f>
        <v>0</v>
      </c>
      <c r="BJ444" s="17" t="s">
        <v>79</v>
      </c>
      <c r="BK444" s="143">
        <f>ROUND(I444*H444,2)</f>
        <v>0</v>
      </c>
      <c r="BL444" s="17" t="s">
        <v>281</v>
      </c>
      <c r="BM444" s="142" t="s">
        <v>2380</v>
      </c>
    </row>
    <row r="445" spans="2:65" s="1" customFormat="1">
      <c r="B445" s="32"/>
      <c r="D445" s="144" t="s">
        <v>165</v>
      </c>
      <c r="F445" s="145" t="s">
        <v>2381</v>
      </c>
      <c r="I445" s="146"/>
      <c r="L445" s="32"/>
      <c r="M445" s="147"/>
      <c r="T445" s="53"/>
      <c r="AT445" s="17" t="s">
        <v>165</v>
      </c>
      <c r="AU445" s="17" t="s">
        <v>81</v>
      </c>
    </row>
    <row r="446" spans="2:65" s="1" customFormat="1">
      <c r="B446" s="32"/>
      <c r="D446" s="148" t="s">
        <v>167</v>
      </c>
      <c r="F446" s="149" t="s">
        <v>2382</v>
      </c>
      <c r="I446" s="146"/>
      <c r="L446" s="32"/>
      <c r="M446" s="147"/>
      <c r="T446" s="53"/>
      <c r="AT446" s="17" t="s">
        <v>167</v>
      </c>
      <c r="AU446" s="17" t="s">
        <v>81</v>
      </c>
    </row>
    <row r="447" spans="2:65" s="1" customFormat="1" ht="24.2" customHeight="1">
      <c r="B447" s="32"/>
      <c r="C447" s="170" t="s">
        <v>1010</v>
      </c>
      <c r="D447" s="170" t="s">
        <v>237</v>
      </c>
      <c r="E447" s="171" t="s">
        <v>2383</v>
      </c>
      <c r="F447" s="172" t="s">
        <v>2384</v>
      </c>
      <c r="G447" s="173" t="s">
        <v>284</v>
      </c>
      <c r="H447" s="174">
        <v>2</v>
      </c>
      <c r="I447" s="175"/>
      <c r="J447" s="176">
        <f>ROUND(I447*H447,2)</f>
        <v>0</v>
      </c>
      <c r="K447" s="172" t="s">
        <v>162</v>
      </c>
      <c r="L447" s="177"/>
      <c r="M447" s="178" t="s">
        <v>19</v>
      </c>
      <c r="N447" s="179" t="s">
        <v>43</v>
      </c>
      <c r="P447" s="140">
        <f>O447*H447</f>
        <v>0</v>
      </c>
      <c r="Q447" s="140">
        <v>1.65E-3</v>
      </c>
      <c r="R447" s="140">
        <f>Q447*H447</f>
        <v>3.3E-3</v>
      </c>
      <c r="S447" s="140">
        <v>0</v>
      </c>
      <c r="T447" s="141">
        <f>S447*H447</f>
        <v>0</v>
      </c>
      <c r="AR447" s="142" t="s">
        <v>384</v>
      </c>
      <c r="AT447" s="142" t="s">
        <v>237</v>
      </c>
      <c r="AU447" s="142" t="s">
        <v>81</v>
      </c>
      <c r="AY447" s="17" t="s">
        <v>156</v>
      </c>
      <c r="BE447" s="143">
        <f>IF(N447="základní",J447,0)</f>
        <v>0</v>
      </c>
      <c r="BF447" s="143">
        <f>IF(N447="snížená",J447,0)</f>
        <v>0</v>
      </c>
      <c r="BG447" s="143">
        <f>IF(N447="zákl. přenesená",J447,0)</f>
        <v>0</v>
      </c>
      <c r="BH447" s="143">
        <f>IF(N447="sníž. přenesená",J447,0)</f>
        <v>0</v>
      </c>
      <c r="BI447" s="143">
        <f>IF(N447="nulová",J447,0)</f>
        <v>0</v>
      </c>
      <c r="BJ447" s="17" t="s">
        <v>79</v>
      </c>
      <c r="BK447" s="143">
        <f>ROUND(I447*H447,2)</f>
        <v>0</v>
      </c>
      <c r="BL447" s="17" t="s">
        <v>281</v>
      </c>
      <c r="BM447" s="142" t="s">
        <v>2385</v>
      </c>
    </row>
    <row r="448" spans="2:65" s="1" customFormat="1">
      <c r="B448" s="32"/>
      <c r="D448" s="144" t="s">
        <v>165</v>
      </c>
      <c r="F448" s="145" t="s">
        <v>2384</v>
      </c>
      <c r="I448" s="146"/>
      <c r="L448" s="32"/>
      <c r="M448" s="147"/>
      <c r="T448" s="53"/>
      <c r="AT448" s="17" t="s">
        <v>165</v>
      </c>
      <c r="AU448" s="17" t="s">
        <v>81</v>
      </c>
    </row>
    <row r="449" spans="2:65" s="1" customFormat="1" ht="24.2" customHeight="1">
      <c r="B449" s="32"/>
      <c r="C449" s="131" t="s">
        <v>1017</v>
      </c>
      <c r="D449" s="131" t="s">
        <v>158</v>
      </c>
      <c r="E449" s="132" t="s">
        <v>2386</v>
      </c>
      <c r="F449" s="133" t="s">
        <v>2387</v>
      </c>
      <c r="G449" s="134" t="s">
        <v>284</v>
      </c>
      <c r="H449" s="135">
        <v>6</v>
      </c>
      <c r="I449" s="136"/>
      <c r="J449" s="137">
        <f>ROUND(I449*H449,2)</f>
        <v>0</v>
      </c>
      <c r="K449" s="133" t="s">
        <v>162</v>
      </c>
      <c r="L449" s="32"/>
      <c r="M449" s="138" t="s">
        <v>19</v>
      </c>
      <c r="N449" s="139" t="s">
        <v>43</v>
      </c>
      <c r="P449" s="140">
        <f>O449*H449</f>
        <v>0</v>
      </c>
      <c r="Q449" s="140">
        <v>4.0000000000000003E-5</v>
      </c>
      <c r="R449" s="140">
        <f>Q449*H449</f>
        <v>2.4000000000000003E-4</v>
      </c>
      <c r="S449" s="140">
        <v>0</v>
      </c>
      <c r="T449" s="141">
        <f>S449*H449</f>
        <v>0</v>
      </c>
      <c r="AR449" s="142" t="s">
        <v>281</v>
      </c>
      <c r="AT449" s="142" t="s">
        <v>158</v>
      </c>
      <c r="AU449" s="142" t="s">
        <v>81</v>
      </c>
      <c r="AY449" s="17" t="s">
        <v>156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7" t="s">
        <v>79</v>
      </c>
      <c r="BK449" s="143">
        <f>ROUND(I449*H449,2)</f>
        <v>0</v>
      </c>
      <c r="BL449" s="17" t="s">
        <v>281</v>
      </c>
      <c r="BM449" s="142" t="s">
        <v>2388</v>
      </c>
    </row>
    <row r="450" spans="2:65" s="1" customFormat="1">
      <c r="B450" s="32"/>
      <c r="D450" s="144" t="s">
        <v>165</v>
      </c>
      <c r="F450" s="145" t="s">
        <v>2389</v>
      </c>
      <c r="I450" s="146"/>
      <c r="L450" s="32"/>
      <c r="M450" s="147"/>
      <c r="T450" s="53"/>
      <c r="AT450" s="17" t="s">
        <v>165</v>
      </c>
      <c r="AU450" s="17" t="s">
        <v>81</v>
      </c>
    </row>
    <row r="451" spans="2:65" s="1" customFormat="1">
      <c r="B451" s="32"/>
      <c r="D451" s="148" t="s">
        <v>167</v>
      </c>
      <c r="F451" s="149" t="s">
        <v>2390</v>
      </c>
      <c r="I451" s="146"/>
      <c r="L451" s="32"/>
      <c r="M451" s="147"/>
      <c r="T451" s="53"/>
      <c r="AT451" s="17" t="s">
        <v>167</v>
      </c>
      <c r="AU451" s="17" t="s">
        <v>81</v>
      </c>
    </row>
    <row r="452" spans="2:65" s="1" customFormat="1" ht="24.2" customHeight="1">
      <c r="B452" s="32"/>
      <c r="C452" s="170" t="s">
        <v>1024</v>
      </c>
      <c r="D452" s="170" t="s">
        <v>237</v>
      </c>
      <c r="E452" s="171" t="s">
        <v>2391</v>
      </c>
      <c r="F452" s="172" t="s">
        <v>2392</v>
      </c>
      <c r="G452" s="173" t="s">
        <v>284</v>
      </c>
      <c r="H452" s="174">
        <v>6</v>
      </c>
      <c r="I452" s="175"/>
      <c r="J452" s="176">
        <f>ROUND(I452*H452,2)</f>
        <v>0</v>
      </c>
      <c r="K452" s="172" t="s">
        <v>162</v>
      </c>
      <c r="L452" s="177"/>
      <c r="M452" s="178" t="s">
        <v>19</v>
      </c>
      <c r="N452" s="179" t="s">
        <v>43</v>
      </c>
      <c r="P452" s="140">
        <f>O452*H452</f>
        <v>0</v>
      </c>
      <c r="Q452" s="140">
        <v>1.83E-3</v>
      </c>
      <c r="R452" s="140">
        <f>Q452*H452</f>
        <v>1.098E-2</v>
      </c>
      <c r="S452" s="140">
        <v>0</v>
      </c>
      <c r="T452" s="141">
        <f>S452*H452</f>
        <v>0</v>
      </c>
      <c r="AR452" s="142" t="s">
        <v>384</v>
      </c>
      <c r="AT452" s="142" t="s">
        <v>237</v>
      </c>
      <c r="AU452" s="142" t="s">
        <v>81</v>
      </c>
      <c r="AY452" s="17" t="s">
        <v>156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7" t="s">
        <v>79</v>
      </c>
      <c r="BK452" s="143">
        <f>ROUND(I452*H452,2)</f>
        <v>0</v>
      </c>
      <c r="BL452" s="17" t="s">
        <v>281</v>
      </c>
      <c r="BM452" s="142" t="s">
        <v>2393</v>
      </c>
    </row>
    <row r="453" spans="2:65" s="1" customFormat="1">
      <c r="B453" s="32"/>
      <c r="D453" s="144" t="s">
        <v>165</v>
      </c>
      <c r="F453" s="145" t="s">
        <v>2392</v>
      </c>
      <c r="I453" s="146"/>
      <c r="L453" s="32"/>
      <c r="M453" s="147"/>
      <c r="T453" s="53"/>
      <c r="AT453" s="17" t="s">
        <v>165</v>
      </c>
      <c r="AU453" s="17" t="s">
        <v>81</v>
      </c>
    </row>
    <row r="454" spans="2:65" s="1" customFormat="1" ht="24.2" customHeight="1">
      <c r="B454" s="32"/>
      <c r="C454" s="131" t="s">
        <v>1029</v>
      </c>
      <c r="D454" s="131" t="s">
        <v>158</v>
      </c>
      <c r="E454" s="132" t="s">
        <v>2394</v>
      </c>
      <c r="F454" s="133" t="s">
        <v>2395</v>
      </c>
      <c r="G454" s="134" t="s">
        <v>706</v>
      </c>
      <c r="H454" s="135">
        <v>10</v>
      </c>
      <c r="I454" s="136"/>
      <c r="J454" s="137">
        <f>ROUND(I454*H454,2)</f>
        <v>0</v>
      </c>
      <c r="K454" s="133" t="s">
        <v>577</v>
      </c>
      <c r="L454" s="32"/>
      <c r="M454" s="138" t="s">
        <v>19</v>
      </c>
      <c r="N454" s="139" t="s">
        <v>43</v>
      </c>
      <c r="P454" s="140">
        <f>O454*H454</f>
        <v>0</v>
      </c>
      <c r="Q454" s="140">
        <v>3.1099999999999999E-3</v>
      </c>
      <c r="R454" s="140">
        <f>Q454*H454</f>
        <v>3.1099999999999999E-2</v>
      </c>
      <c r="S454" s="140">
        <v>0</v>
      </c>
      <c r="T454" s="141">
        <f>S454*H454</f>
        <v>0</v>
      </c>
      <c r="AR454" s="142" t="s">
        <v>281</v>
      </c>
      <c r="AT454" s="142" t="s">
        <v>158</v>
      </c>
      <c r="AU454" s="142" t="s">
        <v>81</v>
      </c>
      <c r="AY454" s="17" t="s">
        <v>156</v>
      </c>
      <c r="BE454" s="143">
        <f>IF(N454="základní",J454,0)</f>
        <v>0</v>
      </c>
      <c r="BF454" s="143">
        <f>IF(N454="snížená",J454,0)</f>
        <v>0</v>
      </c>
      <c r="BG454" s="143">
        <f>IF(N454="zákl. přenesená",J454,0)</f>
        <v>0</v>
      </c>
      <c r="BH454" s="143">
        <f>IF(N454="sníž. přenesená",J454,0)</f>
        <v>0</v>
      </c>
      <c r="BI454" s="143">
        <f>IF(N454="nulová",J454,0)</f>
        <v>0</v>
      </c>
      <c r="BJ454" s="17" t="s">
        <v>79</v>
      </c>
      <c r="BK454" s="143">
        <f>ROUND(I454*H454,2)</f>
        <v>0</v>
      </c>
      <c r="BL454" s="17" t="s">
        <v>281</v>
      </c>
      <c r="BM454" s="142" t="s">
        <v>2396</v>
      </c>
    </row>
    <row r="455" spans="2:65" s="1" customFormat="1">
      <c r="B455" s="32"/>
      <c r="D455" s="144" t="s">
        <v>165</v>
      </c>
      <c r="F455" s="145" t="s">
        <v>2397</v>
      </c>
      <c r="I455" s="146"/>
      <c r="L455" s="32"/>
      <c r="M455" s="147"/>
      <c r="T455" s="53"/>
      <c r="AT455" s="17" t="s">
        <v>165</v>
      </c>
      <c r="AU455" s="17" t="s">
        <v>81</v>
      </c>
    </row>
    <row r="456" spans="2:65" s="1" customFormat="1" ht="24.2" customHeight="1">
      <c r="B456" s="32"/>
      <c r="C456" s="131" t="s">
        <v>1033</v>
      </c>
      <c r="D456" s="131" t="s">
        <v>158</v>
      </c>
      <c r="E456" s="132" t="s">
        <v>2398</v>
      </c>
      <c r="F456" s="133" t="s">
        <v>2399</v>
      </c>
      <c r="G456" s="134" t="s">
        <v>284</v>
      </c>
      <c r="H456" s="135">
        <v>6</v>
      </c>
      <c r="I456" s="136"/>
      <c r="J456" s="137">
        <f>ROUND(I456*H456,2)</f>
        <v>0</v>
      </c>
      <c r="K456" s="133" t="s">
        <v>162</v>
      </c>
      <c r="L456" s="32"/>
      <c r="M456" s="138" t="s">
        <v>19</v>
      </c>
      <c r="N456" s="139" t="s">
        <v>43</v>
      </c>
      <c r="P456" s="140">
        <f>O456*H456</f>
        <v>0</v>
      </c>
      <c r="Q456" s="140">
        <v>6.0000000000000002E-5</v>
      </c>
      <c r="R456" s="140">
        <f>Q456*H456</f>
        <v>3.6000000000000002E-4</v>
      </c>
      <c r="S456" s="140">
        <v>0</v>
      </c>
      <c r="T456" s="141">
        <f>S456*H456</f>
        <v>0</v>
      </c>
      <c r="AR456" s="142" t="s">
        <v>281</v>
      </c>
      <c r="AT456" s="142" t="s">
        <v>158</v>
      </c>
      <c r="AU456" s="142" t="s">
        <v>81</v>
      </c>
      <c r="AY456" s="17" t="s">
        <v>156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7" t="s">
        <v>79</v>
      </c>
      <c r="BK456" s="143">
        <f>ROUND(I456*H456,2)</f>
        <v>0</v>
      </c>
      <c r="BL456" s="17" t="s">
        <v>281</v>
      </c>
      <c r="BM456" s="142" t="s">
        <v>2400</v>
      </c>
    </row>
    <row r="457" spans="2:65" s="1" customFormat="1">
      <c r="B457" s="32"/>
      <c r="D457" s="144" t="s">
        <v>165</v>
      </c>
      <c r="F457" s="145" t="s">
        <v>2401</v>
      </c>
      <c r="I457" s="146"/>
      <c r="L457" s="32"/>
      <c r="M457" s="147"/>
      <c r="T457" s="53"/>
      <c r="AT457" s="17" t="s">
        <v>165</v>
      </c>
      <c r="AU457" s="17" t="s">
        <v>81</v>
      </c>
    </row>
    <row r="458" spans="2:65" s="1" customFormat="1">
      <c r="B458" s="32"/>
      <c r="D458" s="148" t="s">
        <v>167</v>
      </c>
      <c r="F458" s="149" t="s">
        <v>2402</v>
      </c>
      <c r="I458" s="146"/>
      <c r="L458" s="32"/>
      <c r="M458" s="147"/>
      <c r="T458" s="53"/>
      <c r="AT458" s="17" t="s">
        <v>167</v>
      </c>
      <c r="AU458" s="17" t="s">
        <v>81</v>
      </c>
    </row>
    <row r="459" spans="2:65" s="1" customFormat="1" ht="33" customHeight="1">
      <c r="B459" s="32"/>
      <c r="C459" s="170" t="s">
        <v>1040</v>
      </c>
      <c r="D459" s="170" t="s">
        <v>237</v>
      </c>
      <c r="E459" s="171" t="s">
        <v>2403</v>
      </c>
      <c r="F459" s="172" t="s">
        <v>2404</v>
      </c>
      <c r="G459" s="173" t="s">
        <v>284</v>
      </c>
      <c r="H459" s="174">
        <v>6</v>
      </c>
      <c r="I459" s="175"/>
      <c r="J459" s="176">
        <f>ROUND(I459*H459,2)</f>
        <v>0</v>
      </c>
      <c r="K459" s="172" t="s">
        <v>162</v>
      </c>
      <c r="L459" s="177"/>
      <c r="M459" s="178" t="s">
        <v>19</v>
      </c>
      <c r="N459" s="179" t="s">
        <v>43</v>
      </c>
      <c r="P459" s="140">
        <f>O459*H459</f>
        <v>0</v>
      </c>
      <c r="Q459" s="140">
        <v>3.8000000000000002E-4</v>
      </c>
      <c r="R459" s="140">
        <f>Q459*H459</f>
        <v>2.2799999999999999E-3</v>
      </c>
      <c r="S459" s="140">
        <v>0</v>
      </c>
      <c r="T459" s="141">
        <f>S459*H459</f>
        <v>0</v>
      </c>
      <c r="AR459" s="142" t="s">
        <v>384</v>
      </c>
      <c r="AT459" s="142" t="s">
        <v>237</v>
      </c>
      <c r="AU459" s="142" t="s">
        <v>81</v>
      </c>
      <c r="AY459" s="17" t="s">
        <v>156</v>
      </c>
      <c r="BE459" s="143">
        <f>IF(N459="základní",J459,0)</f>
        <v>0</v>
      </c>
      <c r="BF459" s="143">
        <f>IF(N459="snížená",J459,0)</f>
        <v>0</v>
      </c>
      <c r="BG459" s="143">
        <f>IF(N459="zákl. přenesená",J459,0)</f>
        <v>0</v>
      </c>
      <c r="BH459" s="143">
        <f>IF(N459="sníž. přenesená",J459,0)</f>
        <v>0</v>
      </c>
      <c r="BI459" s="143">
        <f>IF(N459="nulová",J459,0)</f>
        <v>0</v>
      </c>
      <c r="BJ459" s="17" t="s">
        <v>79</v>
      </c>
      <c r="BK459" s="143">
        <f>ROUND(I459*H459,2)</f>
        <v>0</v>
      </c>
      <c r="BL459" s="17" t="s">
        <v>281</v>
      </c>
      <c r="BM459" s="142" t="s">
        <v>2405</v>
      </c>
    </row>
    <row r="460" spans="2:65" s="1" customFormat="1">
      <c r="B460" s="32"/>
      <c r="D460" s="144" t="s">
        <v>165</v>
      </c>
      <c r="F460" s="145" t="s">
        <v>2404</v>
      </c>
      <c r="I460" s="146"/>
      <c r="L460" s="32"/>
      <c r="M460" s="147"/>
      <c r="T460" s="53"/>
      <c r="AT460" s="17" t="s">
        <v>165</v>
      </c>
      <c r="AU460" s="17" t="s">
        <v>81</v>
      </c>
    </row>
    <row r="461" spans="2:65" s="1" customFormat="1" ht="16.5" customHeight="1">
      <c r="B461" s="32"/>
      <c r="C461" s="131" t="s">
        <v>1045</v>
      </c>
      <c r="D461" s="131" t="s">
        <v>158</v>
      </c>
      <c r="E461" s="132" t="s">
        <v>2406</v>
      </c>
      <c r="F461" s="133" t="s">
        <v>2407</v>
      </c>
      <c r="G461" s="134" t="s">
        <v>284</v>
      </c>
      <c r="H461" s="135">
        <v>1</v>
      </c>
      <c r="I461" s="136"/>
      <c r="J461" s="137">
        <f>ROUND(I461*H461,2)</f>
        <v>0</v>
      </c>
      <c r="K461" s="133" t="s">
        <v>162</v>
      </c>
      <c r="L461" s="32"/>
      <c r="M461" s="138" t="s">
        <v>19</v>
      </c>
      <c r="N461" s="139" t="s">
        <v>43</v>
      </c>
      <c r="P461" s="140">
        <f>O461*H461</f>
        <v>0</v>
      </c>
      <c r="Q461" s="140">
        <v>2.7999999999999998E-4</v>
      </c>
      <c r="R461" s="140">
        <f>Q461*H461</f>
        <v>2.7999999999999998E-4</v>
      </c>
      <c r="S461" s="140">
        <v>0</v>
      </c>
      <c r="T461" s="141">
        <f>S461*H461</f>
        <v>0</v>
      </c>
      <c r="AR461" s="142" t="s">
        <v>281</v>
      </c>
      <c r="AT461" s="142" t="s">
        <v>158</v>
      </c>
      <c r="AU461" s="142" t="s">
        <v>81</v>
      </c>
      <c r="AY461" s="17" t="s">
        <v>156</v>
      </c>
      <c r="BE461" s="143">
        <f>IF(N461="základní",J461,0)</f>
        <v>0</v>
      </c>
      <c r="BF461" s="143">
        <f>IF(N461="snížená",J461,0)</f>
        <v>0</v>
      </c>
      <c r="BG461" s="143">
        <f>IF(N461="zákl. přenesená",J461,0)</f>
        <v>0</v>
      </c>
      <c r="BH461" s="143">
        <f>IF(N461="sníž. přenesená",J461,0)</f>
        <v>0</v>
      </c>
      <c r="BI461" s="143">
        <f>IF(N461="nulová",J461,0)</f>
        <v>0</v>
      </c>
      <c r="BJ461" s="17" t="s">
        <v>79</v>
      </c>
      <c r="BK461" s="143">
        <f>ROUND(I461*H461,2)</f>
        <v>0</v>
      </c>
      <c r="BL461" s="17" t="s">
        <v>281</v>
      </c>
      <c r="BM461" s="142" t="s">
        <v>2408</v>
      </c>
    </row>
    <row r="462" spans="2:65" s="1" customFormat="1">
      <c r="B462" s="32"/>
      <c r="D462" s="144" t="s">
        <v>165</v>
      </c>
      <c r="F462" s="145" t="s">
        <v>2409</v>
      </c>
      <c r="I462" s="146"/>
      <c r="L462" s="32"/>
      <c r="M462" s="147"/>
      <c r="T462" s="53"/>
      <c r="AT462" s="17" t="s">
        <v>165</v>
      </c>
      <c r="AU462" s="17" t="s">
        <v>81</v>
      </c>
    </row>
    <row r="463" spans="2:65" s="1" customFormat="1">
      <c r="B463" s="32"/>
      <c r="D463" s="148" t="s">
        <v>167</v>
      </c>
      <c r="F463" s="149" t="s">
        <v>2410</v>
      </c>
      <c r="I463" s="146"/>
      <c r="L463" s="32"/>
      <c r="M463" s="147"/>
      <c r="T463" s="53"/>
      <c r="AT463" s="17" t="s">
        <v>167</v>
      </c>
      <c r="AU463" s="17" t="s">
        <v>81</v>
      </c>
    </row>
    <row r="464" spans="2:65" s="1" customFormat="1" ht="21.75" customHeight="1">
      <c r="B464" s="32"/>
      <c r="C464" s="131" t="s">
        <v>1052</v>
      </c>
      <c r="D464" s="131" t="s">
        <v>158</v>
      </c>
      <c r="E464" s="132" t="s">
        <v>2411</v>
      </c>
      <c r="F464" s="133" t="s">
        <v>2412</v>
      </c>
      <c r="G464" s="134" t="s">
        <v>284</v>
      </c>
      <c r="H464" s="135">
        <v>6</v>
      </c>
      <c r="I464" s="136"/>
      <c r="J464" s="137">
        <f>ROUND(I464*H464,2)</f>
        <v>0</v>
      </c>
      <c r="K464" s="133" t="s">
        <v>162</v>
      </c>
      <c r="L464" s="32"/>
      <c r="M464" s="138" t="s">
        <v>19</v>
      </c>
      <c r="N464" s="139" t="s">
        <v>43</v>
      </c>
      <c r="P464" s="140">
        <f>O464*H464</f>
        <v>0</v>
      </c>
      <c r="Q464" s="140">
        <v>1.4999999999999999E-4</v>
      </c>
      <c r="R464" s="140">
        <f>Q464*H464</f>
        <v>8.9999999999999998E-4</v>
      </c>
      <c r="S464" s="140">
        <v>0</v>
      </c>
      <c r="T464" s="141">
        <f>S464*H464</f>
        <v>0</v>
      </c>
      <c r="AR464" s="142" t="s">
        <v>281</v>
      </c>
      <c r="AT464" s="142" t="s">
        <v>158</v>
      </c>
      <c r="AU464" s="142" t="s">
        <v>81</v>
      </c>
      <c r="AY464" s="17" t="s">
        <v>156</v>
      </c>
      <c r="BE464" s="143">
        <f>IF(N464="základní",J464,0)</f>
        <v>0</v>
      </c>
      <c r="BF464" s="143">
        <f>IF(N464="snížená",J464,0)</f>
        <v>0</v>
      </c>
      <c r="BG464" s="143">
        <f>IF(N464="zákl. přenesená",J464,0)</f>
        <v>0</v>
      </c>
      <c r="BH464" s="143">
        <f>IF(N464="sníž. přenesená",J464,0)</f>
        <v>0</v>
      </c>
      <c r="BI464" s="143">
        <f>IF(N464="nulová",J464,0)</f>
        <v>0</v>
      </c>
      <c r="BJ464" s="17" t="s">
        <v>79</v>
      </c>
      <c r="BK464" s="143">
        <f>ROUND(I464*H464,2)</f>
        <v>0</v>
      </c>
      <c r="BL464" s="17" t="s">
        <v>281</v>
      </c>
      <c r="BM464" s="142" t="s">
        <v>2413</v>
      </c>
    </row>
    <row r="465" spans="2:65" s="1" customFormat="1">
      <c r="B465" s="32"/>
      <c r="D465" s="144" t="s">
        <v>165</v>
      </c>
      <c r="F465" s="145" t="s">
        <v>2414</v>
      </c>
      <c r="I465" s="146"/>
      <c r="L465" s="32"/>
      <c r="M465" s="147"/>
      <c r="T465" s="53"/>
      <c r="AT465" s="17" t="s">
        <v>165</v>
      </c>
      <c r="AU465" s="17" t="s">
        <v>81</v>
      </c>
    </row>
    <row r="466" spans="2:65" s="1" customFormat="1">
      <c r="B466" s="32"/>
      <c r="D466" s="148" t="s">
        <v>167</v>
      </c>
      <c r="F466" s="149" t="s">
        <v>2415</v>
      </c>
      <c r="I466" s="146"/>
      <c r="L466" s="32"/>
      <c r="M466" s="147"/>
      <c r="T466" s="53"/>
      <c r="AT466" s="17" t="s">
        <v>167</v>
      </c>
      <c r="AU466" s="17" t="s">
        <v>81</v>
      </c>
    </row>
    <row r="467" spans="2:65" s="1" customFormat="1" ht="24.2" customHeight="1">
      <c r="B467" s="32"/>
      <c r="C467" s="170" t="s">
        <v>1056</v>
      </c>
      <c r="D467" s="170" t="s">
        <v>237</v>
      </c>
      <c r="E467" s="171" t="s">
        <v>2416</v>
      </c>
      <c r="F467" s="172" t="s">
        <v>2417</v>
      </c>
      <c r="G467" s="173" t="s">
        <v>284</v>
      </c>
      <c r="H467" s="174">
        <v>6</v>
      </c>
      <c r="I467" s="175"/>
      <c r="J467" s="176">
        <f>ROUND(I467*H467,2)</f>
        <v>0</v>
      </c>
      <c r="K467" s="172" t="s">
        <v>162</v>
      </c>
      <c r="L467" s="177"/>
      <c r="M467" s="178" t="s">
        <v>19</v>
      </c>
      <c r="N467" s="179" t="s">
        <v>43</v>
      </c>
      <c r="P467" s="140">
        <f>O467*H467</f>
        <v>0</v>
      </c>
      <c r="Q467" s="140">
        <v>8.9999999999999998E-4</v>
      </c>
      <c r="R467" s="140">
        <f>Q467*H467</f>
        <v>5.4000000000000003E-3</v>
      </c>
      <c r="S467" s="140">
        <v>0</v>
      </c>
      <c r="T467" s="141">
        <f>S467*H467</f>
        <v>0</v>
      </c>
      <c r="AR467" s="142" t="s">
        <v>384</v>
      </c>
      <c r="AT467" s="142" t="s">
        <v>237</v>
      </c>
      <c r="AU467" s="142" t="s">
        <v>81</v>
      </c>
      <c r="AY467" s="17" t="s">
        <v>156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7" t="s">
        <v>79</v>
      </c>
      <c r="BK467" s="143">
        <f>ROUND(I467*H467,2)</f>
        <v>0</v>
      </c>
      <c r="BL467" s="17" t="s">
        <v>281</v>
      </c>
      <c r="BM467" s="142" t="s">
        <v>2418</v>
      </c>
    </row>
    <row r="468" spans="2:65" s="1" customFormat="1">
      <c r="B468" s="32"/>
      <c r="D468" s="144" t="s">
        <v>165</v>
      </c>
      <c r="F468" s="145" t="s">
        <v>2417</v>
      </c>
      <c r="I468" s="146"/>
      <c r="L468" s="32"/>
      <c r="M468" s="147"/>
      <c r="T468" s="53"/>
      <c r="AT468" s="17" t="s">
        <v>165</v>
      </c>
      <c r="AU468" s="17" t="s">
        <v>81</v>
      </c>
    </row>
    <row r="469" spans="2:65" s="1" customFormat="1" ht="24.2" customHeight="1">
      <c r="B469" s="32"/>
      <c r="C469" s="131" t="s">
        <v>1064</v>
      </c>
      <c r="D469" s="131" t="s">
        <v>158</v>
      </c>
      <c r="E469" s="132" t="s">
        <v>2419</v>
      </c>
      <c r="F469" s="133" t="s">
        <v>2420</v>
      </c>
      <c r="G469" s="134" t="s">
        <v>284</v>
      </c>
      <c r="H469" s="135">
        <v>2</v>
      </c>
      <c r="I469" s="136"/>
      <c r="J469" s="137">
        <f>ROUND(I469*H469,2)</f>
        <v>0</v>
      </c>
      <c r="K469" s="133" t="s">
        <v>162</v>
      </c>
      <c r="L469" s="32"/>
      <c r="M469" s="138" t="s">
        <v>19</v>
      </c>
      <c r="N469" s="139" t="s">
        <v>43</v>
      </c>
      <c r="P469" s="140">
        <f>O469*H469</f>
        <v>0</v>
      </c>
      <c r="Q469" s="140">
        <v>1.7000000000000001E-4</v>
      </c>
      <c r="R469" s="140">
        <f>Q469*H469</f>
        <v>3.4000000000000002E-4</v>
      </c>
      <c r="S469" s="140">
        <v>0</v>
      </c>
      <c r="T469" s="141">
        <f>S469*H469</f>
        <v>0</v>
      </c>
      <c r="AR469" s="142" t="s">
        <v>281</v>
      </c>
      <c r="AT469" s="142" t="s">
        <v>158</v>
      </c>
      <c r="AU469" s="142" t="s">
        <v>81</v>
      </c>
      <c r="AY469" s="17" t="s">
        <v>156</v>
      </c>
      <c r="BE469" s="143">
        <f>IF(N469="základní",J469,0)</f>
        <v>0</v>
      </c>
      <c r="BF469" s="143">
        <f>IF(N469="snížená",J469,0)</f>
        <v>0</v>
      </c>
      <c r="BG469" s="143">
        <f>IF(N469="zákl. přenesená",J469,0)</f>
        <v>0</v>
      </c>
      <c r="BH469" s="143">
        <f>IF(N469="sníž. přenesená",J469,0)</f>
        <v>0</v>
      </c>
      <c r="BI469" s="143">
        <f>IF(N469="nulová",J469,0)</f>
        <v>0</v>
      </c>
      <c r="BJ469" s="17" t="s">
        <v>79</v>
      </c>
      <c r="BK469" s="143">
        <f>ROUND(I469*H469,2)</f>
        <v>0</v>
      </c>
      <c r="BL469" s="17" t="s">
        <v>281</v>
      </c>
      <c r="BM469" s="142" t="s">
        <v>2421</v>
      </c>
    </row>
    <row r="470" spans="2:65" s="1" customFormat="1">
      <c r="B470" s="32"/>
      <c r="D470" s="144" t="s">
        <v>165</v>
      </c>
      <c r="F470" s="145" t="s">
        <v>2422</v>
      </c>
      <c r="I470" s="146"/>
      <c r="L470" s="32"/>
      <c r="M470" s="147"/>
      <c r="T470" s="53"/>
      <c r="AT470" s="17" t="s">
        <v>165</v>
      </c>
      <c r="AU470" s="17" t="s">
        <v>81</v>
      </c>
    </row>
    <row r="471" spans="2:65" s="1" customFormat="1">
      <c r="B471" s="32"/>
      <c r="D471" s="148" t="s">
        <v>167</v>
      </c>
      <c r="F471" s="149" t="s">
        <v>2423</v>
      </c>
      <c r="I471" s="146"/>
      <c r="L471" s="32"/>
      <c r="M471" s="147"/>
      <c r="T471" s="53"/>
      <c r="AT471" s="17" t="s">
        <v>167</v>
      </c>
      <c r="AU471" s="17" t="s">
        <v>81</v>
      </c>
    </row>
    <row r="472" spans="2:65" s="1" customFormat="1" ht="21.75" customHeight="1">
      <c r="B472" s="32"/>
      <c r="C472" s="170" t="s">
        <v>1068</v>
      </c>
      <c r="D472" s="170" t="s">
        <v>237</v>
      </c>
      <c r="E472" s="171" t="s">
        <v>2424</v>
      </c>
      <c r="F472" s="172" t="s">
        <v>2425</v>
      </c>
      <c r="G472" s="173" t="s">
        <v>284</v>
      </c>
      <c r="H472" s="174">
        <v>2</v>
      </c>
      <c r="I472" s="175"/>
      <c r="J472" s="176">
        <f>ROUND(I472*H472,2)</f>
        <v>0</v>
      </c>
      <c r="K472" s="172" t="s">
        <v>162</v>
      </c>
      <c r="L472" s="177"/>
      <c r="M472" s="178" t="s">
        <v>19</v>
      </c>
      <c r="N472" s="179" t="s">
        <v>43</v>
      </c>
      <c r="P472" s="140">
        <f>O472*H472</f>
        <v>0</v>
      </c>
      <c r="Q472" s="140">
        <v>2.2000000000000001E-4</v>
      </c>
      <c r="R472" s="140">
        <f>Q472*H472</f>
        <v>4.4000000000000002E-4</v>
      </c>
      <c r="S472" s="140">
        <v>0</v>
      </c>
      <c r="T472" s="141">
        <f>S472*H472</f>
        <v>0</v>
      </c>
      <c r="AR472" s="142" t="s">
        <v>384</v>
      </c>
      <c r="AT472" s="142" t="s">
        <v>237</v>
      </c>
      <c r="AU472" s="142" t="s">
        <v>81</v>
      </c>
      <c r="AY472" s="17" t="s">
        <v>156</v>
      </c>
      <c r="BE472" s="143">
        <f>IF(N472="základní",J472,0)</f>
        <v>0</v>
      </c>
      <c r="BF472" s="143">
        <f>IF(N472="snížená",J472,0)</f>
        <v>0</v>
      </c>
      <c r="BG472" s="143">
        <f>IF(N472="zákl. přenesená",J472,0)</f>
        <v>0</v>
      </c>
      <c r="BH472" s="143">
        <f>IF(N472="sníž. přenesená",J472,0)</f>
        <v>0</v>
      </c>
      <c r="BI472" s="143">
        <f>IF(N472="nulová",J472,0)</f>
        <v>0</v>
      </c>
      <c r="BJ472" s="17" t="s">
        <v>79</v>
      </c>
      <c r="BK472" s="143">
        <f>ROUND(I472*H472,2)</f>
        <v>0</v>
      </c>
      <c r="BL472" s="17" t="s">
        <v>281</v>
      </c>
      <c r="BM472" s="142" t="s">
        <v>2426</v>
      </c>
    </row>
    <row r="473" spans="2:65" s="1" customFormat="1">
      <c r="B473" s="32"/>
      <c r="D473" s="144" t="s">
        <v>165</v>
      </c>
      <c r="F473" s="145" t="s">
        <v>2425</v>
      </c>
      <c r="I473" s="146"/>
      <c r="L473" s="32"/>
      <c r="M473" s="147"/>
      <c r="T473" s="53"/>
      <c r="AT473" s="17" t="s">
        <v>165</v>
      </c>
      <c r="AU473" s="17" t="s">
        <v>81</v>
      </c>
    </row>
    <row r="474" spans="2:65" s="1" customFormat="1" ht="24.2" customHeight="1">
      <c r="B474" s="32"/>
      <c r="C474" s="131" t="s">
        <v>1075</v>
      </c>
      <c r="D474" s="131" t="s">
        <v>158</v>
      </c>
      <c r="E474" s="132" t="s">
        <v>2427</v>
      </c>
      <c r="F474" s="133" t="s">
        <v>2428</v>
      </c>
      <c r="G474" s="134" t="s">
        <v>218</v>
      </c>
      <c r="H474" s="135">
        <v>0.28499999999999998</v>
      </c>
      <c r="I474" s="136"/>
      <c r="J474" s="137">
        <f>ROUND(I474*H474,2)</f>
        <v>0</v>
      </c>
      <c r="K474" s="133" t="s">
        <v>162</v>
      </c>
      <c r="L474" s="32"/>
      <c r="M474" s="138" t="s">
        <v>19</v>
      </c>
      <c r="N474" s="139" t="s">
        <v>43</v>
      </c>
      <c r="P474" s="140">
        <f>O474*H474</f>
        <v>0</v>
      </c>
      <c r="Q474" s="140">
        <v>0</v>
      </c>
      <c r="R474" s="140">
        <f>Q474*H474</f>
        <v>0</v>
      </c>
      <c r="S474" s="140">
        <v>0</v>
      </c>
      <c r="T474" s="141">
        <f>S474*H474</f>
        <v>0</v>
      </c>
      <c r="AR474" s="142" t="s">
        <v>281</v>
      </c>
      <c r="AT474" s="142" t="s">
        <v>158</v>
      </c>
      <c r="AU474" s="142" t="s">
        <v>81</v>
      </c>
      <c r="AY474" s="17" t="s">
        <v>156</v>
      </c>
      <c r="BE474" s="143">
        <f>IF(N474="základní",J474,0)</f>
        <v>0</v>
      </c>
      <c r="BF474" s="143">
        <f>IF(N474="snížená",J474,0)</f>
        <v>0</v>
      </c>
      <c r="BG474" s="143">
        <f>IF(N474="zákl. přenesená",J474,0)</f>
        <v>0</v>
      </c>
      <c r="BH474" s="143">
        <f>IF(N474="sníž. přenesená",J474,0)</f>
        <v>0</v>
      </c>
      <c r="BI474" s="143">
        <f>IF(N474="nulová",J474,0)</f>
        <v>0</v>
      </c>
      <c r="BJ474" s="17" t="s">
        <v>79</v>
      </c>
      <c r="BK474" s="143">
        <f>ROUND(I474*H474,2)</f>
        <v>0</v>
      </c>
      <c r="BL474" s="17" t="s">
        <v>281</v>
      </c>
      <c r="BM474" s="142" t="s">
        <v>2429</v>
      </c>
    </row>
    <row r="475" spans="2:65" s="1" customFormat="1">
      <c r="B475" s="32"/>
      <c r="D475" s="144" t="s">
        <v>165</v>
      </c>
      <c r="F475" s="145" t="s">
        <v>2430</v>
      </c>
      <c r="I475" s="146"/>
      <c r="L475" s="32"/>
      <c r="M475" s="147"/>
      <c r="T475" s="53"/>
      <c r="AT475" s="17" t="s">
        <v>165</v>
      </c>
      <c r="AU475" s="17" t="s">
        <v>81</v>
      </c>
    </row>
    <row r="476" spans="2:65" s="1" customFormat="1">
      <c r="B476" s="32"/>
      <c r="D476" s="148" t="s">
        <v>167</v>
      </c>
      <c r="F476" s="149" t="s">
        <v>2431</v>
      </c>
      <c r="I476" s="146"/>
      <c r="L476" s="32"/>
      <c r="M476" s="147"/>
      <c r="T476" s="53"/>
      <c r="AT476" s="17" t="s">
        <v>167</v>
      </c>
      <c r="AU476" s="17" t="s">
        <v>81</v>
      </c>
    </row>
    <row r="477" spans="2:65" s="11" customFormat="1" ht="22.9" customHeight="1">
      <c r="B477" s="119"/>
      <c r="D477" s="120" t="s">
        <v>71</v>
      </c>
      <c r="E477" s="129" t="s">
        <v>2432</v>
      </c>
      <c r="F477" s="129" t="s">
        <v>2433</v>
      </c>
      <c r="I477" s="122"/>
      <c r="J477" s="130">
        <f>BK477</f>
        <v>0</v>
      </c>
      <c r="L477" s="119"/>
      <c r="M477" s="124"/>
      <c r="P477" s="125">
        <f>SUM(P478:P494)</f>
        <v>0</v>
      </c>
      <c r="R477" s="125">
        <f>SUM(R478:R494)</f>
        <v>7.1200000000000013E-2</v>
      </c>
      <c r="T477" s="126">
        <f>SUM(T478:T494)</f>
        <v>0</v>
      </c>
      <c r="AR477" s="120" t="s">
        <v>81</v>
      </c>
      <c r="AT477" s="127" t="s">
        <v>71</v>
      </c>
      <c r="AU477" s="127" t="s">
        <v>79</v>
      </c>
      <c r="AY477" s="120" t="s">
        <v>156</v>
      </c>
      <c r="BK477" s="128">
        <f>SUM(BK478:BK494)</f>
        <v>0</v>
      </c>
    </row>
    <row r="478" spans="2:65" s="1" customFormat="1" ht="33" customHeight="1">
      <c r="B478" s="32"/>
      <c r="C478" s="131" t="s">
        <v>1080</v>
      </c>
      <c r="D478" s="131" t="s">
        <v>158</v>
      </c>
      <c r="E478" s="132" t="s">
        <v>2434</v>
      </c>
      <c r="F478" s="133" t="s">
        <v>2435</v>
      </c>
      <c r="G478" s="134" t="s">
        <v>706</v>
      </c>
      <c r="H478" s="135">
        <v>4</v>
      </c>
      <c r="I478" s="136"/>
      <c r="J478" s="137">
        <f>ROUND(I478*H478,2)</f>
        <v>0</v>
      </c>
      <c r="K478" s="133" t="s">
        <v>162</v>
      </c>
      <c r="L478" s="32"/>
      <c r="M478" s="138" t="s">
        <v>19</v>
      </c>
      <c r="N478" s="139" t="s">
        <v>43</v>
      </c>
      <c r="P478" s="140">
        <f>O478*H478</f>
        <v>0</v>
      </c>
      <c r="Q478" s="140">
        <v>1.6650000000000002E-2</v>
      </c>
      <c r="R478" s="140">
        <f>Q478*H478</f>
        <v>6.6600000000000006E-2</v>
      </c>
      <c r="S478" s="140">
        <v>0</v>
      </c>
      <c r="T478" s="141">
        <f>S478*H478</f>
        <v>0</v>
      </c>
      <c r="AR478" s="142" t="s">
        <v>281</v>
      </c>
      <c r="AT478" s="142" t="s">
        <v>158</v>
      </c>
      <c r="AU478" s="142" t="s">
        <v>81</v>
      </c>
      <c r="AY478" s="17" t="s">
        <v>156</v>
      </c>
      <c r="BE478" s="143">
        <f>IF(N478="základní",J478,0)</f>
        <v>0</v>
      </c>
      <c r="BF478" s="143">
        <f>IF(N478="snížená",J478,0)</f>
        <v>0</v>
      </c>
      <c r="BG478" s="143">
        <f>IF(N478="zákl. přenesená",J478,0)</f>
        <v>0</v>
      </c>
      <c r="BH478" s="143">
        <f>IF(N478="sníž. přenesená",J478,0)</f>
        <v>0</v>
      </c>
      <c r="BI478" s="143">
        <f>IF(N478="nulová",J478,0)</f>
        <v>0</v>
      </c>
      <c r="BJ478" s="17" t="s">
        <v>79</v>
      </c>
      <c r="BK478" s="143">
        <f>ROUND(I478*H478,2)</f>
        <v>0</v>
      </c>
      <c r="BL478" s="17" t="s">
        <v>281</v>
      </c>
      <c r="BM478" s="142" t="s">
        <v>2436</v>
      </c>
    </row>
    <row r="479" spans="2:65" s="1" customFormat="1">
      <c r="B479" s="32"/>
      <c r="D479" s="144" t="s">
        <v>165</v>
      </c>
      <c r="F479" s="145" t="s">
        <v>2437</v>
      </c>
      <c r="I479" s="146"/>
      <c r="L479" s="32"/>
      <c r="M479" s="147"/>
      <c r="T479" s="53"/>
      <c r="AT479" s="17" t="s">
        <v>165</v>
      </c>
      <c r="AU479" s="17" t="s">
        <v>81</v>
      </c>
    </row>
    <row r="480" spans="2:65" s="1" customFormat="1">
      <c r="B480" s="32"/>
      <c r="D480" s="148" t="s">
        <v>167</v>
      </c>
      <c r="F480" s="149" t="s">
        <v>2438</v>
      </c>
      <c r="I480" s="146"/>
      <c r="L480" s="32"/>
      <c r="M480" s="147"/>
      <c r="T480" s="53"/>
      <c r="AT480" s="17" t="s">
        <v>167</v>
      </c>
      <c r="AU480" s="17" t="s">
        <v>81</v>
      </c>
    </row>
    <row r="481" spans="2:65" s="1" customFormat="1" ht="16.5" customHeight="1">
      <c r="B481" s="32"/>
      <c r="C481" s="131" t="s">
        <v>1087</v>
      </c>
      <c r="D481" s="131" t="s">
        <v>158</v>
      </c>
      <c r="E481" s="132" t="s">
        <v>2439</v>
      </c>
      <c r="F481" s="133" t="s">
        <v>2440</v>
      </c>
      <c r="G481" s="134" t="s">
        <v>706</v>
      </c>
      <c r="H481" s="135">
        <v>4</v>
      </c>
      <c r="I481" s="136"/>
      <c r="J481" s="137">
        <f>ROUND(I481*H481,2)</f>
        <v>0</v>
      </c>
      <c r="K481" s="133" t="s">
        <v>162</v>
      </c>
      <c r="L481" s="32"/>
      <c r="M481" s="138" t="s">
        <v>19</v>
      </c>
      <c r="N481" s="139" t="s">
        <v>43</v>
      </c>
      <c r="P481" s="140">
        <f>O481*H481</f>
        <v>0</v>
      </c>
      <c r="Q481" s="140">
        <v>1.4999999999999999E-4</v>
      </c>
      <c r="R481" s="140">
        <f>Q481*H481</f>
        <v>5.9999999999999995E-4</v>
      </c>
      <c r="S481" s="140">
        <v>0</v>
      </c>
      <c r="T481" s="141">
        <f>S481*H481</f>
        <v>0</v>
      </c>
      <c r="AR481" s="142" t="s">
        <v>281</v>
      </c>
      <c r="AT481" s="142" t="s">
        <v>158</v>
      </c>
      <c r="AU481" s="142" t="s">
        <v>81</v>
      </c>
      <c r="AY481" s="17" t="s">
        <v>156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7" t="s">
        <v>79</v>
      </c>
      <c r="BK481" s="143">
        <f>ROUND(I481*H481,2)</f>
        <v>0</v>
      </c>
      <c r="BL481" s="17" t="s">
        <v>281</v>
      </c>
      <c r="BM481" s="142" t="s">
        <v>2441</v>
      </c>
    </row>
    <row r="482" spans="2:65" s="1" customFormat="1">
      <c r="B482" s="32"/>
      <c r="D482" s="144" t="s">
        <v>165</v>
      </c>
      <c r="F482" s="145" t="s">
        <v>2442</v>
      </c>
      <c r="I482" s="146"/>
      <c r="L482" s="32"/>
      <c r="M482" s="147"/>
      <c r="T482" s="53"/>
      <c r="AT482" s="17" t="s">
        <v>165</v>
      </c>
      <c r="AU482" s="17" t="s">
        <v>81</v>
      </c>
    </row>
    <row r="483" spans="2:65" s="1" customFormat="1">
      <c r="B483" s="32"/>
      <c r="D483" s="148" t="s">
        <v>167</v>
      </c>
      <c r="F483" s="149" t="s">
        <v>2443</v>
      </c>
      <c r="I483" s="146"/>
      <c r="L483" s="32"/>
      <c r="M483" s="147"/>
      <c r="T483" s="53"/>
      <c r="AT483" s="17" t="s">
        <v>167</v>
      </c>
      <c r="AU483" s="17" t="s">
        <v>81</v>
      </c>
    </row>
    <row r="484" spans="2:65" s="1" customFormat="1" ht="16.5" customHeight="1">
      <c r="B484" s="32"/>
      <c r="C484" s="131" t="s">
        <v>1091</v>
      </c>
      <c r="D484" s="131" t="s">
        <v>158</v>
      </c>
      <c r="E484" s="132" t="s">
        <v>2444</v>
      </c>
      <c r="F484" s="133" t="s">
        <v>2445</v>
      </c>
      <c r="G484" s="134" t="s">
        <v>706</v>
      </c>
      <c r="H484" s="135">
        <v>4</v>
      </c>
      <c r="I484" s="136"/>
      <c r="J484" s="137">
        <f>ROUND(I484*H484,2)</f>
        <v>0</v>
      </c>
      <c r="K484" s="133" t="s">
        <v>162</v>
      </c>
      <c r="L484" s="32"/>
      <c r="M484" s="138" t="s">
        <v>19</v>
      </c>
      <c r="N484" s="139" t="s">
        <v>43</v>
      </c>
      <c r="P484" s="140">
        <f>O484*H484</f>
        <v>0</v>
      </c>
      <c r="Q484" s="140">
        <v>5.0000000000000001E-4</v>
      </c>
      <c r="R484" s="140">
        <f>Q484*H484</f>
        <v>2E-3</v>
      </c>
      <c r="S484" s="140">
        <v>0</v>
      </c>
      <c r="T484" s="141">
        <f>S484*H484</f>
        <v>0</v>
      </c>
      <c r="AR484" s="142" t="s">
        <v>281</v>
      </c>
      <c r="AT484" s="142" t="s">
        <v>158</v>
      </c>
      <c r="AU484" s="142" t="s">
        <v>81</v>
      </c>
      <c r="AY484" s="17" t="s">
        <v>156</v>
      </c>
      <c r="BE484" s="143">
        <f>IF(N484="základní",J484,0)</f>
        <v>0</v>
      </c>
      <c r="BF484" s="143">
        <f>IF(N484="snížená",J484,0)</f>
        <v>0</v>
      </c>
      <c r="BG484" s="143">
        <f>IF(N484="zákl. přenesená",J484,0)</f>
        <v>0</v>
      </c>
      <c r="BH484" s="143">
        <f>IF(N484="sníž. přenesená",J484,0)</f>
        <v>0</v>
      </c>
      <c r="BI484" s="143">
        <f>IF(N484="nulová",J484,0)</f>
        <v>0</v>
      </c>
      <c r="BJ484" s="17" t="s">
        <v>79</v>
      </c>
      <c r="BK484" s="143">
        <f>ROUND(I484*H484,2)</f>
        <v>0</v>
      </c>
      <c r="BL484" s="17" t="s">
        <v>281</v>
      </c>
      <c r="BM484" s="142" t="s">
        <v>2446</v>
      </c>
    </row>
    <row r="485" spans="2:65" s="1" customFormat="1">
      <c r="B485" s="32"/>
      <c r="D485" s="144" t="s">
        <v>165</v>
      </c>
      <c r="F485" s="145" t="s">
        <v>2447</v>
      </c>
      <c r="I485" s="146"/>
      <c r="L485" s="32"/>
      <c r="M485" s="147"/>
      <c r="T485" s="53"/>
      <c r="AT485" s="17" t="s">
        <v>165</v>
      </c>
      <c r="AU485" s="17" t="s">
        <v>81</v>
      </c>
    </row>
    <row r="486" spans="2:65" s="1" customFormat="1">
      <c r="B486" s="32"/>
      <c r="D486" s="148" t="s">
        <v>167</v>
      </c>
      <c r="F486" s="149" t="s">
        <v>2448</v>
      </c>
      <c r="I486" s="146"/>
      <c r="L486" s="32"/>
      <c r="M486" s="147"/>
      <c r="T486" s="53"/>
      <c r="AT486" s="17" t="s">
        <v>167</v>
      </c>
      <c r="AU486" s="17" t="s">
        <v>81</v>
      </c>
    </row>
    <row r="487" spans="2:65" s="1" customFormat="1" ht="24.2" customHeight="1">
      <c r="B487" s="32"/>
      <c r="C487" s="131" t="s">
        <v>1095</v>
      </c>
      <c r="D487" s="131" t="s">
        <v>158</v>
      </c>
      <c r="E487" s="132" t="s">
        <v>2449</v>
      </c>
      <c r="F487" s="133" t="s">
        <v>2450</v>
      </c>
      <c r="G487" s="134" t="s">
        <v>706</v>
      </c>
      <c r="H487" s="135">
        <v>4</v>
      </c>
      <c r="I487" s="136"/>
      <c r="J487" s="137">
        <f>ROUND(I487*H487,2)</f>
        <v>0</v>
      </c>
      <c r="K487" s="133" t="s">
        <v>162</v>
      </c>
      <c r="L487" s="32"/>
      <c r="M487" s="138" t="s">
        <v>19</v>
      </c>
      <c r="N487" s="139" t="s">
        <v>43</v>
      </c>
      <c r="P487" s="140">
        <f>O487*H487</f>
        <v>0</v>
      </c>
      <c r="Q487" s="140">
        <v>0</v>
      </c>
      <c r="R487" s="140">
        <f>Q487*H487</f>
        <v>0</v>
      </c>
      <c r="S487" s="140">
        <v>0</v>
      </c>
      <c r="T487" s="141">
        <f>S487*H487</f>
        <v>0</v>
      </c>
      <c r="AR487" s="142" t="s">
        <v>281</v>
      </c>
      <c r="AT487" s="142" t="s">
        <v>158</v>
      </c>
      <c r="AU487" s="142" t="s">
        <v>81</v>
      </c>
      <c r="AY487" s="17" t="s">
        <v>156</v>
      </c>
      <c r="BE487" s="143">
        <f>IF(N487="základní",J487,0)</f>
        <v>0</v>
      </c>
      <c r="BF487" s="143">
        <f>IF(N487="snížená",J487,0)</f>
        <v>0</v>
      </c>
      <c r="BG487" s="143">
        <f>IF(N487="zákl. přenesená",J487,0)</f>
        <v>0</v>
      </c>
      <c r="BH487" s="143">
        <f>IF(N487="sníž. přenesená",J487,0)</f>
        <v>0</v>
      </c>
      <c r="BI487" s="143">
        <f>IF(N487="nulová",J487,0)</f>
        <v>0</v>
      </c>
      <c r="BJ487" s="17" t="s">
        <v>79</v>
      </c>
      <c r="BK487" s="143">
        <f>ROUND(I487*H487,2)</f>
        <v>0</v>
      </c>
      <c r="BL487" s="17" t="s">
        <v>281</v>
      </c>
      <c r="BM487" s="142" t="s">
        <v>2451</v>
      </c>
    </row>
    <row r="488" spans="2:65" s="1" customFormat="1">
      <c r="B488" s="32"/>
      <c r="D488" s="144" t="s">
        <v>165</v>
      </c>
      <c r="F488" s="145" t="s">
        <v>2452</v>
      </c>
      <c r="I488" s="146"/>
      <c r="L488" s="32"/>
      <c r="M488" s="147"/>
      <c r="T488" s="53"/>
      <c r="AT488" s="17" t="s">
        <v>165</v>
      </c>
      <c r="AU488" s="17" t="s">
        <v>81</v>
      </c>
    </row>
    <row r="489" spans="2:65" s="1" customFormat="1">
      <c r="B489" s="32"/>
      <c r="D489" s="148" t="s">
        <v>167</v>
      </c>
      <c r="F489" s="149" t="s">
        <v>2453</v>
      </c>
      <c r="I489" s="146"/>
      <c r="L489" s="32"/>
      <c r="M489" s="147"/>
      <c r="T489" s="53"/>
      <c r="AT489" s="17" t="s">
        <v>167</v>
      </c>
      <c r="AU489" s="17" t="s">
        <v>81</v>
      </c>
    </row>
    <row r="490" spans="2:65" s="1" customFormat="1" ht="24.2" customHeight="1">
      <c r="B490" s="32"/>
      <c r="C490" s="170" t="s">
        <v>1101</v>
      </c>
      <c r="D490" s="170" t="s">
        <v>237</v>
      </c>
      <c r="E490" s="171" t="s">
        <v>2454</v>
      </c>
      <c r="F490" s="172" t="s">
        <v>2455</v>
      </c>
      <c r="G490" s="173" t="s">
        <v>284</v>
      </c>
      <c r="H490" s="174">
        <v>4</v>
      </c>
      <c r="I490" s="175"/>
      <c r="J490" s="176">
        <f>ROUND(I490*H490,2)</f>
        <v>0</v>
      </c>
      <c r="K490" s="172" t="s">
        <v>162</v>
      </c>
      <c r="L490" s="177"/>
      <c r="M490" s="178" t="s">
        <v>19</v>
      </c>
      <c r="N490" s="179" t="s">
        <v>43</v>
      </c>
      <c r="P490" s="140">
        <f>O490*H490</f>
        <v>0</v>
      </c>
      <c r="Q490" s="140">
        <v>5.0000000000000001E-4</v>
      </c>
      <c r="R490" s="140">
        <f>Q490*H490</f>
        <v>2E-3</v>
      </c>
      <c r="S490" s="140">
        <v>0</v>
      </c>
      <c r="T490" s="141">
        <f>S490*H490</f>
        <v>0</v>
      </c>
      <c r="AR490" s="142" t="s">
        <v>384</v>
      </c>
      <c r="AT490" s="142" t="s">
        <v>237</v>
      </c>
      <c r="AU490" s="142" t="s">
        <v>81</v>
      </c>
      <c r="AY490" s="17" t="s">
        <v>156</v>
      </c>
      <c r="BE490" s="143">
        <f>IF(N490="základní",J490,0)</f>
        <v>0</v>
      </c>
      <c r="BF490" s="143">
        <f>IF(N490="snížená",J490,0)</f>
        <v>0</v>
      </c>
      <c r="BG490" s="143">
        <f>IF(N490="zákl. přenesená",J490,0)</f>
        <v>0</v>
      </c>
      <c r="BH490" s="143">
        <f>IF(N490="sníž. přenesená",J490,0)</f>
        <v>0</v>
      </c>
      <c r="BI490" s="143">
        <f>IF(N490="nulová",J490,0)</f>
        <v>0</v>
      </c>
      <c r="BJ490" s="17" t="s">
        <v>79</v>
      </c>
      <c r="BK490" s="143">
        <f>ROUND(I490*H490,2)</f>
        <v>0</v>
      </c>
      <c r="BL490" s="17" t="s">
        <v>281</v>
      </c>
      <c r="BM490" s="142" t="s">
        <v>2456</v>
      </c>
    </row>
    <row r="491" spans="2:65" s="1" customFormat="1">
      <c r="B491" s="32"/>
      <c r="D491" s="144" t="s">
        <v>165</v>
      </c>
      <c r="F491" s="145" t="s">
        <v>2455</v>
      </c>
      <c r="I491" s="146"/>
      <c r="L491" s="32"/>
      <c r="M491" s="147"/>
      <c r="T491" s="53"/>
      <c r="AT491" s="17" t="s">
        <v>165</v>
      </c>
      <c r="AU491" s="17" t="s">
        <v>81</v>
      </c>
    </row>
    <row r="492" spans="2:65" s="1" customFormat="1" ht="24.2" customHeight="1">
      <c r="B492" s="32"/>
      <c r="C492" s="131" t="s">
        <v>1105</v>
      </c>
      <c r="D492" s="131" t="s">
        <v>158</v>
      </c>
      <c r="E492" s="132" t="s">
        <v>2457</v>
      </c>
      <c r="F492" s="133" t="s">
        <v>2458</v>
      </c>
      <c r="G492" s="134" t="s">
        <v>218</v>
      </c>
      <c r="H492" s="135">
        <v>7.0999999999999994E-2</v>
      </c>
      <c r="I492" s="136"/>
      <c r="J492" s="137">
        <f>ROUND(I492*H492,2)</f>
        <v>0</v>
      </c>
      <c r="K492" s="133" t="s">
        <v>162</v>
      </c>
      <c r="L492" s="32"/>
      <c r="M492" s="138" t="s">
        <v>19</v>
      </c>
      <c r="N492" s="139" t="s">
        <v>43</v>
      </c>
      <c r="P492" s="140">
        <f>O492*H492</f>
        <v>0</v>
      </c>
      <c r="Q492" s="140">
        <v>0</v>
      </c>
      <c r="R492" s="140">
        <f>Q492*H492</f>
        <v>0</v>
      </c>
      <c r="S492" s="140">
        <v>0</v>
      </c>
      <c r="T492" s="141">
        <f>S492*H492</f>
        <v>0</v>
      </c>
      <c r="AR492" s="142" t="s">
        <v>281</v>
      </c>
      <c r="AT492" s="142" t="s">
        <v>158</v>
      </c>
      <c r="AU492" s="142" t="s">
        <v>81</v>
      </c>
      <c r="AY492" s="17" t="s">
        <v>156</v>
      </c>
      <c r="BE492" s="143">
        <f>IF(N492="základní",J492,0)</f>
        <v>0</v>
      </c>
      <c r="BF492" s="143">
        <f>IF(N492="snížená",J492,0)</f>
        <v>0</v>
      </c>
      <c r="BG492" s="143">
        <f>IF(N492="zákl. přenesená",J492,0)</f>
        <v>0</v>
      </c>
      <c r="BH492" s="143">
        <f>IF(N492="sníž. přenesená",J492,0)</f>
        <v>0</v>
      </c>
      <c r="BI492" s="143">
        <f>IF(N492="nulová",J492,0)</f>
        <v>0</v>
      </c>
      <c r="BJ492" s="17" t="s">
        <v>79</v>
      </c>
      <c r="BK492" s="143">
        <f>ROUND(I492*H492,2)</f>
        <v>0</v>
      </c>
      <c r="BL492" s="17" t="s">
        <v>281</v>
      </c>
      <c r="BM492" s="142" t="s">
        <v>2459</v>
      </c>
    </row>
    <row r="493" spans="2:65" s="1" customFormat="1">
      <c r="B493" s="32"/>
      <c r="D493" s="144" t="s">
        <v>165</v>
      </c>
      <c r="F493" s="145" t="s">
        <v>2460</v>
      </c>
      <c r="I493" s="146"/>
      <c r="L493" s="32"/>
      <c r="M493" s="147"/>
      <c r="T493" s="53"/>
      <c r="AT493" s="17" t="s">
        <v>165</v>
      </c>
      <c r="AU493" s="17" t="s">
        <v>81</v>
      </c>
    </row>
    <row r="494" spans="2:65" s="1" customFormat="1">
      <c r="B494" s="32"/>
      <c r="D494" s="148" t="s">
        <v>167</v>
      </c>
      <c r="F494" s="149" t="s">
        <v>2461</v>
      </c>
      <c r="I494" s="146"/>
      <c r="L494" s="32"/>
      <c r="M494" s="147"/>
      <c r="T494" s="53"/>
      <c r="AT494" s="17" t="s">
        <v>167</v>
      </c>
      <c r="AU494" s="17" t="s">
        <v>81</v>
      </c>
    </row>
    <row r="495" spans="2:65" s="11" customFormat="1" ht="22.9" customHeight="1">
      <c r="B495" s="119"/>
      <c r="D495" s="120" t="s">
        <v>71</v>
      </c>
      <c r="E495" s="129" t="s">
        <v>2462</v>
      </c>
      <c r="F495" s="129" t="s">
        <v>2463</v>
      </c>
      <c r="I495" s="122"/>
      <c r="J495" s="130">
        <f>BK495</f>
        <v>0</v>
      </c>
      <c r="L495" s="119"/>
      <c r="M495" s="124"/>
      <c r="P495" s="125">
        <f>SUM(P496:P501)</f>
        <v>0</v>
      </c>
      <c r="R495" s="125">
        <f>SUM(R496:R501)</f>
        <v>3.2799999999999999E-3</v>
      </c>
      <c r="T495" s="126">
        <f>SUM(T496:T501)</f>
        <v>0</v>
      </c>
      <c r="AR495" s="120" t="s">
        <v>81</v>
      </c>
      <c r="AT495" s="127" t="s">
        <v>71</v>
      </c>
      <c r="AU495" s="127" t="s">
        <v>79</v>
      </c>
      <c r="AY495" s="120" t="s">
        <v>156</v>
      </c>
      <c r="BK495" s="128">
        <f>SUM(BK496:BK501)</f>
        <v>0</v>
      </c>
    </row>
    <row r="496" spans="2:65" s="1" customFormat="1" ht="33" customHeight="1">
      <c r="B496" s="32"/>
      <c r="C496" s="131" t="s">
        <v>1109</v>
      </c>
      <c r="D496" s="131" t="s">
        <v>158</v>
      </c>
      <c r="E496" s="132" t="s">
        <v>2464</v>
      </c>
      <c r="F496" s="133" t="s">
        <v>2465</v>
      </c>
      <c r="G496" s="134" t="s">
        <v>706</v>
      </c>
      <c r="H496" s="135">
        <v>1</v>
      </c>
      <c r="I496" s="136"/>
      <c r="J496" s="137">
        <f>ROUND(I496*H496,2)</f>
        <v>0</v>
      </c>
      <c r="K496" s="133" t="s">
        <v>162</v>
      </c>
      <c r="L496" s="32"/>
      <c r="M496" s="138" t="s">
        <v>19</v>
      </c>
      <c r="N496" s="139" t="s">
        <v>43</v>
      </c>
      <c r="P496" s="140">
        <f>O496*H496</f>
        <v>0</v>
      </c>
      <c r="Q496" s="140">
        <v>3.2799999999999999E-3</v>
      </c>
      <c r="R496" s="140">
        <f>Q496*H496</f>
        <v>3.2799999999999999E-3</v>
      </c>
      <c r="S496" s="140">
        <v>0</v>
      </c>
      <c r="T496" s="141">
        <f>S496*H496</f>
        <v>0</v>
      </c>
      <c r="AR496" s="142" t="s">
        <v>281</v>
      </c>
      <c r="AT496" s="142" t="s">
        <v>158</v>
      </c>
      <c r="AU496" s="142" t="s">
        <v>81</v>
      </c>
      <c r="AY496" s="17" t="s">
        <v>156</v>
      </c>
      <c r="BE496" s="143">
        <f>IF(N496="základní",J496,0)</f>
        <v>0</v>
      </c>
      <c r="BF496" s="143">
        <f>IF(N496="snížená",J496,0)</f>
        <v>0</v>
      </c>
      <c r="BG496" s="143">
        <f>IF(N496="zákl. přenesená",J496,0)</f>
        <v>0</v>
      </c>
      <c r="BH496" s="143">
        <f>IF(N496="sníž. přenesená",J496,0)</f>
        <v>0</v>
      </c>
      <c r="BI496" s="143">
        <f>IF(N496="nulová",J496,0)</f>
        <v>0</v>
      </c>
      <c r="BJ496" s="17" t="s">
        <v>79</v>
      </c>
      <c r="BK496" s="143">
        <f>ROUND(I496*H496,2)</f>
        <v>0</v>
      </c>
      <c r="BL496" s="17" t="s">
        <v>281</v>
      </c>
      <c r="BM496" s="142" t="s">
        <v>2466</v>
      </c>
    </row>
    <row r="497" spans="2:65" s="1" customFormat="1">
      <c r="B497" s="32"/>
      <c r="D497" s="144" t="s">
        <v>165</v>
      </c>
      <c r="F497" s="145" t="s">
        <v>2467</v>
      </c>
      <c r="I497" s="146"/>
      <c r="L497" s="32"/>
      <c r="M497" s="147"/>
      <c r="T497" s="53"/>
      <c r="AT497" s="17" t="s">
        <v>165</v>
      </c>
      <c r="AU497" s="17" t="s">
        <v>81</v>
      </c>
    </row>
    <row r="498" spans="2:65" s="1" customFormat="1">
      <c r="B498" s="32"/>
      <c r="D498" s="148" t="s">
        <v>167</v>
      </c>
      <c r="F498" s="149" t="s">
        <v>2468</v>
      </c>
      <c r="I498" s="146"/>
      <c r="L498" s="32"/>
      <c r="M498" s="147"/>
      <c r="T498" s="53"/>
      <c r="AT498" s="17" t="s">
        <v>167</v>
      </c>
      <c r="AU498" s="17" t="s">
        <v>81</v>
      </c>
    </row>
    <row r="499" spans="2:65" s="1" customFormat="1" ht="24.2" customHeight="1">
      <c r="B499" s="32"/>
      <c r="C499" s="131" t="s">
        <v>1116</v>
      </c>
      <c r="D499" s="131" t="s">
        <v>158</v>
      </c>
      <c r="E499" s="132" t="s">
        <v>2469</v>
      </c>
      <c r="F499" s="133" t="s">
        <v>2470</v>
      </c>
      <c r="G499" s="134" t="s">
        <v>2471</v>
      </c>
      <c r="H499" s="183"/>
      <c r="I499" s="136"/>
      <c r="J499" s="137">
        <f>ROUND(I499*H499,2)</f>
        <v>0</v>
      </c>
      <c r="K499" s="133" t="s">
        <v>162</v>
      </c>
      <c r="L499" s="32"/>
      <c r="M499" s="138" t="s">
        <v>19</v>
      </c>
      <c r="N499" s="139" t="s">
        <v>43</v>
      </c>
      <c r="P499" s="140">
        <f>O499*H499</f>
        <v>0</v>
      </c>
      <c r="Q499" s="140">
        <v>0</v>
      </c>
      <c r="R499" s="140">
        <f>Q499*H499</f>
        <v>0</v>
      </c>
      <c r="S499" s="140">
        <v>0</v>
      </c>
      <c r="T499" s="141">
        <f>S499*H499</f>
        <v>0</v>
      </c>
      <c r="AR499" s="142" t="s">
        <v>281</v>
      </c>
      <c r="AT499" s="142" t="s">
        <v>158</v>
      </c>
      <c r="AU499" s="142" t="s">
        <v>81</v>
      </c>
      <c r="AY499" s="17" t="s">
        <v>156</v>
      </c>
      <c r="BE499" s="143">
        <f>IF(N499="základní",J499,0)</f>
        <v>0</v>
      </c>
      <c r="BF499" s="143">
        <f>IF(N499="snížená",J499,0)</f>
        <v>0</v>
      </c>
      <c r="BG499" s="143">
        <f>IF(N499="zákl. přenesená",J499,0)</f>
        <v>0</v>
      </c>
      <c r="BH499" s="143">
        <f>IF(N499="sníž. přenesená",J499,0)</f>
        <v>0</v>
      </c>
      <c r="BI499" s="143">
        <f>IF(N499="nulová",J499,0)</f>
        <v>0</v>
      </c>
      <c r="BJ499" s="17" t="s">
        <v>79</v>
      </c>
      <c r="BK499" s="143">
        <f>ROUND(I499*H499,2)</f>
        <v>0</v>
      </c>
      <c r="BL499" s="17" t="s">
        <v>281</v>
      </c>
      <c r="BM499" s="142" t="s">
        <v>2472</v>
      </c>
    </row>
    <row r="500" spans="2:65" s="1" customFormat="1">
      <c r="B500" s="32"/>
      <c r="D500" s="144" t="s">
        <v>165</v>
      </c>
      <c r="F500" s="145" t="s">
        <v>2473</v>
      </c>
      <c r="I500" s="146"/>
      <c r="L500" s="32"/>
      <c r="M500" s="147"/>
      <c r="T500" s="53"/>
      <c r="AT500" s="17" t="s">
        <v>165</v>
      </c>
      <c r="AU500" s="17" t="s">
        <v>81</v>
      </c>
    </row>
    <row r="501" spans="2:65" s="1" customFormat="1">
      <c r="B501" s="32"/>
      <c r="D501" s="148" t="s">
        <v>167</v>
      </c>
      <c r="F501" s="149" t="s">
        <v>2474</v>
      </c>
      <c r="I501" s="146"/>
      <c r="L501" s="32"/>
      <c r="M501" s="147"/>
      <c r="T501" s="53"/>
      <c r="AT501" s="17" t="s">
        <v>167</v>
      </c>
      <c r="AU501" s="17" t="s">
        <v>81</v>
      </c>
    </row>
    <row r="502" spans="2:65" s="11" customFormat="1" ht="22.9" customHeight="1">
      <c r="B502" s="119"/>
      <c r="D502" s="120" t="s">
        <v>71</v>
      </c>
      <c r="E502" s="129" t="s">
        <v>2475</v>
      </c>
      <c r="F502" s="129" t="s">
        <v>94</v>
      </c>
      <c r="I502" s="122"/>
      <c r="J502" s="130">
        <f>BK502</f>
        <v>0</v>
      </c>
      <c r="L502" s="119"/>
      <c r="M502" s="124"/>
      <c r="P502" s="125">
        <f>SUM(P503:P510)</f>
        <v>0</v>
      </c>
      <c r="R502" s="125">
        <f>SUM(R503:R510)</f>
        <v>1.2E-4</v>
      </c>
      <c r="T502" s="126">
        <f>SUM(T503:T510)</f>
        <v>0</v>
      </c>
      <c r="AR502" s="120" t="s">
        <v>81</v>
      </c>
      <c r="AT502" s="127" t="s">
        <v>71</v>
      </c>
      <c r="AU502" s="127" t="s">
        <v>79</v>
      </c>
      <c r="AY502" s="120" t="s">
        <v>156</v>
      </c>
      <c r="BK502" s="128">
        <f>SUM(BK503:BK510)</f>
        <v>0</v>
      </c>
    </row>
    <row r="503" spans="2:65" s="1" customFormat="1" ht="16.5" customHeight="1">
      <c r="B503" s="32"/>
      <c r="C503" s="131" t="s">
        <v>1120</v>
      </c>
      <c r="D503" s="131" t="s">
        <v>158</v>
      </c>
      <c r="E503" s="132" t="s">
        <v>2476</v>
      </c>
      <c r="F503" s="133" t="s">
        <v>2477</v>
      </c>
      <c r="G503" s="134" t="s">
        <v>284</v>
      </c>
      <c r="H503" s="135">
        <v>1</v>
      </c>
      <c r="I503" s="136"/>
      <c r="J503" s="137">
        <f>ROUND(I503*H503,2)</f>
        <v>0</v>
      </c>
      <c r="K503" s="133" t="s">
        <v>162</v>
      </c>
      <c r="L503" s="32"/>
      <c r="M503" s="138" t="s">
        <v>19</v>
      </c>
      <c r="N503" s="139" t="s">
        <v>43</v>
      </c>
      <c r="P503" s="140">
        <f>O503*H503</f>
        <v>0</v>
      </c>
      <c r="Q503" s="140">
        <v>0</v>
      </c>
      <c r="R503" s="140">
        <f>Q503*H503</f>
        <v>0</v>
      </c>
      <c r="S503" s="140">
        <v>0</v>
      </c>
      <c r="T503" s="141">
        <f>S503*H503</f>
        <v>0</v>
      </c>
      <c r="AR503" s="142" t="s">
        <v>281</v>
      </c>
      <c r="AT503" s="142" t="s">
        <v>158</v>
      </c>
      <c r="AU503" s="142" t="s">
        <v>81</v>
      </c>
      <c r="AY503" s="17" t="s">
        <v>156</v>
      </c>
      <c r="BE503" s="143">
        <f>IF(N503="základní",J503,0)</f>
        <v>0</v>
      </c>
      <c r="BF503" s="143">
        <f>IF(N503="snížená",J503,0)</f>
        <v>0</v>
      </c>
      <c r="BG503" s="143">
        <f>IF(N503="zákl. přenesená",J503,0)</f>
        <v>0</v>
      </c>
      <c r="BH503" s="143">
        <f>IF(N503="sníž. přenesená",J503,0)</f>
        <v>0</v>
      </c>
      <c r="BI503" s="143">
        <f>IF(N503="nulová",J503,0)</f>
        <v>0</v>
      </c>
      <c r="BJ503" s="17" t="s">
        <v>79</v>
      </c>
      <c r="BK503" s="143">
        <f>ROUND(I503*H503,2)</f>
        <v>0</v>
      </c>
      <c r="BL503" s="17" t="s">
        <v>281</v>
      </c>
      <c r="BM503" s="142" t="s">
        <v>2478</v>
      </c>
    </row>
    <row r="504" spans="2:65" s="1" customFormat="1">
      <c r="B504" s="32"/>
      <c r="D504" s="144" t="s">
        <v>165</v>
      </c>
      <c r="F504" s="145" t="s">
        <v>2479</v>
      </c>
      <c r="I504" s="146"/>
      <c r="L504" s="32"/>
      <c r="M504" s="147"/>
      <c r="T504" s="53"/>
      <c r="AT504" s="17" t="s">
        <v>165</v>
      </c>
      <c r="AU504" s="17" t="s">
        <v>81</v>
      </c>
    </row>
    <row r="505" spans="2:65" s="1" customFormat="1">
      <c r="B505" s="32"/>
      <c r="D505" s="148" t="s">
        <v>167</v>
      </c>
      <c r="F505" s="149" t="s">
        <v>2480</v>
      </c>
      <c r="I505" s="146"/>
      <c r="L505" s="32"/>
      <c r="M505" s="147"/>
      <c r="T505" s="53"/>
      <c r="AT505" s="17" t="s">
        <v>167</v>
      </c>
      <c r="AU505" s="17" t="s">
        <v>81</v>
      </c>
    </row>
    <row r="506" spans="2:65" s="1" customFormat="1" ht="16.5" customHeight="1">
      <c r="B506" s="32"/>
      <c r="C506" s="170" t="s">
        <v>1127</v>
      </c>
      <c r="D506" s="170" t="s">
        <v>237</v>
      </c>
      <c r="E506" s="171" t="s">
        <v>2481</v>
      </c>
      <c r="F506" s="172" t="s">
        <v>2482</v>
      </c>
      <c r="G506" s="173" t="s">
        <v>284</v>
      </c>
      <c r="H506" s="174">
        <v>1</v>
      </c>
      <c r="I506" s="175"/>
      <c r="J506" s="176">
        <f>ROUND(I506*H506,2)</f>
        <v>0</v>
      </c>
      <c r="K506" s="172" t="s">
        <v>162</v>
      </c>
      <c r="L506" s="177"/>
      <c r="M506" s="178" t="s">
        <v>19</v>
      </c>
      <c r="N506" s="179" t="s">
        <v>43</v>
      </c>
      <c r="P506" s="140">
        <f>O506*H506</f>
        <v>0</v>
      </c>
      <c r="Q506" s="140">
        <v>1.2E-4</v>
      </c>
      <c r="R506" s="140">
        <f>Q506*H506</f>
        <v>1.2E-4</v>
      </c>
      <c r="S506" s="140">
        <v>0</v>
      </c>
      <c r="T506" s="141">
        <f>S506*H506</f>
        <v>0</v>
      </c>
      <c r="AR506" s="142" t="s">
        <v>384</v>
      </c>
      <c r="AT506" s="142" t="s">
        <v>237</v>
      </c>
      <c r="AU506" s="142" t="s">
        <v>81</v>
      </c>
      <c r="AY506" s="17" t="s">
        <v>156</v>
      </c>
      <c r="BE506" s="143">
        <f>IF(N506="základní",J506,0)</f>
        <v>0</v>
      </c>
      <c r="BF506" s="143">
        <f>IF(N506="snížená",J506,0)</f>
        <v>0</v>
      </c>
      <c r="BG506" s="143">
        <f>IF(N506="zákl. přenesená",J506,0)</f>
        <v>0</v>
      </c>
      <c r="BH506" s="143">
        <f>IF(N506="sníž. přenesená",J506,0)</f>
        <v>0</v>
      </c>
      <c r="BI506" s="143">
        <f>IF(N506="nulová",J506,0)</f>
        <v>0</v>
      </c>
      <c r="BJ506" s="17" t="s">
        <v>79</v>
      </c>
      <c r="BK506" s="143">
        <f>ROUND(I506*H506,2)</f>
        <v>0</v>
      </c>
      <c r="BL506" s="17" t="s">
        <v>281</v>
      </c>
      <c r="BM506" s="142" t="s">
        <v>2483</v>
      </c>
    </row>
    <row r="507" spans="2:65" s="1" customFormat="1">
      <c r="B507" s="32"/>
      <c r="D507" s="144" t="s">
        <v>165</v>
      </c>
      <c r="F507" s="145" t="s">
        <v>2482</v>
      </c>
      <c r="I507" s="146"/>
      <c r="L507" s="32"/>
      <c r="M507" s="147"/>
      <c r="T507" s="53"/>
      <c r="AT507" s="17" t="s">
        <v>165</v>
      </c>
      <c r="AU507" s="17" t="s">
        <v>81</v>
      </c>
    </row>
    <row r="508" spans="2:65" s="1" customFormat="1" ht="24.2" customHeight="1">
      <c r="B508" s="32"/>
      <c r="C508" s="131" t="s">
        <v>1132</v>
      </c>
      <c r="D508" s="131" t="s">
        <v>158</v>
      </c>
      <c r="E508" s="132" t="s">
        <v>2484</v>
      </c>
      <c r="F508" s="133" t="s">
        <v>2485</v>
      </c>
      <c r="G508" s="134" t="s">
        <v>2471</v>
      </c>
      <c r="H508" s="183"/>
      <c r="I508" s="136"/>
      <c r="J508" s="137">
        <f>ROUND(I508*H508,2)</f>
        <v>0</v>
      </c>
      <c r="K508" s="133" t="s">
        <v>162</v>
      </c>
      <c r="L508" s="32"/>
      <c r="M508" s="138" t="s">
        <v>19</v>
      </c>
      <c r="N508" s="139" t="s">
        <v>43</v>
      </c>
      <c r="P508" s="140">
        <f>O508*H508</f>
        <v>0</v>
      </c>
      <c r="Q508" s="140">
        <v>0</v>
      </c>
      <c r="R508" s="140">
        <f>Q508*H508</f>
        <v>0</v>
      </c>
      <c r="S508" s="140">
        <v>0</v>
      </c>
      <c r="T508" s="141">
        <f>S508*H508</f>
        <v>0</v>
      </c>
      <c r="AR508" s="142" t="s">
        <v>281</v>
      </c>
      <c r="AT508" s="142" t="s">
        <v>158</v>
      </c>
      <c r="AU508" s="142" t="s">
        <v>81</v>
      </c>
      <c r="AY508" s="17" t="s">
        <v>156</v>
      </c>
      <c r="BE508" s="143">
        <f>IF(N508="základní",J508,0)</f>
        <v>0</v>
      </c>
      <c r="BF508" s="143">
        <f>IF(N508="snížená",J508,0)</f>
        <v>0</v>
      </c>
      <c r="BG508" s="143">
        <f>IF(N508="zákl. přenesená",J508,0)</f>
        <v>0</v>
      </c>
      <c r="BH508" s="143">
        <f>IF(N508="sníž. přenesená",J508,0)</f>
        <v>0</v>
      </c>
      <c r="BI508" s="143">
        <f>IF(N508="nulová",J508,0)</f>
        <v>0</v>
      </c>
      <c r="BJ508" s="17" t="s">
        <v>79</v>
      </c>
      <c r="BK508" s="143">
        <f>ROUND(I508*H508,2)</f>
        <v>0</v>
      </c>
      <c r="BL508" s="17" t="s">
        <v>281</v>
      </c>
      <c r="BM508" s="142" t="s">
        <v>2486</v>
      </c>
    </row>
    <row r="509" spans="2:65" s="1" customFormat="1">
      <c r="B509" s="32"/>
      <c r="D509" s="144" t="s">
        <v>165</v>
      </c>
      <c r="F509" s="145" t="s">
        <v>2487</v>
      </c>
      <c r="I509" s="146"/>
      <c r="L509" s="32"/>
      <c r="M509" s="147"/>
      <c r="T509" s="53"/>
      <c r="AT509" s="17" t="s">
        <v>165</v>
      </c>
      <c r="AU509" s="17" t="s">
        <v>81</v>
      </c>
    </row>
    <row r="510" spans="2:65" s="1" customFormat="1">
      <c r="B510" s="32"/>
      <c r="D510" s="148" t="s">
        <v>167</v>
      </c>
      <c r="F510" s="149" t="s">
        <v>2488</v>
      </c>
      <c r="I510" s="146"/>
      <c r="L510" s="32"/>
      <c r="M510" s="147"/>
      <c r="T510" s="53"/>
      <c r="AT510" s="17" t="s">
        <v>167</v>
      </c>
      <c r="AU510" s="17" t="s">
        <v>81</v>
      </c>
    </row>
    <row r="511" spans="2:65" s="11" customFormat="1" ht="22.9" customHeight="1">
      <c r="B511" s="119"/>
      <c r="D511" s="120" t="s">
        <v>71</v>
      </c>
      <c r="E511" s="129" t="s">
        <v>1276</v>
      </c>
      <c r="F511" s="129" t="s">
        <v>1277</v>
      </c>
      <c r="I511" s="122"/>
      <c r="J511" s="130">
        <f>BK511</f>
        <v>0</v>
      </c>
      <c r="L511" s="119"/>
      <c r="M511" s="124"/>
      <c r="P511" s="125">
        <f>SUM(P512:P519)</f>
        <v>0</v>
      </c>
      <c r="R511" s="125">
        <f>SUM(R512:R519)</f>
        <v>2.1399999999999999E-2</v>
      </c>
      <c r="T511" s="126">
        <f>SUM(T512:T519)</f>
        <v>0</v>
      </c>
      <c r="AR511" s="120" t="s">
        <v>81</v>
      </c>
      <c r="AT511" s="127" t="s">
        <v>71</v>
      </c>
      <c r="AU511" s="127" t="s">
        <v>79</v>
      </c>
      <c r="AY511" s="120" t="s">
        <v>156</v>
      </c>
      <c r="BK511" s="128">
        <f>SUM(BK512:BK519)</f>
        <v>0</v>
      </c>
    </row>
    <row r="512" spans="2:65" s="1" customFormat="1" ht="24.2" customHeight="1">
      <c r="B512" s="32"/>
      <c r="C512" s="131" t="s">
        <v>1139</v>
      </c>
      <c r="D512" s="131" t="s">
        <v>158</v>
      </c>
      <c r="E512" s="132" t="s">
        <v>2489</v>
      </c>
      <c r="F512" s="133" t="s">
        <v>2490</v>
      </c>
      <c r="G512" s="134" t="s">
        <v>904</v>
      </c>
      <c r="H512" s="135">
        <v>20</v>
      </c>
      <c r="I512" s="136"/>
      <c r="J512" s="137">
        <f>ROUND(I512*H512,2)</f>
        <v>0</v>
      </c>
      <c r="K512" s="133" t="s">
        <v>162</v>
      </c>
      <c r="L512" s="32"/>
      <c r="M512" s="138" t="s">
        <v>19</v>
      </c>
      <c r="N512" s="139" t="s">
        <v>43</v>
      </c>
      <c r="P512" s="140">
        <f>O512*H512</f>
        <v>0</v>
      </c>
      <c r="Q512" s="140">
        <v>6.9999999999999994E-5</v>
      </c>
      <c r="R512" s="140">
        <f>Q512*H512</f>
        <v>1.3999999999999998E-3</v>
      </c>
      <c r="S512" s="140">
        <v>0</v>
      </c>
      <c r="T512" s="141">
        <f>S512*H512</f>
        <v>0</v>
      </c>
      <c r="AR512" s="142" t="s">
        <v>281</v>
      </c>
      <c r="AT512" s="142" t="s">
        <v>158</v>
      </c>
      <c r="AU512" s="142" t="s">
        <v>81</v>
      </c>
      <c r="AY512" s="17" t="s">
        <v>156</v>
      </c>
      <c r="BE512" s="143">
        <f>IF(N512="základní",J512,0)</f>
        <v>0</v>
      </c>
      <c r="BF512" s="143">
        <f>IF(N512="snížená",J512,0)</f>
        <v>0</v>
      </c>
      <c r="BG512" s="143">
        <f>IF(N512="zákl. přenesená",J512,0)</f>
        <v>0</v>
      </c>
      <c r="BH512" s="143">
        <f>IF(N512="sníž. přenesená",J512,0)</f>
        <v>0</v>
      </c>
      <c r="BI512" s="143">
        <f>IF(N512="nulová",J512,0)</f>
        <v>0</v>
      </c>
      <c r="BJ512" s="17" t="s">
        <v>79</v>
      </c>
      <c r="BK512" s="143">
        <f>ROUND(I512*H512,2)</f>
        <v>0</v>
      </c>
      <c r="BL512" s="17" t="s">
        <v>281</v>
      </c>
      <c r="BM512" s="142" t="s">
        <v>2491</v>
      </c>
    </row>
    <row r="513" spans="2:65" s="1" customFormat="1">
      <c r="B513" s="32"/>
      <c r="D513" s="144" t="s">
        <v>165</v>
      </c>
      <c r="F513" s="145" t="s">
        <v>2492</v>
      </c>
      <c r="I513" s="146"/>
      <c r="L513" s="32"/>
      <c r="M513" s="147"/>
      <c r="T513" s="53"/>
      <c r="AT513" s="17" t="s">
        <v>165</v>
      </c>
      <c r="AU513" s="17" t="s">
        <v>81</v>
      </c>
    </row>
    <row r="514" spans="2:65" s="1" customFormat="1">
      <c r="B514" s="32"/>
      <c r="D514" s="148" t="s">
        <v>167</v>
      </c>
      <c r="F514" s="149" t="s">
        <v>2493</v>
      </c>
      <c r="I514" s="146"/>
      <c r="L514" s="32"/>
      <c r="M514" s="147"/>
      <c r="T514" s="53"/>
      <c r="AT514" s="17" t="s">
        <v>167</v>
      </c>
      <c r="AU514" s="17" t="s">
        <v>81</v>
      </c>
    </row>
    <row r="515" spans="2:65" s="1" customFormat="1" ht="16.5" customHeight="1">
      <c r="B515" s="32"/>
      <c r="C515" s="170" t="s">
        <v>1144</v>
      </c>
      <c r="D515" s="170" t="s">
        <v>237</v>
      </c>
      <c r="E515" s="171" t="s">
        <v>2494</v>
      </c>
      <c r="F515" s="172" t="s">
        <v>2495</v>
      </c>
      <c r="G515" s="173" t="s">
        <v>904</v>
      </c>
      <c r="H515" s="174">
        <v>20</v>
      </c>
      <c r="I515" s="175"/>
      <c r="J515" s="176">
        <f>ROUND(I515*H515,2)</f>
        <v>0</v>
      </c>
      <c r="K515" s="172" t="s">
        <v>577</v>
      </c>
      <c r="L515" s="177"/>
      <c r="M515" s="178" t="s">
        <v>19</v>
      </c>
      <c r="N515" s="179" t="s">
        <v>43</v>
      </c>
      <c r="P515" s="140">
        <f>O515*H515</f>
        <v>0</v>
      </c>
      <c r="Q515" s="140">
        <v>1E-3</v>
      </c>
      <c r="R515" s="140">
        <f>Q515*H515</f>
        <v>0.02</v>
      </c>
      <c r="S515" s="140">
        <v>0</v>
      </c>
      <c r="T515" s="141">
        <f>S515*H515</f>
        <v>0</v>
      </c>
      <c r="AR515" s="142" t="s">
        <v>384</v>
      </c>
      <c r="AT515" s="142" t="s">
        <v>237</v>
      </c>
      <c r="AU515" s="142" t="s">
        <v>81</v>
      </c>
      <c r="AY515" s="17" t="s">
        <v>156</v>
      </c>
      <c r="BE515" s="143">
        <f>IF(N515="základní",J515,0)</f>
        <v>0</v>
      </c>
      <c r="BF515" s="143">
        <f>IF(N515="snížená",J515,0)</f>
        <v>0</v>
      </c>
      <c r="BG515" s="143">
        <f>IF(N515="zákl. přenesená",J515,0)</f>
        <v>0</v>
      </c>
      <c r="BH515" s="143">
        <f>IF(N515="sníž. přenesená",J515,0)</f>
        <v>0</v>
      </c>
      <c r="BI515" s="143">
        <f>IF(N515="nulová",J515,0)</f>
        <v>0</v>
      </c>
      <c r="BJ515" s="17" t="s">
        <v>79</v>
      </c>
      <c r="BK515" s="143">
        <f>ROUND(I515*H515,2)</f>
        <v>0</v>
      </c>
      <c r="BL515" s="17" t="s">
        <v>281</v>
      </c>
      <c r="BM515" s="142" t="s">
        <v>2496</v>
      </c>
    </row>
    <row r="516" spans="2:65" s="1" customFormat="1">
      <c r="B516" s="32"/>
      <c r="D516" s="144" t="s">
        <v>165</v>
      </c>
      <c r="F516" s="145" t="s">
        <v>2495</v>
      </c>
      <c r="I516" s="146"/>
      <c r="L516" s="32"/>
      <c r="M516" s="147"/>
      <c r="T516" s="53"/>
      <c r="AT516" s="17" t="s">
        <v>165</v>
      </c>
      <c r="AU516" s="17" t="s">
        <v>81</v>
      </c>
    </row>
    <row r="517" spans="2:65" s="1" customFormat="1" ht="24.2" customHeight="1">
      <c r="B517" s="32"/>
      <c r="C517" s="131" t="s">
        <v>1150</v>
      </c>
      <c r="D517" s="131" t="s">
        <v>158</v>
      </c>
      <c r="E517" s="132" t="s">
        <v>1411</v>
      </c>
      <c r="F517" s="133" t="s">
        <v>1412</v>
      </c>
      <c r="G517" s="134" t="s">
        <v>218</v>
      </c>
      <c r="H517" s="135">
        <v>2.1000000000000001E-2</v>
      </c>
      <c r="I517" s="136"/>
      <c r="J517" s="137">
        <f>ROUND(I517*H517,2)</f>
        <v>0</v>
      </c>
      <c r="K517" s="133" t="s">
        <v>162</v>
      </c>
      <c r="L517" s="32"/>
      <c r="M517" s="138" t="s">
        <v>19</v>
      </c>
      <c r="N517" s="139" t="s">
        <v>43</v>
      </c>
      <c r="P517" s="140">
        <f>O517*H517</f>
        <v>0</v>
      </c>
      <c r="Q517" s="140">
        <v>0</v>
      </c>
      <c r="R517" s="140">
        <f>Q517*H517</f>
        <v>0</v>
      </c>
      <c r="S517" s="140">
        <v>0</v>
      </c>
      <c r="T517" s="141">
        <f>S517*H517</f>
        <v>0</v>
      </c>
      <c r="AR517" s="142" t="s">
        <v>281</v>
      </c>
      <c r="AT517" s="142" t="s">
        <v>158</v>
      </c>
      <c r="AU517" s="142" t="s">
        <v>81</v>
      </c>
      <c r="AY517" s="17" t="s">
        <v>156</v>
      </c>
      <c r="BE517" s="143">
        <f>IF(N517="základní",J517,0)</f>
        <v>0</v>
      </c>
      <c r="BF517" s="143">
        <f>IF(N517="snížená",J517,0)</f>
        <v>0</v>
      </c>
      <c r="BG517" s="143">
        <f>IF(N517="zákl. přenesená",J517,0)</f>
        <v>0</v>
      </c>
      <c r="BH517" s="143">
        <f>IF(N517="sníž. přenesená",J517,0)</f>
        <v>0</v>
      </c>
      <c r="BI517" s="143">
        <f>IF(N517="nulová",J517,0)</f>
        <v>0</v>
      </c>
      <c r="BJ517" s="17" t="s">
        <v>79</v>
      </c>
      <c r="BK517" s="143">
        <f>ROUND(I517*H517,2)</f>
        <v>0</v>
      </c>
      <c r="BL517" s="17" t="s">
        <v>281</v>
      </c>
      <c r="BM517" s="142" t="s">
        <v>2497</v>
      </c>
    </row>
    <row r="518" spans="2:65" s="1" customFormat="1">
      <c r="B518" s="32"/>
      <c r="D518" s="144" t="s">
        <v>165</v>
      </c>
      <c r="F518" s="145" t="s">
        <v>1414</v>
      </c>
      <c r="I518" s="146"/>
      <c r="L518" s="32"/>
      <c r="M518" s="147"/>
      <c r="T518" s="53"/>
      <c r="AT518" s="17" t="s">
        <v>165</v>
      </c>
      <c r="AU518" s="17" t="s">
        <v>81</v>
      </c>
    </row>
    <row r="519" spans="2:65" s="1" customFormat="1">
      <c r="B519" s="32"/>
      <c r="D519" s="148" t="s">
        <v>167</v>
      </c>
      <c r="F519" s="149" t="s">
        <v>1415</v>
      </c>
      <c r="I519" s="146"/>
      <c r="L519" s="32"/>
      <c r="M519" s="147"/>
      <c r="T519" s="53"/>
      <c r="AT519" s="17" t="s">
        <v>167</v>
      </c>
      <c r="AU519" s="17" t="s">
        <v>81</v>
      </c>
    </row>
    <row r="520" spans="2:65" s="11" customFormat="1" ht="25.9" customHeight="1">
      <c r="B520" s="119"/>
      <c r="D520" s="120" t="s">
        <v>71</v>
      </c>
      <c r="E520" s="121" t="s">
        <v>2498</v>
      </c>
      <c r="F520" s="121" t="s">
        <v>2499</v>
      </c>
      <c r="I520" s="122"/>
      <c r="J520" s="123">
        <f>BK520</f>
        <v>0</v>
      </c>
      <c r="L520" s="119"/>
      <c r="M520" s="124"/>
      <c r="P520" s="125">
        <f>SUM(P521:P530)</f>
        <v>0</v>
      </c>
      <c r="R520" s="125">
        <f>SUM(R521:R530)</f>
        <v>0</v>
      </c>
      <c r="T520" s="126">
        <f>SUM(T521:T530)</f>
        <v>0</v>
      </c>
      <c r="AR520" s="120" t="s">
        <v>163</v>
      </c>
      <c r="AT520" s="127" t="s">
        <v>71</v>
      </c>
      <c r="AU520" s="127" t="s">
        <v>72</v>
      </c>
      <c r="AY520" s="120" t="s">
        <v>156</v>
      </c>
      <c r="BK520" s="128">
        <f>SUM(BK521:BK530)</f>
        <v>0</v>
      </c>
    </row>
    <row r="521" spans="2:65" s="1" customFormat="1" ht="16.5" customHeight="1">
      <c r="B521" s="32"/>
      <c r="C521" s="131" t="s">
        <v>1154</v>
      </c>
      <c r="D521" s="131" t="s">
        <v>158</v>
      </c>
      <c r="E521" s="132" t="s">
        <v>2500</v>
      </c>
      <c r="F521" s="133" t="s">
        <v>2501</v>
      </c>
      <c r="G521" s="134" t="s">
        <v>2502</v>
      </c>
      <c r="H521" s="135">
        <v>64</v>
      </c>
      <c r="I521" s="136"/>
      <c r="J521" s="137">
        <f>ROUND(I521*H521,2)</f>
        <v>0</v>
      </c>
      <c r="K521" s="133" t="s">
        <v>162</v>
      </c>
      <c r="L521" s="32"/>
      <c r="M521" s="138" t="s">
        <v>19</v>
      </c>
      <c r="N521" s="139" t="s">
        <v>43</v>
      </c>
      <c r="P521" s="140">
        <f>O521*H521</f>
        <v>0</v>
      </c>
      <c r="Q521" s="140">
        <v>0</v>
      </c>
      <c r="R521" s="140">
        <f>Q521*H521</f>
        <v>0</v>
      </c>
      <c r="S521" s="140">
        <v>0</v>
      </c>
      <c r="T521" s="141">
        <f>S521*H521</f>
        <v>0</v>
      </c>
      <c r="AR521" s="142" t="s">
        <v>2503</v>
      </c>
      <c r="AT521" s="142" t="s">
        <v>158</v>
      </c>
      <c r="AU521" s="142" t="s">
        <v>79</v>
      </c>
      <c r="AY521" s="17" t="s">
        <v>156</v>
      </c>
      <c r="BE521" s="143">
        <f>IF(N521="základní",J521,0)</f>
        <v>0</v>
      </c>
      <c r="BF521" s="143">
        <f>IF(N521="snížená",J521,0)</f>
        <v>0</v>
      </c>
      <c r="BG521" s="143">
        <f>IF(N521="zákl. přenesená",J521,0)</f>
        <v>0</v>
      </c>
      <c r="BH521" s="143">
        <f>IF(N521="sníž. přenesená",J521,0)</f>
        <v>0</v>
      </c>
      <c r="BI521" s="143">
        <f>IF(N521="nulová",J521,0)</f>
        <v>0</v>
      </c>
      <c r="BJ521" s="17" t="s">
        <v>79</v>
      </c>
      <c r="BK521" s="143">
        <f>ROUND(I521*H521,2)</f>
        <v>0</v>
      </c>
      <c r="BL521" s="17" t="s">
        <v>2503</v>
      </c>
      <c r="BM521" s="142" t="s">
        <v>2504</v>
      </c>
    </row>
    <row r="522" spans="2:65" s="1" customFormat="1">
      <c r="B522" s="32"/>
      <c r="D522" s="144" t="s">
        <v>165</v>
      </c>
      <c r="F522" s="145" t="s">
        <v>2505</v>
      </c>
      <c r="I522" s="146"/>
      <c r="L522" s="32"/>
      <c r="M522" s="147"/>
      <c r="T522" s="53"/>
      <c r="AT522" s="17" t="s">
        <v>165</v>
      </c>
      <c r="AU522" s="17" t="s">
        <v>79</v>
      </c>
    </row>
    <row r="523" spans="2:65" s="1" customFormat="1">
      <c r="B523" s="32"/>
      <c r="D523" s="148" t="s">
        <v>167</v>
      </c>
      <c r="F523" s="149" t="s">
        <v>2506</v>
      </c>
      <c r="I523" s="146"/>
      <c r="L523" s="32"/>
      <c r="M523" s="147"/>
      <c r="T523" s="53"/>
      <c r="AT523" s="17" t="s">
        <v>167</v>
      </c>
      <c r="AU523" s="17" t="s">
        <v>79</v>
      </c>
    </row>
    <row r="524" spans="2:65" s="12" customFormat="1">
      <c r="B524" s="150"/>
      <c r="D524" s="144" t="s">
        <v>169</v>
      </c>
      <c r="E524" s="151" t="s">
        <v>19</v>
      </c>
      <c r="F524" s="152" t="s">
        <v>2507</v>
      </c>
      <c r="H524" s="151" t="s">
        <v>19</v>
      </c>
      <c r="I524" s="153"/>
      <c r="L524" s="150"/>
      <c r="M524" s="154"/>
      <c r="T524" s="155"/>
      <c r="AT524" s="151" t="s">
        <v>169</v>
      </c>
      <c r="AU524" s="151" t="s">
        <v>79</v>
      </c>
      <c r="AV524" s="12" t="s">
        <v>79</v>
      </c>
      <c r="AW524" s="12" t="s">
        <v>33</v>
      </c>
      <c r="AX524" s="12" t="s">
        <v>72</v>
      </c>
      <c r="AY524" s="151" t="s">
        <v>156</v>
      </c>
    </row>
    <row r="525" spans="2:65" s="13" customFormat="1">
      <c r="B525" s="156"/>
      <c r="D525" s="144" t="s">
        <v>169</v>
      </c>
      <c r="E525" s="157" t="s">
        <v>19</v>
      </c>
      <c r="F525" s="158" t="s">
        <v>2508</v>
      </c>
      <c r="H525" s="159">
        <v>64</v>
      </c>
      <c r="I525" s="160"/>
      <c r="L525" s="156"/>
      <c r="M525" s="161"/>
      <c r="T525" s="162"/>
      <c r="AT525" s="157" t="s">
        <v>169</v>
      </c>
      <c r="AU525" s="157" t="s">
        <v>79</v>
      </c>
      <c r="AV525" s="13" t="s">
        <v>81</v>
      </c>
      <c r="AW525" s="13" t="s">
        <v>33</v>
      </c>
      <c r="AX525" s="13" t="s">
        <v>79</v>
      </c>
      <c r="AY525" s="157" t="s">
        <v>156</v>
      </c>
    </row>
    <row r="526" spans="2:65" s="1" customFormat="1" ht="21.75" customHeight="1">
      <c r="B526" s="32"/>
      <c r="C526" s="131" t="s">
        <v>1160</v>
      </c>
      <c r="D526" s="131" t="s">
        <v>158</v>
      </c>
      <c r="E526" s="132" t="s">
        <v>2509</v>
      </c>
      <c r="F526" s="133" t="s">
        <v>2510</v>
      </c>
      <c r="G526" s="134" t="s">
        <v>2502</v>
      </c>
      <c r="H526" s="135">
        <v>32</v>
      </c>
      <c r="I526" s="136"/>
      <c r="J526" s="137">
        <f>ROUND(I526*H526,2)</f>
        <v>0</v>
      </c>
      <c r="K526" s="133" t="s">
        <v>162</v>
      </c>
      <c r="L526" s="32"/>
      <c r="M526" s="138" t="s">
        <v>19</v>
      </c>
      <c r="N526" s="139" t="s">
        <v>43</v>
      </c>
      <c r="P526" s="140">
        <f>O526*H526</f>
        <v>0</v>
      </c>
      <c r="Q526" s="140">
        <v>0</v>
      </c>
      <c r="R526" s="140">
        <f>Q526*H526</f>
        <v>0</v>
      </c>
      <c r="S526" s="140">
        <v>0</v>
      </c>
      <c r="T526" s="141">
        <f>S526*H526</f>
        <v>0</v>
      </c>
      <c r="AR526" s="142" t="s">
        <v>2503</v>
      </c>
      <c r="AT526" s="142" t="s">
        <v>158</v>
      </c>
      <c r="AU526" s="142" t="s">
        <v>79</v>
      </c>
      <c r="AY526" s="17" t="s">
        <v>156</v>
      </c>
      <c r="BE526" s="143">
        <f>IF(N526="základní",J526,0)</f>
        <v>0</v>
      </c>
      <c r="BF526" s="143">
        <f>IF(N526="snížená",J526,0)</f>
        <v>0</v>
      </c>
      <c r="BG526" s="143">
        <f>IF(N526="zákl. přenesená",J526,0)</f>
        <v>0</v>
      </c>
      <c r="BH526" s="143">
        <f>IF(N526="sníž. přenesená",J526,0)</f>
        <v>0</v>
      </c>
      <c r="BI526" s="143">
        <f>IF(N526="nulová",J526,0)</f>
        <v>0</v>
      </c>
      <c r="BJ526" s="17" t="s">
        <v>79</v>
      </c>
      <c r="BK526" s="143">
        <f>ROUND(I526*H526,2)</f>
        <v>0</v>
      </c>
      <c r="BL526" s="17" t="s">
        <v>2503</v>
      </c>
      <c r="BM526" s="142" t="s">
        <v>2511</v>
      </c>
    </row>
    <row r="527" spans="2:65" s="1" customFormat="1">
      <c r="B527" s="32"/>
      <c r="D527" s="144" t="s">
        <v>165</v>
      </c>
      <c r="F527" s="145" t="s">
        <v>2512</v>
      </c>
      <c r="I527" s="146"/>
      <c r="L527" s="32"/>
      <c r="M527" s="147"/>
      <c r="T527" s="53"/>
      <c r="AT527" s="17" t="s">
        <v>165</v>
      </c>
      <c r="AU527" s="17" t="s">
        <v>79</v>
      </c>
    </row>
    <row r="528" spans="2:65" s="1" customFormat="1">
      <c r="B528" s="32"/>
      <c r="D528" s="148" t="s">
        <v>167</v>
      </c>
      <c r="F528" s="149" t="s">
        <v>2513</v>
      </c>
      <c r="I528" s="146"/>
      <c r="L528" s="32"/>
      <c r="M528" s="147"/>
      <c r="T528" s="53"/>
      <c r="AT528" s="17" t="s">
        <v>167</v>
      </c>
      <c r="AU528" s="17" t="s">
        <v>79</v>
      </c>
    </row>
    <row r="529" spans="2:51" s="12" customFormat="1">
      <c r="B529" s="150"/>
      <c r="D529" s="144" t="s">
        <v>169</v>
      </c>
      <c r="E529" s="151" t="s">
        <v>19</v>
      </c>
      <c r="F529" s="152" t="s">
        <v>2514</v>
      </c>
      <c r="H529" s="151" t="s">
        <v>19</v>
      </c>
      <c r="I529" s="153"/>
      <c r="L529" s="150"/>
      <c r="M529" s="154"/>
      <c r="T529" s="155"/>
      <c r="AT529" s="151" t="s">
        <v>169</v>
      </c>
      <c r="AU529" s="151" t="s">
        <v>79</v>
      </c>
      <c r="AV529" s="12" t="s">
        <v>79</v>
      </c>
      <c r="AW529" s="12" t="s">
        <v>33</v>
      </c>
      <c r="AX529" s="12" t="s">
        <v>72</v>
      </c>
      <c r="AY529" s="151" t="s">
        <v>156</v>
      </c>
    </row>
    <row r="530" spans="2:51" s="13" customFormat="1">
      <c r="B530" s="156"/>
      <c r="D530" s="144" t="s">
        <v>169</v>
      </c>
      <c r="E530" s="157" t="s">
        <v>19</v>
      </c>
      <c r="F530" s="158" t="s">
        <v>384</v>
      </c>
      <c r="H530" s="159">
        <v>32</v>
      </c>
      <c r="I530" s="160"/>
      <c r="L530" s="156"/>
      <c r="M530" s="184"/>
      <c r="N530" s="185"/>
      <c r="O530" s="185"/>
      <c r="P530" s="185"/>
      <c r="Q530" s="185"/>
      <c r="R530" s="185"/>
      <c r="S530" s="185"/>
      <c r="T530" s="186"/>
      <c r="AT530" s="157" t="s">
        <v>169</v>
      </c>
      <c r="AU530" s="157" t="s">
        <v>79</v>
      </c>
      <c r="AV530" s="13" t="s">
        <v>81</v>
      </c>
      <c r="AW530" s="13" t="s">
        <v>33</v>
      </c>
      <c r="AX530" s="13" t="s">
        <v>79</v>
      </c>
      <c r="AY530" s="157" t="s">
        <v>156</v>
      </c>
    </row>
    <row r="531" spans="2:51" s="1" customFormat="1" ht="6.95" customHeight="1">
      <c r="B531" s="41"/>
      <c r="C531" s="42"/>
      <c r="D531" s="42"/>
      <c r="E531" s="42"/>
      <c r="F531" s="42"/>
      <c r="G531" s="42"/>
      <c r="H531" s="42"/>
      <c r="I531" s="42"/>
      <c r="J531" s="42"/>
      <c r="K531" s="42"/>
      <c r="L531" s="32"/>
    </row>
  </sheetData>
  <sheetProtection algorithmName="SHA-512" hashValue="MdtbIsS0axbNb+OHzfILqkzAA5TNO1BOdveQ/JWZBR/xewvDRJxx2vSJTVx6Jw/uFskOc3i7+IuS3M4xDHk13w==" saltValue="r9DN846aF7DFml0IRZ1WBavUuRP/epF0FQ6ycvujNJb0i/b8l0iWW2br6VqugiHZrn6VRcp69ZkRnUH8KPFNnQ==" spinCount="100000" sheet="1" objects="1" scenarios="1" formatColumns="0" formatRows="0" autoFilter="0"/>
  <autoFilter ref="C98:K530" xr:uid="{00000000-0009-0000-0000-000002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4" r:id="rId1" xr:uid="{00000000-0004-0000-0200-000000000000}"/>
    <hyperlink ref="F109" r:id="rId2" xr:uid="{00000000-0004-0000-0200-000001000000}"/>
    <hyperlink ref="F117" r:id="rId3" xr:uid="{00000000-0004-0000-0200-000002000000}"/>
    <hyperlink ref="F121" r:id="rId4" xr:uid="{00000000-0004-0000-0200-000003000000}"/>
    <hyperlink ref="F129" r:id="rId5" xr:uid="{00000000-0004-0000-0200-000004000000}"/>
    <hyperlink ref="F135" r:id="rId6" xr:uid="{00000000-0004-0000-0200-000005000000}"/>
    <hyperlink ref="F138" r:id="rId7" xr:uid="{00000000-0004-0000-0200-000006000000}"/>
    <hyperlink ref="F148" r:id="rId8" xr:uid="{00000000-0004-0000-0200-000007000000}"/>
    <hyperlink ref="F154" r:id="rId9" xr:uid="{00000000-0004-0000-0200-000008000000}"/>
    <hyperlink ref="F161" r:id="rId10" xr:uid="{00000000-0004-0000-0200-000009000000}"/>
    <hyperlink ref="F166" r:id="rId11" xr:uid="{00000000-0004-0000-0200-00000A000000}"/>
    <hyperlink ref="F171" r:id="rId12" xr:uid="{00000000-0004-0000-0200-00000B000000}"/>
    <hyperlink ref="F178" r:id="rId13" xr:uid="{00000000-0004-0000-0200-00000C000000}"/>
    <hyperlink ref="F183" r:id="rId14" xr:uid="{00000000-0004-0000-0200-00000D000000}"/>
    <hyperlink ref="F188" r:id="rId15" xr:uid="{00000000-0004-0000-0200-00000E000000}"/>
    <hyperlink ref="F195" r:id="rId16" xr:uid="{00000000-0004-0000-0200-00000F000000}"/>
    <hyperlink ref="F201" r:id="rId17" xr:uid="{00000000-0004-0000-0200-000010000000}"/>
    <hyperlink ref="F206" r:id="rId18" xr:uid="{00000000-0004-0000-0200-000011000000}"/>
    <hyperlink ref="F209" r:id="rId19" xr:uid="{00000000-0004-0000-0200-000012000000}"/>
    <hyperlink ref="F212" r:id="rId20" xr:uid="{00000000-0004-0000-0200-000013000000}"/>
    <hyperlink ref="F215" r:id="rId21" xr:uid="{00000000-0004-0000-0200-000014000000}"/>
    <hyperlink ref="F218" r:id="rId22" xr:uid="{00000000-0004-0000-0200-000015000000}"/>
    <hyperlink ref="F221" r:id="rId23" xr:uid="{00000000-0004-0000-0200-000016000000}"/>
    <hyperlink ref="F224" r:id="rId24" xr:uid="{00000000-0004-0000-0200-000017000000}"/>
    <hyperlink ref="F227" r:id="rId25" xr:uid="{00000000-0004-0000-0200-000018000000}"/>
    <hyperlink ref="F234" r:id="rId26" xr:uid="{00000000-0004-0000-0200-000019000000}"/>
    <hyperlink ref="F243" r:id="rId27" xr:uid="{00000000-0004-0000-0200-00001A000000}"/>
    <hyperlink ref="F268" r:id="rId28" xr:uid="{00000000-0004-0000-0200-00001B000000}"/>
    <hyperlink ref="F273" r:id="rId29" xr:uid="{00000000-0004-0000-0200-00001C000000}"/>
    <hyperlink ref="F278" r:id="rId30" xr:uid="{00000000-0004-0000-0200-00001D000000}"/>
    <hyperlink ref="F281" r:id="rId31" xr:uid="{00000000-0004-0000-0200-00001E000000}"/>
    <hyperlink ref="F286" r:id="rId32" xr:uid="{00000000-0004-0000-0200-00001F000000}"/>
    <hyperlink ref="F290" r:id="rId33" xr:uid="{00000000-0004-0000-0200-000020000000}"/>
    <hyperlink ref="F293" r:id="rId34" xr:uid="{00000000-0004-0000-0200-000021000000}"/>
    <hyperlink ref="F296" r:id="rId35" xr:uid="{00000000-0004-0000-0200-000022000000}"/>
    <hyperlink ref="F299" r:id="rId36" xr:uid="{00000000-0004-0000-0200-000023000000}"/>
    <hyperlink ref="F302" r:id="rId37" xr:uid="{00000000-0004-0000-0200-000024000000}"/>
    <hyperlink ref="F305" r:id="rId38" xr:uid="{00000000-0004-0000-0200-000025000000}"/>
    <hyperlink ref="F308" r:id="rId39" xr:uid="{00000000-0004-0000-0200-000026000000}"/>
    <hyperlink ref="F313" r:id="rId40" xr:uid="{00000000-0004-0000-0200-000027000000}"/>
    <hyperlink ref="F316" r:id="rId41" xr:uid="{00000000-0004-0000-0200-000028000000}"/>
    <hyperlink ref="F319" r:id="rId42" xr:uid="{00000000-0004-0000-0200-000029000000}"/>
    <hyperlink ref="F322" r:id="rId43" xr:uid="{00000000-0004-0000-0200-00002A000000}"/>
    <hyperlink ref="F325" r:id="rId44" xr:uid="{00000000-0004-0000-0200-00002B000000}"/>
    <hyperlink ref="F328" r:id="rId45" xr:uid="{00000000-0004-0000-0200-00002C000000}"/>
    <hyperlink ref="F333" r:id="rId46" xr:uid="{00000000-0004-0000-0200-00002D000000}"/>
    <hyperlink ref="F336" r:id="rId47" xr:uid="{00000000-0004-0000-0200-00002E000000}"/>
    <hyperlink ref="F339" r:id="rId48" xr:uid="{00000000-0004-0000-0200-00002F000000}"/>
    <hyperlink ref="F342" r:id="rId49" xr:uid="{00000000-0004-0000-0200-000030000000}"/>
    <hyperlink ref="F346" r:id="rId50" xr:uid="{00000000-0004-0000-0200-000031000000}"/>
    <hyperlink ref="F351" r:id="rId51" xr:uid="{00000000-0004-0000-0200-000032000000}"/>
    <hyperlink ref="F356" r:id="rId52" xr:uid="{00000000-0004-0000-0200-000033000000}"/>
    <hyperlink ref="F361" r:id="rId53" xr:uid="{00000000-0004-0000-0200-000034000000}"/>
    <hyperlink ref="F376" r:id="rId54" xr:uid="{00000000-0004-0000-0200-000035000000}"/>
    <hyperlink ref="F381" r:id="rId55" xr:uid="{00000000-0004-0000-0200-000036000000}"/>
    <hyperlink ref="F386" r:id="rId56" xr:uid="{00000000-0004-0000-0200-000037000000}"/>
    <hyperlink ref="F391" r:id="rId57" xr:uid="{00000000-0004-0000-0200-000038000000}"/>
    <hyperlink ref="F400" r:id="rId58" xr:uid="{00000000-0004-0000-0200-000039000000}"/>
    <hyperlink ref="F409" r:id="rId59" xr:uid="{00000000-0004-0000-0200-00003A000000}"/>
    <hyperlink ref="F414" r:id="rId60" xr:uid="{00000000-0004-0000-0200-00003B000000}"/>
    <hyperlink ref="F419" r:id="rId61" xr:uid="{00000000-0004-0000-0200-00003C000000}"/>
    <hyperlink ref="F424" r:id="rId62" xr:uid="{00000000-0004-0000-0200-00003D000000}"/>
    <hyperlink ref="F429" r:id="rId63" xr:uid="{00000000-0004-0000-0200-00003E000000}"/>
    <hyperlink ref="F436" r:id="rId64" xr:uid="{00000000-0004-0000-0200-00003F000000}"/>
    <hyperlink ref="F441" r:id="rId65" xr:uid="{00000000-0004-0000-0200-000040000000}"/>
    <hyperlink ref="F446" r:id="rId66" xr:uid="{00000000-0004-0000-0200-000041000000}"/>
    <hyperlink ref="F451" r:id="rId67" xr:uid="{00000000-0004-0000-0200-000042000000}"/>
    <hyperlink ref="F458" r:id="rId68" xr:uid="{00000000-0004-0000-0200-000043000000}"/>
    <hyperlink ref="F463" r:id="rId69" xr:uid="{00000000-0004-0000-0200-000044000000}"/>
    <hyperlink ref="F466" r:id="rId70" xr:uid="{00000000-0004-0000-0200-000045000000}"/>
    <hyperlink ref="F471" r:id="rId71" xr:uid="{00000000-0004-0000-0200-000046000000}"/>
    <hyperlink ref="F476" r:id="rId72" xr:uid="{00000000-0004-0000-0200-000047000000}"/>
    <hyperlink ref="F480" r:id="rId73" xr:uid="{00000000-0004-0000-0200-000048000000}"/>
    <hyperlink ref="F483" r:id="rId74" xr:uid="{00000000-0004-0000-0200-000049000000}"/>
    <hyperlink ref="F486" r:id="rId75" xr:uid="{00000000-0004-0000-0200-00004A000000}"/>
    <hyperlink ref="F489" r:id="rId76" xr:uid="{00000000-0004-0000-0200-00004B000000}"/>
    <hyperlink ref="F494" r:id="rId77" xr:uid="{00000000-0004-0000-0200-00004C000000}"/>
    <hyperlink ref="F498" r:id="rId78" xr:uid="{00000000-0004-0000-0200-00004D000000}"/>
    <hyperlink ref="F501" r:id="rId79" xr:uid="{00000000-0004-0000-0200-00004E000000}"/>
    <hyperlink ref="F505" r:id="rId80" xr:uid="{00000000-0004-0000-0200-00004F000000}"/>
    <hyperlink ref="F510" r:id="rId81" xr:uid="{00000000-0004-0000-0200-000050000000}"/>
    <hyperlink ref="F514" r:id="rId82" xr:uid="{00000000-0004-0000-0200-000051000000}"/>
    <hyperlink ref="F519" r:id="rId83" xr:uid="{00000000-0004-0000-0200-000052000000}"/>
    <hyperlink ref="F523" r:id="rId84" xr:uid="{00000000-0004-0000-0200-000053000000}"/>
    <hyperlink ref="F528" r:id="rId85" xr:uid="{00000000-0004-0000-0200-00005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ht="12" customHeight="1">
      <c r="B8" s="20"/>
      <c r="D8" s="27" t="s">
        <v>115</v>
      </c>
      <c r="L8" s="20"/>
    </row>
    <row r="9" spans="2:46" s="1" customFormat="1" ht="16.5" customHeight="1">
      <c r="B9" s="32"/>
      <c r="E9" s="280" t="s">
        <v>116</v>
      </c>
      <c r="F9" s="282"/>
      <c r="G9" s="282"/>
      <c r="H9" s="282"/>
      <c r="L9" s="32"/>
    </row>
    <row r="10" spans="2:46" s="1" customFormat="1" ht="12" customHeight="1">
      <c r="B10" s="32"/>
      <c r="D10" s="27" t="s">
        <v>117</v>
      </c>
      <c r="L10" s="32"/>
    </row>
    <row r="11" spans="2:46" s="1" customFormat="1" ht="16.5" customHeight="1">
      <c r="B11" s="32"/>
      <c r="E11" s="245" t="s">
        <v>2515</v>
      </c>
      <c r="F11" s="282"/>
      <c r="G11" s="282"/>
      <c r="H11" s="282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17. 1. 2026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83" t="str">
        <f>'Rekapitulace stavby'!E14</f>
        <v>Vyplň údaj</v>
      </c>
      <c r="F20" s="251"/>
      <c r="G20" s="251"/>
      <c r="H20" s="25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55" t="s">
        <v>19</v>
      </c>
      <c r="F29" s="255"/>
      <c r="G29" s="255"/>
      <c r="H29" s="255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ROUND((SUM(BE92:BE218)),  2)</f>
        <v>0</v>
      </c>
      <c r="I35" s="93">
        <v>0.21</v>
      </c>
      <c r="J35" s="83">
        <f>ROUND(((SUM(BE92:BE218))*I35),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ROUND((SUM(BF92:BF218)),  2)</f>
        <v>0</v>
      </c>
      <c r="I36" s="93">
        <v>0.12</v>
      </c>
      <c r="J36" s="83">
        <f>ROUND(((SUM(BF92:BF218))*I36),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ROUND((SUM(BG92:BG218)),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ROUND((SUM(BH92:BH218)),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ROUND((SUM(BI92:BI218)),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80" t="str">
        <f>E7</f>
        <v>Stavební úpravy Městské sauny Ostrov, U Koupaliště, 363 01 Ostrov</v>
      </c>
      <c r="F50" s="281"/>
      <c r="G50" s="281"/>
      <c r="H50" s="281"/>
      <c r="L50" s="32"/>
    </row>
    <row r="51" spans="2:47" ht="12" customHeight="1">
      <c r="B51" s="20"/>
      <c r="C51" s="27" t="s">
        <v>115</v>
      </c>
      <c r="L51" s="20"/>
    </row>
    <row r="52" spans="2:47" s="1" customFormat="1" ht="16.5" customHeight="1">
      <c r="B52" s="32"/>
      <c r="E52" s="280" t="s">
        <v>116</v>
      </c>
      <c r="F52" s="282"/>
      <c r="G52" s="282"/>
      <c r="H52" s="282"/>
      <c r="L52" s="32"/>
    </row>
    <row r="53" spans="2:47" s="1" customFormat="1" ht="12" customHeight="1">
      <c r="B53" s="32"/>
      <c r="C53" s="27" t="s">
        <v>117</v>
      </c>
      <c r="L53" s="32"/>
    </row>
    <row r="54" spans="2:47" s="1" customFormat="1" ht="16.5" customHeight="1">
      <c r="B54" s="32"/>
      <c r="E54" s="245" t="str">
        <f>E11</f>
        <v>01.03 - Vytápění</v>
      </c>
      <c r="F54" s="282"/>
      <c r="G54" s="282"/>
      <c r="H54" s="282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U Koupaliště, Ostrov</v>
      </c>
      <c r="I56" s="27" t="s">
        <v>23</v>
      </c>
      <c r="J56" s="49" t="str">
        <f>IF(J14="","",J14)</f>
        <v>17. 1. 2026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Město Ostrov</v>
      </c>
      <c r="I58" s="27" t="s">
        <v>31</v>
      </c>
      <c r="J58" s="30" t="str">
        <f>E23</f>
        <v>Ing. arch. Břetislav Kubíček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Bc. Martin Frous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J92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131</v>
      </c>
      <c r="E64" s="105"/>
      <c r="F64" s="105"/>
      <c r="G64" s="105"/>
      <c r="H64" s="105"/>
      <c r="I64" s="105"/>
      <c r="J64" s="106">
        <f>J93</f>
        <v>0</v>
      </c>
      <c r="L64" s="103"/>
    </row>
    <row r="65" spans="2:12" s="9" customFormat="1" ht="19.899999999999999" customHeight="1">
      <c r="B65" s="107"/>
      <c r="D65" s="108" t="s">
        <v>2516</v>
      </c>
      <c r="E65" s="109"/>
      <c r="F65" s="109"/>
      <c r="G65" s="109"/>
      <c r="H65" s="109"/>
      <c r="I65" s="109"/>
      <c r="J65" s="110">
        <f>J94</f>
        <v>0</v>
      </c>
      <c r="L65" s="107"/>
    </row>
    <row r="66" spans="2:12" s="9" customFormat="1" ht="19.899999999999999" customHeight="1">
      <c r="B66" s="107"/>
      <c r="D66" s="108" t="s">
        <v>2517</v>
      </c>
      <c r="E66" s="109"/>
      <c r="F66" s="109"/>
      <c r="G66" s="109"/>
      <c r="H66" s="109"/>
      <c r="I66" s="109"/>
      <c r="J66" s="110">
        <f>J129</f>
        <v>0</v>
      </c>
      <c r="L66" s="107"/>
    </row>
    <row r="67" spans="2:12" s="9" customFormat="1" ht="19.899999999999999" customHeight="1">
      <c r="B67" s="107"/>
      <c r="D67" s="108" t="s">
        <v>2518</v>
      </c>
      <c r="E67" s="109"/>
      <c r="F67" s="109"/>
      <c r="G67" s="109"/>
      <c r="H67" s="109"/>
      <c r="I67" s="109"/>
      <c r="J67" s="110">
        <f>J148</f>
        <v>0</v>
      </c>
      <c r="L67" s="107"/>
    </row>
    <row r="68" spans="2:12" s="9" customFormat="1" ht="19.899999999999999" customHeight="1">
      <c r="B68" s="107"/>
      <c r="D68" s="108" t="s">
        <v>2519</v>
      </c>
      <c r="E68" s="109"/>
      <c r="F68" s="109"/>
      <c r="G68" s="109"/>
      <c r="H68" s="109"/>
      <c r="I68" s="109"/>
      <c r="J68" s="110">
        <f>J157</f>
        <v>0</v>
      </c>
      <c r="L68" s="107"/>
    </row>
    <row r="69" spans="2:12" s="9" customFormat="1" ht="19.899999999999999" customHeight="1">
      <c r="B69" s="107"/>
      <c r="D69" s="108" t="s">
        <v>136</v>
      </c>
      <c r="E69" s="109"/>
      <c r="F69" s="109"/>
      <c r="G69" s="109"/>
      <c r="H69" s="109"/>
      <c r="I69" s="109"/>
      <c r="J69" s="110">
        <f>J199</f>
        <v>0</v>
      </c>
      <c r="L69" s="107"/>
    </row>
    <row r="70" spans="2:12" s="8" customFormat="1" ht="24.95" customHeight="1">
      <c r="B70" s="103"/>
      <c r="D70" s="104" t="s">
        <v>1886</v>
      </c>
      <c r="E70" s="105"/>
      <c r="F70" s="105"/>
      <c r="G70" s="105"/>
      <c r="H70" s="105"/>
      <c r="I70" s="105"/>
      <c r="J70" s="106">
        <f>J208</f>
        <v>0</v>
      </c>
      <c r="L70" s="103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141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26.25" customHeight="1">
      <c r="B80" s="32"/>
      <c r="E80" s="280" t="str">
        <f>E7</f>
        <v>Stavební úpravy Městské sauny Ostrov, U Koupaliště, 363 01 Ostrov</v>
      </c>
      <c r="F80" s="281"/>
      <c r="G80" s="281"/>
      <c r="H80" s="281"/>
      <c r="L80" s="32"/>
    </row>
    <row r="81" spans="2:65" ht="12" customHeight="1">
      <c r="B81" s="20"/>
      <c r="C81" s="27" t="s">
        <v>115</v>
      </c>
      <c r="L81" s="20"/>
    </row>
    <row r="82" spans="2:65" s="1" customFormat="1" ht="16.5" customHeight="1">
      <c r="B82" s="32"/>
      <c r="E82" s="280" t="s">
        <v>116</v>
      </c>
      <c r="F82" s="282"/>
      <c r="G82" s="282"/>
      <c r="H82" s="282"/>
      <c r="L82" s="32"/>
    </row>
    <row r="83" spans="2:65" s="1" customFormat="1" ht="12" customHeight="1">
      <c r="B83" s="32"/>
      <c r="C83" s="27" t="s">
        <v>117</v>
      </c>
      <c r="L83" s="32"/>
    </row>
    <row r="84" spans="2:65" s="1" customFormat="1" ht="16.5" customHeight="1">
      <c r="B84" s="32"/>
      <c r="E84" s="245" t="str">
        <f>E11</f>
        <v>01.03 - Vytápění</v>
      </c>
      <c r="F84" s="282"/>
      <c r="G84" s="282"/>
      <c r="H84" s="282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F14</f>
        <v>U Koupaliště, Ostrov</v>
      </c>
      <c r="I86" s="27" t="s">
        <v>23</v>
      </c>
      <c r="J86" s="49" t="str">
        <f>IF(J14="","",J14)</f>
        <v>17. 1. 2026</v>
      </c>
      <c r="L86" s="32"/>
    </row>
    <row r="87" spans="2:65" s="1" customFormat="1" ht="6.95" customHeight="1">
      <c r="B87" s="32"/>
      <c r="L87" s="32"/>
    </row>
    <row r="88" spans="2:65" s="1" customFormat="1" ht="25.7" customHeight="1">
      <c r="B88" s="32"/>
      <c r="C88" s="27" t="s">
        <v>25</v>
      </c>
      <c r="F88" s="25" t="str">
        <f>E17</f>
        <v>Město Ostrov</v>
      </c>
      <c r="I88" s="27" t="s">
        <v>31</v>
      </c>
      <c r="J88" s="30" t="str">
        <f>E23</f>
        <v>Ing. arch. Břetislav Kubíček</v>
      </c>
      <c r="L88" s="32"/>
    </row>
    <row r="89" spans="2:65" s="1" customFormat="1" ht="15.2" customHeight="1">
      <c r="B89" s="32"/>
      <c r="C89" s="27" t="s">
        <v>29</v>
      </c>
      <c r="F89" s="25" t="str">
        <f>IF(E20="","",E20)</f>
        <v>Vyplň údaj</v>
      </c>
      <c r="I89" s="27" t="s">
        <v>34</v>
      </c>
      <c r="J89" s="30" t="str">
        <f>E26</f>
        <v>Bc. Martin Frous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11"/>
      <c r="C91" s="112" t="s">
        <v>142</v>
      </c>
      <c r="D91" s="113" t="s">
        <v>57</v>
      </c>
      <c r="E91" s="113" t="s">
        <v>53</v>
      </c>
      <c r="F91" s="113" t="s">
        <v>54</v>
      </c>
      <c r="G91" s="113" t="s">
        <v>143</v>
      </c>
      <c r="H91" s="113" t="s">
        <v>144</v>
      </c>
      <c r="I91" s="113" t="s">
        <v>145</v>
      </c>
      <c r="J91" s="113" t="s">
        <v>121</v>
      </c>
      <c r="K91" s="114" t="s">
        <v>146</v>
      </c>
      <c r="L91" s="111"/>
      <c r="M91" s="56" t="s">
        <v>19</v>
      </c>
      <c r="N91" s="57" t="s">
        <v>42</v>
      </c>
      <c r="O91" s="57" t="s">
        <v>147</v>
      </c>
      <c r="P91" s="57" t="s">
        <v>148</v>
      </c>
      <c r="Q91" s="57" t="s">
        <v>149</v>
      </c>
      <c r="R91" s="57" t="s">
        <v>150</v>
      </c>
      <c r="S91" s="57" t="s">
        <v>151</v>
      </c>
      <c r="T91" s="58" t="s">
        <v>152</v>
      </c>
    </row>
    <row r="92" spans="2:65" s="1" customFormat="1" ht="22.9" customHeight="1">
      <c r="B92" s="32"/>
      <c r="C92" s="61" t="s">
        <v>153</v>
      </c>
      <c r="J92" s="115">
        <f>BK92</f>
        <v>0</v>
      </c>
      <c r="L92" s="32"/>
      <c r="M92" s="59"/>
      <c r="N92" s="50"/>
      <c r="O92" s="50"/>
      <c r="P92" s="116">
        <f>P93+P208</f>
        <v>0</v>
      </c>
      <c r="Q92" s="50"/>
      <c r="R92" s="116">
        <f>R93+R208</f>
        <v>0.56309999999999993</v>
      </c>
      <c r="S92" s="50"/>
      <c r="T92" s="117">
        <f>T93+T208</f>
        <v>0</v>
      </c>
      <c r="AT92" s="17" t="s">
        <v>71</v>
      </c>
      <c r="AU92" s="17" t="s">
        <v>122</v>
      </c>
      <c r="BK92" s="118">
        <f>BK93+BK208</f>
        <v>0</v>
      </c>
    </row>
    <row r="93" spans="2:65" s="11" customFormat="1" ht="25.9" customHeight="1">
      <c r="B93" s="119"/>
      <c r="D93" s="120" t="s">
        <v>71</v>
      </c>
      <c r="E93" s="121" t="s">
        <v>838</v>
      </c>
      <c r="F93" s="121" t="s">
        <v>839</v>
      </c>
      <c r="I93" s="122"/>
      <c r="J93" s="123">
        <f>BK93</f>
        <v>0</v>
      </c>
      <c r="L93" s="119"/>
      <c r="M93" s="124"/>
      <c r="P93" s="125">
        <f>P94+P129+P148+P157+P199</f>
        <v>0</v>
      </c>
      <c r="R93" s="125">
        <f>R94+R129+R148+R157+R199</f>
        <v>0.56309999999999993</v>
      </c>
      <c r="T93" s="126">
        <f>T94+T129+T148+T157+T199</f>
        <v>0</v>
      </c>
      <c r="AR93" s="120" t="s">
        <v>81</v>
      </c>
      <c r="AT93" s="127" t="s">
        <v>71</v>
      </c>
      <c r="AU93" s="127" t="s">
        <v>72</v>
      </c>
      <c r="AY93" s="120" t="s">
        <v>156</v>
      </c>
      <c r="BK93" s="128">
        <f>BK94+BK129+BK148+BK157+BK199</f>
        <v>0</v>
      </c>
    </row>
    <row r="94" spans="2:65" s="11" customFormat="1" ht="22.9" customHeight="1">
      <c r="B94" s="119"/>
      <c r="D94" s="120" t="s">
        <v>71</v>
      </c>
      <c r="E94" s="129" t="s">
        <v>2520</v>
      </c>
      <c r="F94" s="129" t="s">
        <v>2521</v>
      </c>
      <c r="I94" s="122"/>
      <c r="J94" s="130">
        <f>BK94</f>
        <v>0</v>
      </c>
      <c r="L94" s="119"/>
      <c r="M94" s="124"/>
      <c r="P94" s="125">
        <f>SUM(P95:P128)</f>
        <v>0</v>
      </c>
      <c r="R94" s="125">
        <f>SUM(R95:R128)</f>
        <v>3.7060000000000003E-2</v>
      </c>
      <c r="T94" s="126">
        <f>SUM(T95:T128)</f>
        <v>0</v>
      </c>
      <c r="AR94" s="120" t="s">
        <v>81</v>
      </c>
      <c r="AT94" s="127" t="s">
        <v>71</v>
      </c>
      <c r="AU94" s="127" t="s">
        <v>79</v>
      </c>
      <c r="AY94" s="120" t="s">
        <v>156</v>
      </c>
      <c r="BK94" s="128">
        <f>SUM(BK95:BK128)</f>
        <v>0</v>
      </c>
    </row>
    <row r="95" spans="2:65" s="1" customFormat="1" ht="24.2" customHeight="1">
      <c r="B95" s="32"/>
      <c r="C95" s="131" t="s">
        <v>79</v>
      </c>
      <c r="D95" s="131" t="s">
        <v>158</v>
      </c>
      <c r="E95" s="132" t="s">
        <v>2522</v>
      </c>
      <c r="F95" s="133" t="s">
        <v>2523</v>
      </c>
      <c r="G95" s="134" t="s">
        <v>372</v>
      </c>
      <c r="H95" s="135">
        <v>18</v>
      </c>
      <c r="I95" s="136"/>
      <c r="J95" s="137">
        <f>ROUND(I95*H95,2)</f>
        <v>0</v>
      </c>
      <c r="K95" s="133" t="s">
        <v>162</v>
      </c>
      <c r="L95" s="32"/>
      <c r="M95" s="138" t="s">
        <v>19</v>
      </c>
      <c r="N95" s="139" t="s">
        <v>43</v>
      </c>
      <c r="P95" s="140">
        <f>O95*H95</f>
        <v>0</v>
      </c>
      <c r="Q95" s="140">
        <v>1.2600000000000001E-3</v>
      </c>
      <c r="R95" s="140">
        <f>Q95*H95</f>
        <v>2.2680000000000002E-2</v>
      </c>
      <c r="S95" s="140">
        <v>0</v>
      </c>
      <c r="T95" s="141">
        <f>S95*H95</f>
        <v>0</v>
      </c>
      <c r="AR95" s="142" t="s">
        <v>281</v>
      </c>
      <c r="AT95" s="142" t="s">
        <v>158</v>
      </c>
      <c r="AU95" s="142" t="s">
        <v>81</v>
      </c>
      <c r="AY95" s="17" t="s">
        <v>156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7" t="s">
        <v>79</v>
      </c>
      <c r="BK95" s="143">
        <f>ROUND(I95*H95,2)</f>
        <v>0</v>
      </c>
      <c r="BL95" s="17" t="s">
        <v>281</v>
      </c>
      <c r="BM95" s="142" t="s">
        <v>2524</v>
      </c>
    </row>
    <row r="96" spans="2:65" s="1" customFormat="1">
      <c r="B96" s="32"/>
      <c r="D96" s="144" t="s">
        <v>165</v>
      </c>
      <c r="F96" s="145" t="s">
        <v>2525</v>
      </c>
      <c r="I96" s="146"/>
      <c r="L96" s="32"/>
      <c r="M96" s="147"/>
      <c r="T96" s="53"/>
      <c r="AT96" s="17" t="s">
        <v>165</v>
      </c>
      <c r="AU96" s="17" t="s">
        <v>81</v>
      </c>
    </row>
    <row r="97" spans="2:65" s="1" customFormat="1">
      <c r="B97" s="32"/>
      <c r="D97" s="148" t="s">
        <v>167</v>
      </c>
      <c r="F97" s="149" t="s">
        <v>2526</v>
      </c>
      <c r="I97" s="146"/>
      <c r="L97" s="32"/>
      <c r="M97" s="147"/>
      <c r="T97" s="53"/>
      <c r="AT97" s="17" t="s">
        <v>167</v>
      </c>
      <c r="AU97" s="17" t="s">
        <v>81</v>
      </c>
    </row>
    <row r="98" spans="2:65" s="1" customFormat="1" ht="24.2" customHeight="1">
      <c r="B98" s="32"/>
      <c r="C98" s="131" t="s">
        <v>81</v>
      </c>
      <c r="D98" s="131" t="s">
        <v>158</v>
      </c>
      <c r="E98" s="132" t="s">
        <v>2527</v>
      </c>
      <c r="F98" s="133" t="s">
        <v>2528</v>
      </c>
      <c r="G98" s="134" t="s">
        <v>372</v>
      </c>
      <c r="H98" s="135">
        <v>6</v>
      </c>
      <c r="I98" s="136"/>
      <c r="J98" s="137">
        <f>ROUND(I98*H98,2)</f>
        <v>0</v>
      </c>
      <c r="K98" s="133" t="s">
        <v>162</v>
      </c>
      <c r="L98" s="32"/>
      <c r="M98" s="138" t="s">
        <v>19</v>
      </c>
      <c r="N98" s="139" t="s">
        <v>43</v>
      </c>
      <c r="P98" s="140">
        <f>O98*H98</f>
        <v>0</v>
      </c>
      <c r="Q98" s="140">
        <v>1.58E-3</v>
      </c>
      <c r="R98" s="140">
        <f>Q98*H98</f>
        <v>9.4800000000000006E-3</v>
      </c>
      <c r="S98" s="140">
        <v>0</v>
      </c>
      <c r="T98" s="141">
        <f>S98*H98</f>
        <v>0</v>
      </c>
      <c r="AR98" s="142" t="s">
        <v>281</v>
      </c>
      <c r="AT98" s="142" t="s">
        <v>158</v>
      </c>
      <c r="AU98" s="142" t="s">
        <v>81</v>
      </c>
      <c r="AY98" s="17" t="s">
        <v>156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281</v>
      </c>
      <c r="BM98" s="142" t="s">
        <v>2529</v>
      </c>
    </row>
    <row r="99" spans="2:65" s="1" customFormat="1">
      <c r="B99" s="32"/>
      <c r="D99" s="144" t="s">
        <v>165</v>
      </c>
      <c r="F99" s="145" t="s">
        <v>2530</v>
      </c>
      <c r="I99" s="146"/>
      <c r="L99" s="32"/>
      <c r="M99" s="147"/>
      <c r="T99" s="53"/>
      <c r="AT99" s="17" t="s">
        <v>165</v>
      </c>
      <c r="AU99" s="17" t="s">
        <v>81</v>
      </c>
    </row>
    <row r="100" spans="2:65" s="1" customFormat="1">
      <c r="B100" s="32"/>
      <c r="D100" s="148" t="s">
        <v>167</v>
      </c>
      <c r="F100" s="149" t="s">
        <v>2531</v>
      </c>
      <c r="I100" s="146"/>
      <c r="L100" s="32"/>
      <c r="M100" s="147"/>
      <c r="T100" s="53"/>
      <c r="AT100" s="17" t="s">
        <v>167</v>
      </c>
      <c r="AU100" s="17" t="s">
        <v>81</v>
      </c>
    </row>
    <row r="101" spans="2:65" s="1" customFormat="1" ht="33" customHeight="1">
      <c r="B101" s="32"/>
      <c r="C101" s="131" t="s">
        <v>183</v>
      </c>
      <c r="D101" s="131" t="s">
        <v>158</v>
      </c>
      <c r="E101" s="132" t="s">
        <v>2532</v>
      </c>
      <c r="F101" s="133" t="s">
        <v>2533</v>
      </c>
      <c r="G101" s="134" t="s">
        <v>372</v>
      </c>
      <c r="H101" s="135">
        <v>18</v>
      </c>
      <c r="I101" s="136"/>
      <c r="J101" s="137">
        <f>ROUND(I101*H101,2)</f>
        <v>0</v>
      </c>
      <c r="K101" s="133" t="s">
        <v>162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5.0000000000000002E-5</v>
      </c>
      <c r="R101" s="140">
        <f>Q101*H101</f>
        <v>9.0000000000000008E-4</v>
      </c>
      <c r="S101" s="140">
        <v>0</v>
      </c>
      <c r="T101" s="141">
        <f>S101*H101</f>
        <v>0</v>
      </c>
      <c r="AR101" s="142" t="s">
        <v>281</v>
      </c>
      <c r="AT101" s="142" t="s">
        <v>158</v>
      </c>
      <c r="AU101" s="142" t="s">
        <v>81</v>
      </c>
      <c r="AY101" s="17" t="s">
        <v>156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281</v>
      </c>
      <c r="BM101" s="142" t="s">
        <v>2534</v>
      </c>
    </row>
    <row r="102" spans="2:65" s="1" customFormat="1">
      <c r="B102" s="32"/>
      <c r="D102" s="144" t="s">
        <v>165</v>
      </c>
      <c r="F102" s="145" t="s">
        <v>2535</v>
      </c>
      <c r="I102" s="146"/>
      <c r="L102" s="32"/>
      <c r="M102" s="147"/>
      <c r="T102" s="53"/>
      <c r="AT102" s="17" t="s">
        <v>165</v>
      </c>
      <c r="AU102" s="17" t="s">
        <v>81</v>
      </c>
    </row>
    <row r="103" spans="2:65" s="1" customFormat="1">
      <c r="B103" s="32"/>
      <c r="D103" s="148" t="s">
        <v>167</v>
      </c>
      <c r="F103" s="149" t="s">
        <v>2536</v>
      </c>
      <c r="I103" s="146"/>
      <c r="L103" s="32"/>
      <c r="M103" s="147"/>
      <c r="T103" s="53"/>
      <c r="AT103" s="17" t="s">
        <v>167</v>
      </c>
      <c r="AU103" s="17" t="s">
        <v>81</v>
      </c>
    </row>
    <row r="104" spans="2:65" s="1" customFormat="1" ht="33" customHeight="1">
      <c r="B104" s="32"/>
      <c r="C104" s="131" t="s">
        <v>163</v>
      </c>
      <c r="D104" s="131" t="s">
        <v>158</v>
      </c>
      <c r="E104" s="132" t="s">
        <v>2537</v>
      </c>
      <c r="F104" s="133" t="s">
        <v>2538</v>
      </c>
      <c r="G104" s="134" t="s">
        <v>372</v>
      </c>
      <c r="H104" s="135">
        <v>6</v>
      </c>
      <c r="I104" s="136"/>
      <c r="J104" s="137">
        <f>ROUND(I104*H104,2)</f>
        <v>0</v>
      </c>
      <c r="K104" s="133" t="s">
        <v>162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6.0000000000000002E-5</v>
      </c>
      <c r="R104" s="140">
        <f>Q104*H104</f>
        <v>3.6000000000000002E-4</v>
      </c>
      <c r="S104" s="140">
        <v>0</v>
      </c>
      <c r="T104" s="141">
        <f>S104*H104</f>
        <v>0</v>
      </c>
      <c r="AR104" s="142" t="s">
        <v>281</v>
      </c>
      <c r="AT104" s="142" t="s">
        <v>158</v>
      </c>
      <c r="AU104" s="142" t="s">
        <v>81</v>
      </c>
      <c r="AY104" s="17" t="s">
        <v>156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281</v>
      </c>
      <c r="BM104" s="142" t="s">
        <v>2539</v>
      </c>
    </row>
    <row r="105" spans="2:65" s="1" customFormat="1">
      <c r="B105" s="32"/>
      <c r="D105" s="144" t="s">
        <v>165</v>
      </c>
      <c r="F105" s="145" t="s">
        <v>2540</v>
      </c>
      <c r="I105" s="146"/>
      <c r="L105" s="32"/>
      <c r="M105" s="147"/>
      <c r="T105" s="53"/>
      <c r="AT105" s="17" t="s">
        <v>165</v>
      </c>
      <c r="AU105" s="17" t="s">
        <v>81</v>
      </c>
    </row>
    <row r="106" spans="2:65" s="1" customFormat="1">
      <c r="B106" s="32"/>
      <c r="D106" s="148" t="s">
        <v>167</v>
      </c>
      <c r="F106" s="149" t="s">
        <v>2541</v>
      </c>
      <c r="I106" s="146"/>
      <c r="L106" s="32"/>
      <c r="M106" s="147"/>
      <c r="T106" s="53"/>
      <c r="AT106" s="17" t="s">
        <v>167</v>
      </c>
      <c r="AU106" s="17" t="s">
        <v>81</v>
      </c>
    </row>
    <row r="107" spans="2:65" s="1" customFormat="1" ht="24.2" customHeight="1">
      <c r="B107" s="32"/>
      <c r="C107" s="131" t="s">
        <v>196</v>
      </c>
      <c r="D107" s="131" t="s">
        <v>158</v>
      </c>
      <c r="E107" s="132" t="s">
        <v>2542</v>
      </c>
      <c r="F107" s="133" t="s">
        <v>2543</v>
      </c>
      <c r="G107" s="134" t="s">
        <v>284</v>
      </c>
      <c r="H107" s="135">
        <v>2</v>
      </c>
      <c r="I107" s="136"/>
      <c r="J107" s="137">
        <f>ROUND(I107*H107,2)</f>
        <v>0</v>
      </c>
      <c r="K107" s="133" t="s">
        <v>162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5.0000000000000002E-5</v>
      </c>
      <c r="R107" s="140">
        <f>Q107*H107</f>
        <v>1E-4</v>
      </c>
      <c r="S107" s="140">
        <v>0</v>
      </c>
      <c r="T107" s="141">
        <f>S107*H107</f>
        <v>0</v>
      </c>
      <c r="AR107" s="142" t="s">
        <v>281</v>
      </c>
      <c r="AT107" s="142" t="s">
        <v>158</v>
      </c>
      <c r="AU107" s="142" t="s">
        <v>81</v>
      </c>
      <c r="AY107" s="17" t="s">
        <v>156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281</v>
      </c>
      <c r="BM107" s="142" t="s">
        <v>2544</v>
      </c>
    </row>
    <row r="108" spans="2:65" s="1" customFormat="1">
      <c r="B108" s="32"/>
      <c r="D108" s="144" t="s">
        <v>165</v>
      </c>
      <c r="F108" s="145" t="s">
        <v>2545</v>
      </c>
      <c r="I108" s="146"/>
      <c r="L108" s="32"/>
      <c r="M108" s="147"/>
      <c r="T108" s="53"/>
      <c r="AT108" s="17" t="s">
        <v>165</v>
      </c>
      <c r="AU108" s="17" t="s">
        <v>81</v>
      </c>
    </row>
    <row r="109" spans="2:65" s="1" customFormat="1">
      <c r="B109" s="32"/>
      <c r="D109" s="148" t="s">
        <v>167</v>
      </c>
      <c r="F109" s="149" t="s">
        <v>2546</v>
      </c>
      <c r="I109" s="146"/>
      <c r="L109" s="32"/>
      <c r="M109" s="147"/>
      <c r="T109" s="53"/>
      <c r="AT109" s="17" t="s">
        <v>167</v>
      </c>
      <c r="AU109" s="17" t="s">
        <v>81</v>
      </c>
    </row>
    <row r="110" spans="2:65" s="1" customFormat="1" ht="24.2" customHeight="1">
      <c r="B110" s="32"/>
      <c r="C110" s="131" t="s">
        <v>202</v>
      </c>
      <c r="D110" s="131" t="s">
        <v>158</v>
      </c>
      <c r="E110" s="132" t="s">
        <v>2547</v>
      </c>
      <c r="F110" s="133" t="s">
        <v>2548</v>
      </c>
      <c r="G110" s="134" t="s">
        <v>284</v>
      </c>
      <c r="H110" s="135">
        <v>2</v>
      </c>
      <c r="I110" s="136"/>
      <c r="J110" s="137">
        <f>ROUND(I110*H110,2)</f>
        <v>0</v>
      </c>
      <c r="K110" s="133" t="s">
        <v>162</v>
      </c>
      <c r="L110" s="32"/>
      <c r="M110" s="138" t="s">
        <v>19</v>
      </c>
      <c r="N110" s="139" t="s">
        <v>43</v>
      </c>
      <c r="P110" s="140">
        <f>O110*H110</f>
        <v>0</v>
      </c>
      <c r="Q110" s="140">
        <v>6.0000000000000002E-5</v>
      </c>
      <c r="R110" s="140">
        <f>Q110*H110</f>
        <v>1.2E-4</v>
      </c>
      <c r="S110" s="140">
        <v>0</v>
      </c>
      <c r="T110" s="141">
        <f>S110*H110</f>
        <v>0</v>
      </c>
      <c r="AR110" s="142" t="s">
        <v>281</v>
      </c>
      <c r="AT110" s="142" t="s">
        <v>158</v>
      </c>
      <c r="AU110" s="142" t="s">
        <v>81</v>
      </c>
      <c r="AY110" s="17" t="s">
        <v>156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281</v>
      </c>
      <c r="BM110" s="142" t="s">
        <v>2549</v>
      </c>
    </row>
    <row r="111" spans="2:65" s="1" customFormat="1">
      <c r="B111" s="32"/>
      <c r="D111" s="144" t="s">
        <v>165</v>
      </c>
      <c r="F111" s="145" t="s">
        <v>2550</v>
      </c>
      <c r="I111" s="146"/>
      <c r="L111" s="32"/>
      <c r="M111" s="147"/>
      <c r="T111" s="53"/>
      <c r="AT111" s="17" t="s">
        <v>165</v>
      </c>
      <c r="AU111" s="17" t="s">
        <v>81</v>
      </c>
    </row>
    <row r="112" spans="2:65" s="1" customFormat="1">
      <c r="B112" s="32"/>
      <c r="D112" s="148" t="s">
        <v>167</v>
      </c>
      <c r="F112" s="149" t="s">
        <v>2551</v>
      </c>
      <c r="I112" s="146"/>
      <c r="L112" s="32"/>
      <c r="M112" s="147"/>
      <c r="T112" s="53"/>
      <c r="AT112" s="17" t="s">
        <v>167</v>
      </c>
      <c r="AU112" s="17" t="s">
        <v>81</v>
      </c>
    </row>
    <row r="113" spans="2:65" s="1" customFormat="1" ht="16.5" customHeight="1">
      <c r="B113" s="32"/>
      <c r="C113" s="131" t="s">
        <v>209</v>
      </c>
      <c r="D113" s="131" t="s">
        <v>158</v>
      </c>
      <c r="E113" s="132" t="s">
        <v>2552</v>
      </c>
      <c r="F113" s="133" t="s">
        <v>2553</v>
      </c>
      <c r="G113" s="134" t="s">
        <v>372</v>
      </c>
      <c r="H113" s="135">
        <v>24</v>
      </c>
      <c r="I113" s="136"/>
      <c r="J113" s="137">
        <f>ROUND(I113*H113,2)</f>
        <v>0</v>
      </c>
      <c r="K113" s="133" t="s">
        <v>162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281</v>
      </c>
      <c r="AT113" s="142" t="s">
        <v>158</v>
      </c>
      <c r="AU113" s="142" t="s">
        <v>81</v>
      </c>
      <c r="AY113" s="17" t="s">
        <v>156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281</v>
      </c>
      <c r="BM113" s="142" t="s">
        <v>2554</v>
      </c>
    </row>
    <row r="114" spans="2:65" s="1" customFormat="1">
      <c r="B114" s="32"/>
      <c r="D114" s="144" t="s">
        <v>165</v>
      </c>
      <c r="F114" s="145" t="s">
        <v>2555</v>
      </c>
      <c r="I114" s="146"/>
      <c r="L114" s="32"/>
      <c r="M114" s="147"/>
      <c r="T114" s="53"/>
      <c r="AT114" s="17" t="s">
        <v>165</v>
      </c>
      <c r="AU114" s="17" t="s">
        <v>81</v>
      </c>
    </row>
    <row r="115" spans="2:65" s="1" customFormat="1">
      <c r="B115" s="32"/>
      <c r="D115" s="148" t="s">
        <v>167</v>
      </c>
      <c r="F115" s="149" t="s">
        <v>2556</v>
      </c>
      <c r="I115" s="146"/>
      <c r="L115" s="32"/>
      <c r="M115" s="147"/>
      <c r="T115" s="53"/>
      <c r="AT115" s="17" t="s">
        <v>167</v>
      </c>
      <c r="AU115" s="17" t="s">
        <v>81</v>
      </c>
    </row>
    <row r="116" spans="2:65" s="1" customFormat="1" ht="16.5" customHeight="1">
      <c r="B116" s="32"/>
      <c r="C116" s="131" t="s">
        <v>215</v>
      </c>
      <c r="D116" s="131" t="s">
        <v>158</v>
      </c>
      <c r="E116" s="132" t="s">
        <v>2557</v>
      </c>
      <c r="F116" s="133" t="s">
        <v>2558</v>
      </c>
      <c r="G116" s="134" t="s">
        <v>372</v>
      </c>
      <c r="H116" s="135">
        <v>864</v>
      </c>
      <c r="I116" s="136"/>
      <c r="J116" s="137">
        <f>ROUND(I116*H116,2)</f>
        <v>0</v>
      </c>
      <c r="K116" s="133" t="s">
        <v>162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281</v>
      </c>
      <c r="AT116" s="142" t="s">
        <v>158</v>
      </c>
      <c r="AU116" s="142" t="s">
        <v>81</v>
      </c>
      <c r="AY116" s="17" t="s">
        <v>156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281</v>
      </c>
      <c r="BM116" s="142" t="s">
        <v>2559</v>
      </c>
    </row>
    <row r="117" spans="2:65" s="1" customFormat="1">
      <c r="B117" s="32"/>
      <c r="D117" s="144" t="s">
        <v>165</v>
      </c>
      <c r="F117" s="145" t="s">
        <v>2560</v>
      </c>
      <c r="I117" s="146"/>
      <c r="L117" s="32"/>
      <c r="M117" s="147"/>
      <c r="T117" s="53"/>
      <c r="AT117" s="17" t="s">
        <v>165</v>
      </c>
      <c r="AU117" s="17" t="s">
        <v>81</v>
      </c>
    </row>
    <row r="118" spans="2:65" s="1" customFormat="1">
      <c r="B118" s="32"/>
      <c r="D118" s="148" t="s">
        <v>167</v>
      </c>
      <c r="F118" s="149" t="s">
        <v>2561</v>
      </c>
      <c r="I118" s="146"/>
      <c r="L118" s="32"/>
      <c r="M118" s="147"/>
      <c r="T118" s="53"/>
      <c r="AT118" s="17" t="s">
        <v>167</v>
      </c>
      <c r="AU118" s="17" t="s">
        <v>81</v>
      </c>
    </row>
    <row r="119" spans="2:65" s="1" customFormat="1" ht="16.5" customHeight="1">
      <c r="B119" s="32"/>
      <c r="C119" s="131" t="s">
        <v>223</v>
      </c>
      <c r="D119" s="131" t="s">
        <v>158</v>
      </c>
      <c r="E119" s="132" t="s">
        <v>2562</v>
      </c>
      <c r="F119" s="133" t="s">
        <v>2563</v>
      </c>
      <c r="G119" s="134" t="s">
        <v>706</v>
      </c>
      <c r="H119" s="135">
        <v>1</v>
      </c>
      <c r="I119" s="136"/>
      <c r="J119" s="137">
        <f>ROUND(I119*H119,2)</f>
        <v>0</v>
      </c>
      <c r="K119" s="133" t="s">
        <v>577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281</v>
      </c>
      <c r="AT119" s="142" t="s">
        <v>158</v>
      </c>
      <c r="AU119" s="142" t="s">
        <v>81</v>
      </c>
      <c r="AY119" s="17" t="s">
        <v>156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281</v>
      </c>
      <c r="BM119" s="142" t="s">
        <v>2564</v>
      </c>
    </row>
    <row r="120" spans="2:65" s="1" customFormat="1">
      <c r="B120" s="32"/>
      <c r="D120" s="144" t="s">
        <v>165</v>
      </c>
      <c r="F120" s="145" t="s">
        <v>2563</v>
      </c>
      <c r="I120" s="146"/>
      <c r="L120" s="32"/>
      <c r="M120" s="147"/>
      <c r="T120" s="53"/>
      <c r="AT120" s="17" t="s">
        <v>165</v>
      </c>
      <c r="AU120" s="17" t="s">
        <v>81</v>
      </c>
    </row>
    <row r="121" spans="2:65" s="1" customFormat="1" ht="33" customHeight="1">
      <c r="B121" s="32"/>
      <c r="C121" s="131" t="s">
        <v>229</v>
      </c>
      <c r="D121" s="131" t="s">
        <v>158</v>
      </c>
      <c r="E121" s="132" t="s">
        <v>2565</v>
      </c>
      <c r="F121" s="133" t="s">
        <v>2566</v>
      </c>
      <c r="G121" s="134" t="s">
        <v>372</v>
      </c>
      <c r="H121" s="135">
        <v>18</v>
      </c>
      <c r="I121" s="136"/>
      <c r="J121" s="137">
        <f>ROUND(I121*H121,2)</f>
        <v>0</v>
      </c>
      <c r="K121" s="133" t="s">
        <v>162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1.1E-4</v>
      </c>
      <c r="R121" s="140">
        <f>Q121*H121</f>
        <v>1.98E-3</v>
      </c>
      <c r="S121" s="140">
        <v>0</v>
      </c>
      <c r="T121" s="141">
        <f>S121*H121</f>
        <v>0</v>
      </c>
      <c r="AR121" s="142" t="s">
        <v>281</v>
      </c>
      <c r="AT121" s="142" t="s">
        <v>158</v>
      </c>
      <c r="AU121" s="142" t="s">
        <v>81</v>
      </c>
      <c r="AY121" s="17" t="s">
        <v>156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281</v>
      </c>
      <c r="BM121" s="142" t="s">
        <v>2567</v>
      </c>
    </row>
    <row r="122" spans="2:65" s="1" customFormat="1">
      <c r="B122" s="32"/>
      <c r="D122" s="144" t="s">
        <v>165</v>
      </c>
      <c r="F122" s="145" t="s">
        <v>2161</v>
      </c>
      <c r="I122" s="146"/>
      <c r="L122" s="32"/>
      <c r="M122" s="147"/>
      <c r="T122" s="53"/>
      <c r="AT122" s="17" t="s">
        <v>165</v>
      </c>
      <c r="AU122" s="17" t="s">
        <v>81</v>
      </c>
    </row>
    <row r="123" spans="2:65" s="1" customFormat="1">
      <c r="B123" s="32"/>
      <c r="D123" s="148" t="s">
        <v>167</v>
      </c>
      <c r="F123" s="149" t="s">
        <v>2568</v>
      </c>
      <c r="I123" s="146"/>
      <c r="L123" s="32"/>
      <c r="M123" s="147"/>
      <c r="T123" s="53"/>
      <c r="AT123" s="17" t="s">
        <v>167</v>
      </c>
      <c r="AU123" s="17" t="s">
        <v>81</v>
      </c>
    </row>
    <row r="124" spans="2:65" s="1" customFormat="1" ht="37.9" customHeight="1">
      <c r="B124" s="32"/>
      <c r="C124" s="131" t="s">
        <v>236</v>
      </c>
      <c r="D124" s="131" t="s">
        <v>158</v>
      </c>
      <c r="E124" s="132" t="s">
        <v>2569</v>
      </c>
      <c r="F124" s="133" t="s">
        <v>2570</v>
      </c>
      <c r="G124" s="134" t="s">
        <v>372</v>
      </c>
      <c r="H124" s="135">
        <v>6</v>
      </c>
      <c r="I124" s="136"/>
      <c r="J124" s="137">
        <f>ROUND(I124*H124,2)</f>
        <v>0</v>
      </c>
      <c r="K124" s="133" t="s">
        <v>577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2.4000000000000001E-4</v>
      </c>
      <c r="R124" s="140">
        <f>Q124*H124</f>
        <v>1.4400000000000001E-3</v>
      </c>
      <c r="S124" s="140">
        <v>0</v>
      </c>
      <c r="T124" s="141">
        <f>S124*H124</f>
        <v>0</v>
      </c>
      <c r="AR124" s="142" t="s">
        <v>281</v>
      </c>
      <c r="AT124" s="142" t="s">
        <v>158</v>
      </c>
      <c r="AU124" s="142" t="s">
        <v>81</v>
      </c>
      <c r="AY124" s="17" t="s">
        <v>156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281</v>
      </c>
      <c r="BM124" s="142" t="s">
        <v>2571</v>
      </c>
    </row>
    <row r="125" spans="2:65" s="1" customFormat="1">
      <c r="B125" s="32"/>
      <c r="D125" s="144" t="s">
        <v>165</v>
      </c>
      <c r="F125" s="145" t="s">
        <v>2572</v>
      </c>
      <c r="I125" s="146"/>
      <c r="L125" s="32"/>
      <c r="M125" s="147"/>
      <c r="T125" s="53"/>
      <c r="AT125" s="17" t="s">
        <v>165</v>
      </c>
      <c r="AU125" s="17" t="s">
        <v>81</v>
      </c>
    </row>
    <row r="126" spans="2:65" s="1" customFormat="1" ht="24.2" customHeight="1">
      <c r="B126" s="32"/>
      <c r="C126" s="131" t="s">
        <v>8</v>
      </c>
      <c r="D126" s="131" t="s">
        <v>158</v>
      </c>
      <c r="E126" s="132" t="s">
        <v>2573</v>
      </c>
      <c r="F126" s="133" t="s">
        <v>2574</v>
      </c>
      <c r="G126" s="134" t="s">
        <v>218</v>
      </c>
      <c r="H126" s="135">
        <v>3.6999999999999998E-2</v>
      </c>
      <c r="I126" s="136"/>
      <c r="J126" s="137">
        <f>ROUND(I126*H126,2)</f>
        <v>0</v>
      </c>
      <c r="K126" s="133" t="s">
        <v>162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281</v>
      </c>
      <c r="AT126" s="142" t="s">
        <v>158</v>
      </c>
      <c r="AU126" s="142" t="s">
        <v>81</v>
      </c>
      <c r="AY126" s="17" t="s">
        <v>156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281</v>
      </c>
      <c r="BM126" s="142" t="s">
        <v>2575</v>
      </c>
    </row>
    <row r="127" spans="2:65" s="1" customFormat="1">
      <c r="B127" s="32"/>
      <c r="D127" s="144" t="s">
        <v>165</v>
      </c>
      <c r="F127" s="145" t="s">
        <v>2576</v>
      </c>
      <c r="I127" s="146"/>
      <c r="L127" s="32"/>
      <c r="M127" s="147"/>
      <c r="T127" s="53"/>
      <c r="AT127" s="17" t="s">
        <v>165</v>
      </c>
      <c r="AU127" s="17" t="s">
        <v>81</v>
      </c>
    </row>
    <row r="128" spans="2:65" s="1" customFormat="1">
      <c r="B128" s="32"/>
      <c r="D128" s="148" t="s">
        <v>167</v>
      </c>
      <c r="F128" s="149" t="s">
        <v>2577</v>
      </c>
      <c r="I128" s="146"/>
      <c r="L128" s="32"/>
      <c r="M128" s="147"/>
      <c r="T128" s="53"/>
      <c r="AT128" s="17" t="s">
        <v>167</v>
      </c>
      <c r="AU128" s="17" t="s">
        <v>81</v>
      </c>
    </row>
    <row r="129" spans="2:65" s="11" customFormat="1" ht="22.9" customHeight="1">
      <c r="B129" s="119"/>
      <c r="D129" s="120" t="s">
        <v>71</v>
      </c>
      <c r="E129" s="129" t="s">
        <v>2578</v>
      </c>
      <c r="F129" s="129" t="s">
        <v>2579</v>
      </c>
      <c r="I129" s="122"/>
      <c r="J129" s="130">
        <f>BK129</f>
        <v>0</v>
      </c>
      <c r="L129" s="119"/>
      <c r="M129" s="124"/>
      <c r="P129" s="125">
        <f>SUM(P130:P147)</f>
        <v>0</v>
      </c>
      <c r="R129" s="125">
        <f>SUM(R130:R147)</f>
        <v>4.4799999999999996E-3</v>
      </c>
      <c r="T129" s="126">
        <f>SUM(T130:T147)</f>
        <v>0</v>
      </c>
      <c r="AR129" s="120" t="s">
        <v>81</v>
      </c>
      <c r="AT129" s="127" t="s">
        <v>71</v>
      </c>
      <c r="AU129" s="127" t="s">
        <v>79</v>
      </c>
      <c r="AY129" s="120" t="s">
        <v>156</v>
      </c>
      <c r="BK129" s="128">
        <f>SUM(BK130:BK147)</f>
        <v>0</v>
      </c>
    </row>
    <row r="130" spans="2:65" s="1" customFormat="1" ht="24.2" customHeight="1">
      <c r="B130" s="32"/>
      <c r="C130" s="131" t="s">
        <v>249</v>
      </c>
      <c r="D130" s="131" t="s">
        <v>158</v>
      </c>
      <c r="E130" s="132" t="s">
        <v>2580</v>
      </c>
      <c r="F130" s="133" t="s">
        <v>2581</v>
      </c>
      <c r="G130" s="134" t="s">
        <v>284</v>
      </c>
      <c r="H130" s="135">
        <v>2</v>
      </c>
      <c r="I130" s="136"/>
      <c r="J130" s="137">
        <f>ROUND(I130*H130,2)</f>
        <v>0</v>
      </c>
      <c r="K130" s="133" t="s">
        <v>162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2.4000000000000001E-4</v>
      </c>
      <c r="R130" s="140">
        <f>Q130*H130</f>
        <v>4.8000000000000001E-4</v>
      </c>
      <c r="S130" s="140">
        <v>0</v>
      </c>
      <c r="T130" s="141">
        <f>S130*H130</f>
        <v>0</v>
      </c>
      <c r="AR130" s="142" t="s">
        <v>281</v>
      </c>
      <c r="AT130" s="142" t="s">
        <v>158</v>
      </c>
      <c r="AU130" s="142" t="s">
        <v>81</v>
      </c>
      <c r="AY130" s="17" t="s">
        <v>156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281</v>
      </c>
      <c r="BM130" s="142" t="s">
        <v>2582</v>
      </c>
    </row>
    <row r="131" spans="2:65" s="1" customFormat="1">
      <c r="B131" s="32"/>
      <c r="D131" s="144" t="s">
        <v>165</v>
      </c>
      <c r="F131" s="145" t="s">
        <v>2583</v>
      </c>
      <c r="I131" s="146"/>
      <c r="L131" s="32"/>
      <c r="M131" s="147"/>
      <c r="T131" s="53"/>
      <c r="AT131" s="17" t="s">
        <v>165</v>
      </c>
      <c r="AU131" s="17" t="s">
        <v>81</v>
      </c>
    </row>
    <row r="132" spans="2:65" s="1" customFormat="1">
      <c r="B132" s="32"/>
      <c r="D132" s="148" t="s">
        <v>167</v>
      </c>
      <c r="F132" s="149" t="s">
        <v>2584</v>
      </c>
      <c r="I132" s="146"/>
      <c r="L132" s="32"/>
      <c r="M132" s="147"/>
      <c r="T132" s="53"/>
      <c r="AT132" s="17" t="s">
        <v>167</v>
      </c>
      <c r="AU132" s="17" t="s">
        <v>81</v>
      </c>
    </row>
    <row r="133" spans="2:65" s="1" customFormat="1" ht="21.75" customHeight="1">
      <c r="B133" s="32"/>
      <c r="C133" s="131" t="s">
        <v>261</v>
      </c>
      <c r="D133" s="131" t="s">
        <v>158</v>
      </c>
      <c r="E133" s="132" t="s">
        <v>2585</v>
      </c>
      <c r="F133" s="133" t="s">
        <v>2586</v>
      </c>
      <c r="G133" s="134" t="s">
        <v>284</v>
      </c>
      <c r="H133" s="135">
        <v>1</v>
      </c>
      <c r="I133" s="136"/>
      <c r="J133" s="137">
        <f>ROUND(I133*H133,2)</f>
        <v>0</v>
      </c>
      <c r="K133" s="133" t="s">
        <v>162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5.8E-4</v>
      </c>
      <c r="R133" s="140">
        <f>Q133*H133</f>
        <v>5.8E-4</v>
      </c>
      <c r="S133" s="140">
        <v>0</v>
      </c>
      <c r="T133" s="141">
        <f>S133*H133</f>
        <v>0</v>
      </c>
      <c r="AR133" s="142" t="s">
        <v>281</v>
      </c>
      <c r="AT133" s="142" t="s">
        <v>158</v>
      </c>
      <c r="AU133" s="142" t="s">
        <v>81</v>
      </c>
      <c r="AY133" s="17" t="s">
        <v>156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281</v>
      </c>
      <c r="BM133" s="142" t="s">
        <v>2587</v>
      </c>
    </row>
    <row r="134" spans="2:65" s="1" customFormat="1">
      <c r="B134" s="32"/>
      <c r="D134" s="144" t="s">
        <v>165</v>
      </c>
      <c r="F134" s="145" t="s">
        <v>2588</v>
      </c>
      <c r="I134" s="146"/>
      <c r="L134" s="32"/>
      <c r="M134" s="147"/>
      <c r="T134" s="53"/>
      <c r="AT134" s="17" t="s">
        <v>165</v>
      </c>
      <c r="AU134" s="17" t="s">
        <v>81</v>
      </c>
    </row>
    <row r="135" spans="2:65" s="1" customFormat="1">
      <c r="B135" s="32"/>
      <c r="D135" s="148" t="s">
        <v>167</v>
      </c>
      <c r="F135" s="149" t="s">
        <v>2589</v>
      </c>
      <c r="I135" s="146"/>
      <c r="L135" s="32"/>
      <c r="M135" s="147"/>
      <c r="T135" s="53"/>
      <c r="AT135" s="17" t="s">
        <v>167</v>
      </c>
      <c r="AU135" s="17" t="s">
        <v>81</v>
      </c>
    </row>
    <row r="136" spans="2:65" s="1" customFormat="1" ht="24.2" customHeight="1">
      <c r="B136" s="32"/>
      <c r="C136" s="131" t="s">
        <v>268</v>
      </c>
      <c r="D136" s="131" t="s">
        <v>158</v>
      </c>
      <c r="E136" s="132" t="s">
        <v>2590</v>
      </c>
      <c r="F136" s="133" t="s">
        <v>2591</v>
      </c>
      <c r="G136" s="134" t="s">
        <v>284</v>
      </c>
      <c r="H136" s="135">
        <v>4</v>
      </c>
      <c r="I136" s="136"/>
      <c r="J136" s="137">
        <f>ROUND(I136*H136,2)</f>
        <v>0</v>
      </c>
      <c r="K136" s="133" t="s">
        <v>162</v>
      </c>
      <c r="L136" s="32"/>
      <c r="M136" s="138" t="s">
        <v>19</v>
      </c>
      <c r="N136" s="139" t="s">
        <v>43</v>
      </c>
      <c r="P136" s="140">
        <f>O136*H136</f>
        <v>0</v>
      </c>
      <c r="Q136" s="140">
        <v>2.2000000000000001E-4</v>
      </c>
      <c r="R136" s="140">
        <f>Q136*H136</f>
        <v>8.8000000000000003E-4</v>
      </c>
      <c r="S136" s="140">
        <v>0</v>
      </c>
      <c r="T136" s="141">
        <f>S136*H136</f>
        <v>0</v>
      </c>
      <c r="AR136" s="142" t="s">
        <v>281</v>
      </c>
      <c r="AT136" s="142" t="s">
        <v>158</v>
      </c>
      <c r="AU136" s="142" t="s">
        <v>81</v>
      </c>
      <c r="AY136" s="17" t="s">
        <v>156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281</v>
      </c>
      <c r="BM136" s="142" t="s">
        <v>2592</v>
      </c>
    </row>
    <row r="137" spans="2:65" s="1" customFormat="1">
      <c r="B137" s="32"/>
      <c r="D137" s="144" t="s">
        <v>165</v>
      </c>
      <c r="F137" s="145" t="s">
        <v>2593</v>
      </c>
      <c r="I137" s="146"/>
      <c r="L137" s="32"/>
      <c r="M137" s="147"/>
      <c r="T137" s="53"/>
      <c r="AT137" s="17" t="s">
        <v>165</v>
      </c>
      <c r="AU137" s="17" t="s">
        <v>81</v>
      </c>
    </row>
    <row r="138" spans="2:65" s="1" customFormat="1">
      <c r="B138" s="32"/>
      <c r="D138" s="148" t="s">
        <v>167</v>
      </c>
      <c r="F138" s="149" t="s">
        <v>2594</v>
      </c>
      <c r="I138" s="146"/>
      <c r="L138" s="32"/>
      <c r="M138" s="147"/>
      <c r="T138" s="53"/>
      <c r="AT138" s="17" t="s">
        <v>167</v>
      </c>
      <c r="AU138" s="17" t="s">
        <v>81</v>
      </c>
    </row>
    <row r="139" spans="2:65" s="1" customFormat="1" ht="24.2" customHeight="1">
      <c r="B139" s="32"/>
      <c r="C139" s="131" t="s">
        <v>281</v>
      </c>
      <c r="D139" s="131" t="s">
        <v>158</v>
      </c>
      <c r="E139" s="132" t="s">
        <v>2595</v>
      </c>
      <c r="F139" s="133" t="s">
        <v>2596</v>
      </c>
      <c r="G139" s="134" t="s">
        <v>284</v>
      </c>
      <c r="H139" s="135">
        <v>1</v>
      </c>
      <c r="I139" s="136"/>
      <c r="J139" s="137">
        <f>ROUND(I139*H139,2)</f>
        <v>0</v>
      </c>
      <c r="K139" s="133" t="s">
        <v>162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1.14E-3</v>
      </c>
      <c r="R139" s="140">
        <f>Q139*H139</f>
        <v>1.14E-3</v>
      </c>
      <c r="S139" s="140">
        <v>0</v>
      </c>
      <c r="T139" s="141">
        <f>S139*H139</f>
        <v>0</v>
      </c>
      <c r="AR139" s="142" t="s">
        <v>281</v>
      </c>
      <c r="AT139" s="142" t="s">
        <v>158</v>
      </c>
      <c r="AU139" s="142" t="s">
        <v>81</v>
      </c>
      <c r="AY139" s="17" t="s">
        <v>156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281</v>
      </c>
      <c r="BM139" s="142" t="s">
        <v>2597</v>
      </c>
    </row>
    <row r="140" spans="2:65" s="1" customFormat="1">
      <c r="B140" s="32"/>
      <c r="D140" s="144" t="s">
        <v>165</v>
      </c>
      <c r="F140" s="145" t="s">
        <v>2598</v>
      </c>
      <c r="I140" s="146"/>
      <c r="L140" s="32"/>
      <c r="M140" s="147"/>
      <c r="T140" s="53"/>
      <c r="AT140" s="17" t="s">
        <v>165</v>
      </c>
      <c r="AU140" s="17" t="s">
        <v>81</v>
      </c>
    </row>
    <row r="141" spans="2:65" s="1" customFormat="1">
      <c r="B141" s="32"/>
      <c r="D141" s="148" t="s">
        <v>167</v>
      </c>
      <c r="F141" s="149" t="s">
        <v>2599</v>
      </c>
      <c r="I141" s="146"/>
      <c r="L141" s="32"/>
      <c r="M141" s="147"/>
      <c r="T141" s="53"/>
      <c r="AT141" s="17" t="s">
        <v>167</v>
      </c>
      <c r="AU141" s="17" t="s">
        <v>81</v>
      </c>
    </row>
    <row r="142" spans="2:65" s="1" customFormat="1" ht="24.2" customHeight="1">
      <c r="B142" s="32"/>
      <c r="C142" s="131" t="s">
        <v>288</v>
      </c>
      <c r="D142" s="131" t="s">
        <v>158</v>
      </c>
      <c r="E142" s="132" t="s">
        <v>2600</v>
      </c>
      <c r="F142" s="133" t="s">
        <v>2601</v>
      </c>
      <c r="G142" s="134" t="s">
        <v>284</v>
      </c>
      <c r="H142" s="135">
        <v>2</v>
      </c>
      <c r="I142" s="136"/>
      <c r="J142" s="137">
        <f>ROUND(I142*H142,2)</f>
        <v>0</v>
      </c>
      <c r="K142" s="133" t="s">
        <v>162</v>
      </c>
      <c r="L142" s="32"/>
      <c r="M142" s="138" t="s">
        <v>19</v>
      </c>
      <c r="N142" s="139" t="s">
        <v>43</v>
      </c>
      <c r="P142" s="140">
        <f>O142*H142</f>
        <v>0</v>
      </c>
      <c r="Q142" s="140">
        <v>6.9999999999999999E-4</v>
      </c>
      <c r="R142" s="140">
        <f>Q142*H142</f>
        <v>1.4E-3</v>
      </c>
      <c r="S142" s="140">
        <v>0</v>
      </c>
      <c r="T142" s="141">
        <f>S142*H142</f>
        <v>0</v>
      </c>
      <c r="AR142" s="142" t="s">
        <v>281</v>
      </c>
      <c r="AT142" s="142" t="s">
        <v>158</v>
      </c>
      <c r="AU142" s="142" t="s">
        <v>81</v>
      </c>
      <c r="AY142" s="17" t="s">
        <v>156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79</v>
      </c>
      <c r="BK142" s="143">
        <f>ROUND(I142*H142,2)</f>
        <v>0</v>
      </c>
      <c r="BL142" s="17" t="s">
        <v>281</v>
      </c>
      <c r="BM142" s="142" t="s">
        <v>2602</v>
      </c>
    </row>
    <row r="143" spans="2:65" s="1" customFormat="1">
      <c r="B143" s="32"/>
      <c r="D143" s="144" t="s">
        <v>165</v>
      </c>
      <c r="F143" s="145" t="s">
        <v>2603</v>
      </c>
      <c r="I143" s="146"/>
      <c r="L143" s="32"/>
      <c r="M143" s="147"/>
      <c r="T143" s="53"/>
      <c r="AT143" s="17" t="s">
        <v>165</v>
      </c>
      <c r="AU143" s="17" t="s">
        <v>81</v>
      </c>
    </row>
    <row r="144" spans="2:65" s="1" customFormat="1">
      <c r="B144" s="32"/>
      <c r="D144" s="148" t="s">
        <v>167</v>
      </c>
      <c r="F144" s="149" t="s">
        <v>2604</v>
      </c>
      <c r="I144" s="146"/>
      <c r="L144" s="32"/>
      <c r="M144" s="147"/>
      <c r="T144" s="53"/>
      <c r="AT144" s="17" t="s">
        <v>167</v>
      </c>
      <c r="AU144" s="17" t="s">
        <v>81</v>
      </c>
    </row>
    <row r="145" spans="2:65" s="1" customFormat="1" ht="24.2" customHeight="1">
      <c r="B145" s="32"/>
      <c r="C145" s="131" t="s">
        <v>294</v>
      </c>
      <c r="D145" s="131" t="s">
        <v>158</v>
      </c>
      <c r="E145" s="132" t="s">
        <v>2605</v>
      </c>
      <c r="F145" s="133" t="s">
        <v>2606</v>
      </c>
      <c r="G145" s="134" t="s">
        <v>218</v>
      </c>
      <c r="H145" s="135">
        <v>4.0000000000000001E-3</v>
      </c>
      <c r="I145" s="136"/>
      <c r="J145" s="137">
        <f>ROUND(I145*H145,2)</f>
        <v>0</v>
      </c>
      <c r="K145" s="133" t="s">
        <v>162</v>
      </c>
      <c r="L145" s="32"/>
      <c r="M145" s="138" t="s">
        <v>19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281</v>
      </c>
      <c r="AT145" s="142" t="s">
        <v>158</v>
      </c>
      <c r="AU145" s="142" t="s">
        <v>81</v>
      </c>
      <c r="AY145" s="17" t="s">
        <v>156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281</v>
      </c>
      <c r="BM145" s="142" t="s">
        <v>2607</v>
      </c>
    </row>
    <row r="146" spans="2:65" s="1" customFormat="1">
      <c r="B146" s="32"/>
      <c r="D146" s="144" t="s">
        <v>165</v>
      </c>
      <c r="F146" s="145" t="s">
        <v>2608</v>
      </c>
      <c r="I146" s="146"/>
      <c r="L146" s="32"/>
      <c r="M146" s="147"/>
      <c r="T146" s="53"/>
      <c r="AT146" s="17" t="s">
        <v>165</v>
      </c>
      <c r="AU146" s="17" t="s">
        <v>81</v>
      </c>
    </row>
    <row r="147" spans="2:65" s="1" customFormat="1">
      <c r="B147" s="32"/>
      <c r="D147" s="148" t="s">
        <v>167</v>
      </c>
      <c r="F147" s="149" t="s">
        <v>2609</v>
      </c>
      <c r="I147" s="146"/>
      <c r="L147" s="32"/>
      <c r="M147" s="147"/>
      <c r="T147" s="53"/>
      <c r="AT147" s="17" t="s">
        <v>167</v>
      </c>
      <c r="AU147" s="17" t="s">
        <v>81</v>
      </c>
    </row>
    <row r="148" spans="2:65" s="11" customFormat="1" ht="22.9" customHeight="1">
      <c r="B148" s="119"/>
      <c r="D148" s="120" t="s">
        <v>71</v>
      </c>
      <c r="E148" s="129" t="s">
        <v>2610</v>
      </c>
      <c r="F148" s="129" t="s">
        <v>2611</v>
      </c>
      <c r="I148" s="122"/>
      <c r="J148" s="130">
        <f>BK148</f>
        <v>0</v>
      </c>
      <c r="L148" s="119"/>
      <c r="M148" s="124"/>
      <c r="P148" s="125">
        <f>SUM(P149:P156)</f>
        <v>0</v>
      </c>
      <c r="R148" s="125">
        <f>SUM(R149:R156)</f>
        <v>2.8999999999999998E-3</v>
      </c>
      <c r="T148" s="126">
        <f>SUM(T149:T156)</f>
        <v>0</v>
      </c>
      <c r="AR148" s="120" t="s">
        <v>81</v>
      </c>
      <c r="AT148" s="127" t="s">
        <v>71</v>
      </c>
      <c r="AU148" s="127" t="s">
        <v>79</v>
      </c>
      <c r="AY148" s="120" t="s">
        <v>156</v>
      </c>
      <c r="BK148" s="128">
        <f>SUM(BK149:BK156)</f>
        <v>0</v>
      </c>
    </row>
    <row r="149" spans="2:65" s="1" customFormat="1" ht="24.2" customHeight="1">
      <c r="B149" s="32"/>
      <c r="C149" s="131" t="s">
        <v>300</v>
      </c>
      <c r="D149" s="131" t="s">
        <v>158</v>
      </c>
      <c r="E149" s="132" t="s">
        <v>2612</v>
      </c>
      <c r="F149" s="133" t="s">
        <v>2613</v>
      </c>
      <c r="G149" s="134" t="s">
        <v>706</v>
      </c>
      <c r="H149" s="135">
        <v>1</v>
      </c>
      <c r="I149" s="136"/>
      <c r="J149" s="137">
        <f>ROUND(I149*H149,2)</f>
        <v>0</v>
      </c>
      <c r="K149" s="133" t="s">
        <v>162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281</v>
      </c>
      <c r="AT149" s="142" t="s">
        <v>158</v>
      </c>
      <c r="AU149" s="142" t="s">
        <v>81</v>
      </c>
      <c r="AY149" s="17" t="s">
        <v>156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281</v>
      </c>
      <c r="BM149" s="142" t="s">
        <v>2614</v>
      </c>
    </row>
    <row r="150" spans="2:65" s="1" customFormat="1">
      <c r="B150" s="32"/>
      <c r="D150" s="144" t="s">
        <v>165</v>
      </c>
      <c r="F150" s="145" t="s">
        <v>2615</v>
      </c>
      <c r="I150" s="146"/>
      <c r="L150" s="32"/>
      <c r="M150" s="147"/>
      <c r="T150" s="53"/>
      <c r="AT150" s="17" t="s">
        <v>165</v>
      </c>
      <c r="AU150" s="17" t="s">
        <v>81</v>
      </c>
    </row>
    <row r="151" spans="2:65" s="1" customFormat="1">
      <c r="B151" s="32"/>
      <c r="D151" s="148" t="s">
        <v>167</v>
      </c>
      <c r="F151" s="149" t="s">
        <v>2616</v>
      </c>
      <c r="I151" s="146"/>
      <c r="L151" s="32"/>
      <c r="M151" s="147"/>
      <c r="T151" s="53"/>
      <c r="AT151" s="17" t="s">
        <v>167</v>
      </c>
      <c r="AU151" s="17" t="s">
        <v>81</v>
      </c>
    </row>
    <row r="152" spans="2:65" s="1" customFormat="1" ht="16.5" customHeight="1">
      <c r="B152" s="32"/>
      <c r="C152" s="170" t="s">
        <v>306</v>
      </c>
      <c r="D152" s="170" t="s">
        <v>237</v>
      </c>
      <c r="E152" s="171" t="s">
        <v>2617</v>
      </c>
      <c r="F152" s="172" t="s">
        <v>2618</v>
      </c>
      <c r="G152" s="173" t="s">
        <v>284</v>
      </c>
      <c r="H152" s="174">
        <v>1</v>
      </c>
      <c r="I152" s="175"/>
      <c r="J152" s="176">
        <f>ROUND(I152*H152,2)</f>
        <v>0</v>
      </c>
      <c r="K152" s="172" t="s">
        <v>162</v>
      </c>
      <c r="L152" s="177"/>
      <c r="M152" s="178" t="s">
        <v>19</v>
      </c>
      <c r="N152" s="179" t="s">
        <v>43</v>
      </c>
      <c r="P152" s="140">
        <f>O152*H152</f>
        <v>0</v>
      </c>
      <c r="Q152" s="140">
        <v>2.8999999999999998E-3</v>
      </c>
      <c r="R152" s="140">
        <f>Q152*H152</f>
        <v>2.8999999999999998E-3</v>
      </c>
      <c r="S152" s="140">
        <v>0</v>
      </c>
      <c r="T152" s="141">
        <f>S152*H152</f>
        <v>0</v>
      </c>
      <c r="AR152" s="142" t="s">
        <v>384</v>
      </c>
      <c r="AT152" s="142" t="s">
        <v>237</v>
      </c>
      <c r="AU152" s="142" t="s">
        <v>81</v>
      </c>
      <c r="AY152" s="17" t="s">
        <v>156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7" t="s">
        <v>79</v>
      </c>
      <c r="BK152" s="143">
        <f>ROUND(I152*H152,2)</f>
        <v>0</v>
      </c>
      <c r="BL152" s="17" t="s">
        <v>281</v>
      </c>
      <c r="BM152" s="142" t="s">
        <v>2619</v>
      </c>
    </row>
    <row r="153" spans="2:65" s="1" customFormat="1">
      <c r="B153" s="32"/>
      <c r="D153" s="144" t="s">
        <v>165</v>
      </c>
      <c r="F153" s="145" t="s">
        <v>2618</v>
      </c>
      <c r="I153" s="146"/>
      <c r="L153" s="32"/>
      <c r="M153" s="147"/>
      <c r="T153" s="53"/>
      <c r="AT153" s="17" t="s">
        <v>165</v>
      </c>
      <c r="AU153" s="17" t="s">
        <v>81</v>
      </c>
    </row>
    <row r="154" spans="2:65" s="1" customFormat="1" ht="24.2" customHeight="1">
      <c r="B154" s="32"/>
      <c r="C154" s="131" t="s">
        <v>7</v>
      </c>
      <c r="D154" s="131" t="s">
        <v>158</v>
      </c>
      <c r="E154" s="132" t="s">
        <v>2620</v>
      </c>
      <c r="F154" s="133" t="s">
        <v>2621</v>
      </c>
      <c r="G154" s="134" t="s">
        <v>218</v>
      </c>
      <c r="H154" s="135">
        <v>3.0000000000000001E-3</v>
      </c>
      <c r="I154" s="136"/>
      <c r="J154" s="137">
        <f>ROUND(I154*H154,2)</f>
        <v>0</v>
      </c>
      <c r="K154" s="133" t="s">
        <v>162</v>
      </c>
      <c r="L154" s="32"/>
      <c r="M154" s="138" t="s">
        <v>19</v>
      </c>
      <c r="N154" s="139" t="s">
        <v>43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281</v>
      </c>
      <c r="AT154" s="142" t="s">
        <v>158</v>
      </c>
      <c r="AU154" s="142" t="s">
        <v>81</v>
      </c>
      <c r="AY154" s="17" t="s">
        <v>156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281</v>
      </c>
      <c r="BM154" s="142" t="s">
        <v>2622</v>
      </c>
    </row>
    <row r="155" spans="2:65" s="1" customFormat="1">
      <c r="B155" s="32"/>
      <c r="D155" s="144" t="s">
        <v>165</v>
      </c>
      <c r="F155" s="145" t="s">
        <v>2623</v>
      </c>
      <c r="I155" s="146"/>
      <c r="L155" s="32"/>
      <c r="M155" s="147"/>
      <c r="T155" s="53"/>
      <c r="AT155" s="17" t="s">
        <v>165</v>
      </c>
      <c r="AU155" s="17" t="s">
        <v>81</v>
      </c>
    </row>
    <row r="156" spans="2:65" s="1" customFormat="1">
      <c r="B156" s="32"/>
      <c r="D156" s="148" t="s">
        <v>167</v>
      </c>
      <c r="F156" s="149" t="s">
        <v>2624</v>
      </c>
      <c r="I156" s="146"/>
      <c r="L156" s="32"/>
      <c r="M156" s="147"/>
      <c r="T156" s="53"/>
      <c r="AT156" s="17" t="s">
        <v>167</v>
      </c>
      <c r="AU156" s="17" t="s">
        <v>81</v>
      </c>
    </row>
    <row r="157" spans="2:65" s="11" customFormat="1" ht="22.9" customHeight="1">
      <c r="B157" s="119"/>
      <c r="D157" s="120" t="s">
        <v>71</v>
      </c>
      <c r="E157" s="129" t="s">
        <v>2625</v>
      </c>
      <c r="F157" s="129" t="s">
        <v>2626</v>
      </c>
      <c r="I157" s="122"/>
      <c r="J157" s="130">
        <f>BK157</f>
        <v>0</v>
      </c>
      <c r="L157" s="119"/>
      <c r="M157" s="124"/>
      <c r="P157" s="125">
        <f>SUM(P158:P198)</f>
        <v>0</v>
      </c>
      <c r="R157" s="125">
        <f>SUM(R158:R198)</f>
        <v>0.48655999999999994</v>
      </c>
      <c r="T157" s="126">
        <f>SUM(T158:T198)</f>
        <v>0</v>
      </c>
      <c r="AR157" s="120" t="s">
        <v>81</v>
      </c>
      <c r="AT157" s="127" t="s">
        <v>71</v>
      </c>
      <c r="AU157" s="127" t="s">
        <v>79</v>
      </c>
      <c r="AY157" s="120" t="s">
        <v>156</v>
      </c>
      <c r="BK157" s="128">
        <f>SUM(BK158:BK198)</f>
        <v>0</v>
      </c>
    </row>
    <row r="158" spans="2:65" s="1" customFormat="1" ht="37.9" customHeight="1">
      <c r="B158" s="32"/>
      <c r="C158" s="131" t="s">
        <v>321</v>
      </c>
      <c r="D158" s="131" t="s">
        <v>158</v>
      </c>
      <c r="E158" s="132" t="s">
        <v>2627</v>
      </c>
      <c r="F158" s="133" t="s">
        <v>2628</v>
      </c>
      <c r="G158" s="134" t="s">
        <v>372</v>
      </c>
      <c r="H158" s="135">
        <v>1056</v>
      </c>
      <c r="I158" s="136"/>
      <c r="J158" s="137">
        <f>ROUND(I158*H158,2)</f>
        <v>0</v>
      </c>
      <c r="K158" s="133" t="s">
        <v>162</v>
      </c>
      <c r="L158" s="32"/>
      <c r="M158" s="138" t="s">
        <v>19</v>
      </c>
      <c r="N158" s="139" t="s">
        <v>43</v>
      </c>
      <c r="P158" s="140">
        <f>O158*H158</f>
        <v>0</v>
      </c>
      <c r="Q158" s="140">
        <v>1.2E-4</v>
      </c>
      <c r="R158" s="140">
        <f>Q158*H158</f>
        <v>0.12672</v>
      </c>
      <c r="S158" s="140">
        <v>0</v>
      </c>
      <c r="T158" s="141">
        <f>S158*H158</f>
        <v>0</v>
      </c>
      <c r="AR158" s="142" t="s">
        <v>281</v>
      </c>
      <c r="AT158" s="142" t="s">
        <v>158</v>
      </c>
      <c r="AU158" s="142" t="s">
        <v>81</v>
      </c>
      <c r="AY158" s="17" t="s">
        <v>156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7" t="s">
        <v>79</v>
      </c>
      <c r="BK158" s="143">
        <f>ROUND(I158*H158,2)</f>
        <v>0</v>
      </c>
      <c r="BL158" s="17" t="s">
        <v>281</v>
      </c>
      <c r="BM158" s="142" t="s">
        <v>2629</v>
      </c>
    </row>
    <row r="159" spans="2:65" s="1" customFormat="1">
      <c r="B159" s="32"/>
      <c r="D159" s="144" t="s">
        <v>165</v>
      </c>
      <c r="F159" s="145" t="s">
        <v>2630</v>
      </c>
      <c r="I159" s="146"/>
      <c r="L159" s="32"/>
      <c r="M159" s="147"/>
      <c r="T159" s="53"/>
      <c r="AT159" s="17" t="s">
        <v>165</v>
      </c>
      <c r="AU159" s="17" t="s">
        <v>81</v>
      </c>
    </row>
    <row r="160" spans="2:65" s="1" customFormat="1">
      <c r="B160" s="32"/>
      <c r="D160" s="148" t="s">
        <v>167</v>
      </c>
      <c r="F160" s="149" t="s">
        <v>2631</v>
      </c>
      <c r="I160" s="146"/>
      <c r="L160" s="32"/>
      <c r="M160" s="147"/>
      <c r="T160" s="53"/>
      <c r="AT160" s="17" t="s">
        <v>167</v>
      </c>
      <c r="AU160" s="17" t="s">
        <v>81</v>
      </c>
    </row>
    <row r="161" spans="2:65" s="1" customFormat="1" ht="16.5" customHeight="1">
      <c r="B161" s="32"/>
      <c r="C161" s="170" t="s">
        <v>325</v>
      </c>
      <c r="D161" s="170" t="s">
        <v>237</v>
      </c>
      <c r="E161" s="171" t="s">
        <v>2632</v>
      </c>
      <c r="F161" s="172" t="s">
        <v>2633</v>
      </c>
      <c r="G161" s="173" t="s">
        <v>284</v>
      </c>
      <c r="H161" s="174">
        <v>22</v>
      </c>
      <c r="I161" s="175"/>
      <c r="J161" s="176">
        <f>ROUND(I161*H161,2)</f>
        <v>0</v>
      </c>
      <c r="K161" s="172" t="s">
        <v>577</v>
      </c>
      <c r="L161" s="177"/>
      <c r="M161" s="178" t="s">
        <v>19</v>
      </c>
      <c r="N161" s="17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384</v>
      </c>
      <c r="AT161" s="142" t="s">
        <v>237</v>
      </c>
      <c r="AU161" s="142" t="s">
        <v>81</v>
      </c>
      <c r="AY161" s="17" t="s">
        <v>156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281</v>
      </c>
      <c r="BM161" s="142" t="s">
        <v>2634</v>
      </c>
    </row>
    <row r="162" spans="2:65" s="1" customFormat="1">
      <c r="B162" s="32"/>
      <c r="D162" s="144" t="s">
        <v>165</v>
      </c>
      <c r="F162" s="145" t="s">
        <v>2633</v>
      </c>
      <c r="I162" s="146"/>
      <c r="L162" s="32"/>
      <c r="M162" s="147"/>
      <c r="T162" s="53"/>
      <c r="AT162" s="17" t="s">
        <v>165</v>
      </c>
      <c r="AU162" s="17" t="s">
        <v>81</v>
      </c>
    </row>
    <row r="163" spans="2:65" s="1" customFormat="1" ht="37.9" customHeight="1">
      <c r="B163" s="32"/>
      <c r="C163" s="131" t="s">
        <v>329</v>
      </c>
      <c r="D163" s="131" t="s">
        <v>158</v>
      </c>
      <c r="E163" s="132" t="s">
        <v>2635</v>
      </c>
      <c r="F163" s="133" t="s">
        <v>2636</v>
      </c>
      <c r="G163" s="134" t="s">
        <v>252</v>
      </c>
      <c r="H163" s="135">
        <v>159.5</v>
      </c>
      <c r="I163" s="136"/>
      <c r="J163" s="137">
        <f>ROUND(I163*H163,2)</f>
        <v>0</v>
      </c>
      <c r="K163" s="133" t="s">
        <v>162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1.74E-3</v>
      </c>
      <c r="R163" s="140">
        <f>Q163*H163</f>
        <v>0.27753</v>
      </c>
      <c r="S163" s="140">
        <v>0</v>
      </c>
      <c r="T163" s="141">
        <f>S163*H163</f>
        <v>0</v>
      </c>
      <c r="AR163" s="142" t="s">
        <v>281</v>
      </c>
      <c r="AT163" s="142" t="s">
        <v>158</v>
      </c>
      <c r="AU163" s="142" t="s">
        <v>81</v>
      </c>
      <c r="AY163" s="17" t="s">
        <v>156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281</v>
      </c>
      <c r="BM163" s="142" t="s">
        <v>2637</v>
      </c>
    </row>
    <row r="164" spans="2:65" s="1" customFormat="1">
      <c r="B164" s="32"/>
      <c r="D164" s="144" t="s">
        <v>165</v>
      </c>
      <c r="F164" s="145" t="s">
        <v>2638</v>
      </c>
      <c r="I164" s="146"/>
      <c r="L164" s="32"/>
      <c r="M164" s="147"/>
      <c r="T164" s="53"/>
      <c r="AT164" s="17" t="s">
        <v>165</v>
      </c>
      <c r="AU164" s="17" t="s">
        <v>81</v>
      </c>
    </row>
    <row r="165" spans="2:65" s="1" customFormat="1">
      <c r="B165" s="32"/>
      <c r="D165" s="148" t="s">
        <v>167</v>
      </c>
      <c r="F165" s="149" t="s">
        <v>2639</v>
      </c>
      <c r="I165" s="146"/>
      <c r="L165" s="32"/>
      <c r="M165" s="147"/>
      <c r="T165" s="53"/>
      <c r="AT165" s="17" t="s">
        <v>167</v>
      </c>
      <c r="AU165" s="17" t="s">
        <v>81</v>
      </c>
    </row>
    <row r="166" spans="2:65" s="1" customFormat="1" ht="16.5" customHeight="1">
      <c r="B166" s="32"/>
      <c r="C166" s="131" t="s">
        <v>337</v>
      </c>
      <c r="D166" s="131" t="s">
        <v>158</v>
      </c>
      <c r="E166" s="132" t="s">
        <v>2640</v>
      </c>
      <c r="F166" s="133" t="s">
        <v>2641</v>
      </c>
      <c r="G166" s="134" t="s">
        <v>252</v>
      </c>
      <c r="H166" s="135">
        <v>159.5</v>
      </c>
      <c r="I166" s="136"/>
      <c r="J166" s="137">
        <f>ROUND(I166*H166,2)</f>
        <v>0</v>
      </c>
      <c r="K166" s="133" t="s">
        <v>162</v>
      </c>
      <c r="L166" s="32"/>
      <c r="M166" s="138" t="s">
        <v>19</v>
      </c>
      <c r="N166" s="139" t="s">
        <v>43</v>
      </c>
      <c r="P166" s="140">
        <f>O166*H166</f>
        <v>0</v>
      </c>
      <c r="Q166" s="140">
        <v>2.5000000000000001E-4</v>
      </c>
      <c r="R166" s="140">
        <f>Q166*H166</f>
        <v>3.9875000000000001E-2</v>
      </c>
      <c r="S166" s="140">
        <v>0</v>
      </c>
      <c r="T166" s="141">
        <f>S166*H166</f>
        <v>0</v>
      </c>
      <c r="AR166" s="142" t="s">
        <v>281</v>
      </c>
      <c r="AT166" s="142" t="s">
        <v>158</v>
      </c>
      <c r="AU166" s="142" t="s">
        <v>81</v>
      </c>
      <c r="AY166" s="17" t="s">
        <v>156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79</v>
      </c>
      <c r="BK166" s="143">
        <f>ROUND(I166*H166,2)</f>
        <v>0</v>
      </c>
      <c r="BL166" s="17" t="s">
        <v>281</v>
      </c>
      <c r="BM166" s="142" t="s">
        <v>2642</v>
      </c>
    </row>
    <row r="167" spans="2:65" s="1" customFormat="1">
      <c r="B167" s="32"/>
      <c r="D167" s="144" t="s">
        <v>165</v>
      </c>
      <c r="F167" s="145" t="s">
        <v>2643</v>
      </c>
      <c r="I167" s="146"/>
      <c r="L167" s="32"/>
      <c r="M167" s="147"/>
      <c r="T167" s="53"/>
      <c r="AT167" s="17" t="s">
        <v>165</v>
      </c>
      <c r="AU167" s="17" t="s">
        <v>81</v>
      </c>
    </row>
    <row r="168" spans="2:65" s="1" customFormat="1">
      <c r="B168" s="32"/>
      <c r="D168" s="148" t="s">
        <v>167</v>
      </c>
      <c r="F168" s="149" t="s">
        <v>2644</v>
      </c>
      <c r="I168" s="146"/>
      <c r="L168" s="32"/>
      <c r="M168" s="147"/>
      <c r="T168" s="53"/>
      <c r="AT168" s="17" t="s">
        <v>167</v>
      </c>
      <c r="AU168" s="17" t="s">
        <v>81</v>
      </c>
    </row>
    <row r="169" spans="2:65" s="1" customFormat="1" ht="24.2" customHeight="1">
      <c r="B169" s="32"/>
      <c r="C169" s="131" t="s">
        <v>341</v>
      </c>
      <c r="D169" s="131" t="s">
        <v>158</v>
      </c>
      <c r="E169" s="132" t="s">
        <v>2645</v>
      </c>
      <c r="F169" s="133" t="s">
        <v>2646</v>
      </c>
      <c r="G169" s="134" t="s">
        <v>372</v>
      </c>
      <c r="H169" s="135">
        <v>178.75</v>
      </c>
      <c r="I169" s="136"/>
      <c r="J169" s="137">
        <f>ROUND(I169*H169,2)</f>
        <v>0</v>
      </c>
      <c r="K169" s="133" t="s">
        <v>162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6.0000000000000002E-5</v>
      </c>
      <c r="R169" s="140">
        <f>Q169*H169</f>
        <v>1.0725E-2</v>
      </c>
      <c r="S169" s="140">
        <v>0</v>
      </c>
      <c r="T169" s="141">
        <f>S169*H169</f>
        <v>0</v>
      </c>
      <c r="AR169" s="142" t="s">
        <v>281</v>
      </c>
      <c r="AT169" s="142" t="s">
        <v>158</v>
      </c>
      <c r="AU169" s="142" t="s">
        <v>81</v>
      </c>
      <c r="AY169" s="17" t="s">
        <v>156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281</v>
      </c>
      <c r="BM169" s="142" t="s">
        <v>2647</v>
      </c>
    </row>
    <row r="170" spans="2:65" s="1" customFormat="1">
      <c r="B170" s="32"/>
      <c r="D170" s="144" t="s">
        <v>165</v>
      </c>
      <c r="F170" s="145" t="s">
        <v>2648</v>
      </c>
      <c r="I170" s="146"/>
      <c r="L170" s="32"/>
      <c r="M170" s="147"/>
      <c r="T170" s="53"/>
      <c r="AT170" s="17" t="s">
        <v>165</v>
      </c>
      <c r="AU170" s="17" t="s">
        <v>81</v>
      </c>
    </row>
    <row r="171" spans="2:65" s="1" customFormat="1">
      <c r="B171" s="32"/>
      <c r="D171" s="148" t="s">
        <v>167</v>
      </c>
      <c r="F171" s="149" t="s">
        <v>2649</v>
      </c>
      <c r="I171" s="146"/>
      <c r="L171" s="32"/>
      <c r="M171" s="147"/>
      <c r="T171" s="53"/>
      <c r="AT171" s="17" t="s">
        <v>167</v>
      </c>
      <c r="AU171" s="17" t="s">
        <v>81</v>
      </c>
    </row>
    <row r="172" spans="2:65" s="1" customFormat="1" ht="24.2" customHeight="1">
      <c r="B172" s="32"/>
      <c r="C172" s="131" t="s">
        <v>345</v>
      </c>
      <c r="D172" s="131" t="s">
        <v>158</v>
      </c>
      <c r="E172" s="132" t="s">
        <v>2650</v>
      </c>
      <c r="F172" s="133" t="s">
        <v>2651</v>
      </c>
      <c r="G172" s="134" t="s">
        <v>372</v>
      </c>
      <c r="H172" s="135">
        <v>27.5</v>
      </c>
      <c r="I172" s="136"/>
      <c r="J172" s="137">
        <f>ROUND(I172*H172,2)</f>
        <v>0</v>
      </c>
      <c r="K172" s="133" t="s">
        <v>162</v>
      </c>
      <c r="L172" s="32"/>
      <c r="M172" s="138" t="s">
        <v>19</v>
      </c>
      <c r="N172" s="139" t="s">
        <v>43</v>
      </c>
      <c r="P172" s="140">
        <f>O172*H172</f>
        <v>0</v>
      </c>
      <c r="Q172" s="140">
        <v>1E-4</v>
      </c>
      <c r="R172" s="140">
        <f>Q172*H172</f>
        <v>2.7500000000000003E-3</v>
      </c>
      <c r="S172" s="140">
        <v>0</v>
      </c>
      <c r="T172" s="141">
        <f>S172*H172</f>
        <v>0</v>
      </c>
      <c r="AR172" s="142" t="s">
        <v>281</v>
      </c>
      <c r="AT172" s="142" t="s">
        <v>158</v>
      </c>
      <c r="AU172" s="142" t="s">
        <v>81</v>
      </c>
      <c r="AY172" s="17" t="s">
        <v>156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79</v>
      </c>
      <c r="BK172" s="143">
        <f>ROUND(I172*H172,2)</f>
        <v>0</v>
      </c>
      <c r="BL172" s="17" t="s">
        <v>281</v>
      </c>
      <c r="BM172" s="142" t="s">
        <v>2652</v>
      </c>
    </row>
    <row r="173" spans="2:65" s="1" customFormat="1">
      <c r="B173" s="32"/>
      <c r="D173" s="144" t="s">
        <v>165</v>
      </c>
      <c r="F173" s="145" t="s">
        <v>2653</v>
      </c>
      <c r="I173" s="146"/>
      <c r="L173" s="32"/>
      <c r="M173" s="147"/>
      <c r="T173" s="53"/>
      <c r="AT173" s="17" t="s">
        <v>165</v>
      </c>
      <c r="AU173" s="17" t="s">
        <v>81</v>
      </c>
    </row>
    <row r="174" spans="2:65" s="1" customFormat="1">
      <c r="B174" s="32"/>
      <c r="D174" s="148" t="s">
        <v>167</v>
      </c>
      <c r="F174" s="149" t="s">
        <v>2654</v>
      </c>
      <c r="I174" s="146"/>
      <c r="L174" s="32"/>
      <c r="M174" s="147"/>
      <c r="T174" s="53"/>
      <c r="AT174" s="17" t="s">
        <v>167</v>
      </c>
      <c r="AU174" s="17" t="s">
        <v>81</v>
      </c>
    </row>
    <row r="175" spans="2:65" s="1" customFormat="1" ht="21.75" customHeight="1">
      <c r="B175" s="32"/>
      <c r="C175" s="131" t="s">
        <v>352</v>
      </c>
      <c r="D175" s="131" t="s">
        <v>158</v>
      </c>
      <c r="E175" s="132" t="s">
        <v>2655</v>
      </c>
      <c r="F175" s="133" t="s">
        <v>2656</v>
      </c>
      <c r="G175" s="134" t="s">
        <v>372</v>
      </c>
      <c r="H175" s="135">
        <v>28.5</v>
      </c>
      <c r="I175" s="136"/>
      <c r="J175" s="137">
        <f>ROUND(I175*H175,2)</f>
        <v>0</v>
      </c>
      <c r="K175" s="133" t="s">
        <v>162</v>
      </c>
      <c r="L175" s="32"/>
      <c r="M175" s="138" t="s">
        <v>19</v>
      </c>
      <c r="N175" s="139" t="s">
        <v>43</v>
      </c>
      <c r="P175" s="140">
        <f>O175*H175</f>
        <v>0</v>
      </c>
      <c r="Q175" s="140">
        <v>6.0000000000000002E-5</v>
      </c>
      <c r="R175" s="140">
        <f>Q175*H175</f>
        <v>1.7100000000000001E-3</v>
      </c>
      <c r="S175" s="140">
        <v>0</v>
      </c>
      <c r="T175" s="141">
        <f>S175*H175</f>
        <v>0</v>
      </c>
      <c r="AR175" s="142" t="s">
        <v>281</v>
      </c>
      <c r="AT175" s="142" t="s">
        <v>158</v>
      </c>
      <c r="AU175" s="142" t="s">
        <v>81</v>
      </c>
      <c r="AY175" s="17" t="s">
        <v>156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281</v>
      </c>
      <c r="BM175" s="142" t="s">
        <v>2657</v>
      </c>
    </row>
    <row r="176" spans="2:65" s="1" customFormat="1">
      <c r="B176" s="32"/>
      <c r="D176" s="144" t="s">
        <v>165</v>
      </c>
      <c r="F176" s="145" t="s">
        <v>2658</v>
      </c>
      <c r="I176" s="146"/>
      <c r="L176" s="32"/>
      <c r="M176" s="147"/>
      <c r="T176" s="53"/>
      <c r="AT176" s="17" t="s">
        <v>165</v>
      </c>
      <c r="AU176" s="17" t="s">
        <v>81</v>
      </c>
    </row>
    <row r="177" spans="2:65" s="1" customFormat="1">
      <c r="B177" s="32"/>
      <c r="D177" s="148" t="s">
        <v>167</v>
      </c>
      <c r="F177" s="149" t="s">
        <v>2659</v>
      </c>
      <c r="I177" s="146"/>
      <c r="L177" s="32"/>
      <c r="M177" s="147"/>
      <c r="T177" s="53"/>
      <c r="AT177" s="17" t="s">
        <v>167</v>
      </c>
      <c r="AU177" s="17" t="s">
        <v>81</v>
      </c>
    </row>
    <row r="178" spans="2:65" s="1" customFormat="1" ht="24.2" customHeight="1">
      <c r="B178" s="32"/>
      <c r="C178" s="131" t="s">
        <v>361</v>
      </c>
      <c r="D178" s="131" t="s">
        <v>158</v>
      </c>
      <c r="E178" s="132" t="s">
        <v>2660</v>
      </c>
      <c r="F178" s="133" t="s">
        <v>2661</v>
      </c>
      <c r="G178" s="134" t="s">
        <v>284</v>
      </c>
      <c r="H178" s="135">
        <v>1</v>
      </c>
      <c r="I178" s="136"/>
      <c r="J178" s="137">
        <f>ROUND(I178*H178,2)</f>
        <v>0</v>
      </c>
      <c r="K178" s="133" t="s">
        <v>162</v>
      </c>
      <c r="L178" s="32"/>
      <c r="M178" s="138" t="s">
        <v>19</v>
      </c>
      <c r="N178" s="139" t="s">
        <v>43</v>
      </c>
      <c r="P178" s="140">
        <f>O178*H178</f>
        <v>0</v>
      </c>
      <c r="Q178" s="140">
        <v>8.5400000000000007E-3</v>
      </c>
      <c r="R178" s="140">
        <f>Q178*H178</f>
        <v>8.5400000000000007E-3</v>
      </c>
      <c r="S178" s="140">
        <v>0</v>
      </c>
      <c r="T178" s="141">
        <f>S178*H178</f>
        <v>0</v>
      </c>
      <c r="AR178" s="142" t="s">
        <v>281</v>
      </c>
      <c r="AT178" s="142" t="s">
        <v>158</v>
      </c>
      <c r="AU178" s="142" t="s">
        <v>81</v>
      </c>
      <c r="AY178" s="17" t="s">
        <v>156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79</v>
      </c>
      <c r="BK178" s="143">
        <f>ROUND(I178*H178,2)</f>
        <v>0</v>
      </c>
      <c r="BL178" s="17" t="s">
        <v>281</v>
      </c>
      <c r="BM178" s="142" t="s">
        <v>2662</v>
      </c>
    </row>
    <row r="179" spans="2:65" s="1" customFormat="1">
      <c r="B179" s="32"/>
      <c r="D179" s="144" t="s">
        <v>165</v>
      </c>
      <c r="F179" s="145" t="s">
        <v>2663</v>
      </c>
      <c r="I179" s="146"/>
      <c r="L179" s="32"/>
      <c r="M179" s="147"/>
      <c r="T179" s="53"/>
      <c r="AT179" s="17" t="s">
        <v>165</v>
      </c>
      <c r="AU179" s="17" t="s">
        <v>81</v>
      </c>
    </row>
    <row r="180" spans="2:65" s="1" customFormat="1">
      <c r="B180" s="32"/>
      <c r="D180" s="148" t="s">
        <v>167</v>
      </c>
      <c r="F180" s="149" t="s">
        <v>2664</v>
      </c>
      <c r="I180" s="146"/>
      <c r="L180" s="32"/>
      <c r="M180" s="147"/>
      <c r="T180" s="53"/>
      <c r="AT180" s="17" t="s">
        <v>167</v>
      </c>
      <c r="AU180" s="17" t="s">
        <v>81</v>
      </c>
    </row>
    <row r="181" spans="2:65" s="1" customFormat="1" ht="33" customHeight="1">
      <c r="B181" s="32"/>
      <c r="C181" s="131" t="s">
        <v>369</v>
      </c>
      <c r="D181" s="131" t="s">
        <v>158</v>
      </c>
      <c r="E181" s="132" t="s">
        <v>2665</v>
      </c>
      <c r="F181" s="133" t="s">
        <v>2666</v>
      </c>
      <c r="G181" s="134" t="s">
        <v>284</v>
      </c>
      <c r="H181" s="135">
        <v>22</v>
      </c>
      <c r="I181" s="136"/>
      <c r="J181" s="137">
        <f>ROUND(I181*H181,2)</f>
        <v>0</v>
      </c>
      <c r="K181" s="133" t="s">
        <v>162</v>
      </c>
      <c r="L181" s="32"/>
      <c r="M181" s="138" t="s">
        <v>19</v>
      </c>
      <c r="N181" s="139" t="s">
        <v>43</v>
      </c>
      <c r="P181" s="140">
        <f>O181*H181</f>
        <v>0</v>
      </c>
      <c r="Q181" s="140">
        <v>6.9999999999999994E-5</v>
      </c>
      <c r="R181" s="140">
        <f>Q181*H181</f>
        <v>1.5399999999999999E-3</v>
      </c>
      <c r="S181" s="140">
        <v>0</v>
      </c>
      <c r="T181" s="141">
        <f>S181*H181</f>
        <v>0</v>
      </c>
      <c r="AR181" s="142" t="s">
        <v>281</v>
      </c>
      <c r="AT181" s="142" t="s">
        <v>158</v>
      </c>
      <c r="AU181" s="142" t="s">
        <v>81</v>
      </c>
      <c r="AY181" s="17" t="s">
        <v>156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281</v>
      </c>
      <c r="BM181" s="142" t="s">
        <v>2667</v>
      </c>
    </row>
    <row r="182" spans="2:65" s="1" customFormat="1">
      <c r="B182" s="32"/>
      <c r="D182" s="144" t="s">
        <v>165</v>
      </c>
      <c r="F182" s="145" t="s">
        <v>2668</v>
      </c>
      <c r="I182" s="146"/>
      <c r="L182" s="32"/>
      <c r="M182" s="147"/>
      <c r="T182" s="53"/>
      <c r="AT182" s="17" t="s">
        <v>165</v>
      </c>
      <c r="AU182" s="17" t="s">
        <v>81</v>
      </c>
    </row>
    <row r="183" spans="2:65" s="1" customFormat="1">
      <c r="B183" s="32"/>
      <c r="D183" s="148" t="s">
        <v>167</v>
      </c>
      <c r="F183" s="149" t="s">
        <v>2669</v>
      </c>
      <c r="I183" s="146"/>
      <c r="L183" s="32"/>
      <c r="M183" s="147"/>
      <c r="T183" s="53"/>
      <c r="AT183" s="17" t="s">
        <v>167</v>
      </c>
      <c r="AU183" s="17" t="s">
        <v>81</v>
      </c>
    </row>
    <row r="184" spans="2:65" s="1" customFormat="1" ht="24.2" customHeight="1">
      <c r="B184" s="32"/>
      <c r="C184" s="131" t="s">
        <v>377</v>
      </c>
      <c r="D184" s="131" t="s">
        <v>158</v>
      </c>
      <c r="E184" s="132" t="s">
        <v>2670</v>
      </c>
      <c r="F184" s="133" t="s">
        <v>2671</v>
      </c>
      <c r="G184" s="134" t="s">
        <v>284</v>
      </c>
      <c r="H184" s="135">
        <v>1</v>
      </c>
      <c r="I184" s="136"/>
      <c r="J184" s="137">
        <f>ROUND(I184*H184,2)</f>
        <v>0</v>
      </c>
      <c r="K184" s="133" t="s">
        <v>162</v>
      </c>
      <c r="L184" s="32"/>
      <c r="M184" s="138" t="s">
        <v>19</v>
      </c>
      <c r="N184" s="139" t="s">
        <v>43</v>
      </c>
      <c r="P184" s="140">
        <f>O184*H184</f>
        <v>0</v>
      </c>
      <c r="Q184" s="140">
        <v>1.41E-2</v>
      </c>
      <c r="R184" s="140">
        <f>Q184*H184</f>
        <v>1.41E-2</v>
      </c>
      <c r="S184" s="140">
        <v>0</v>
      </c>
      <c r="T184" s="141">
        <f>S184*H184</f>
        <v>0</v>
      </c>
      <c r="AR184" s="142" t="s">
        <v>281</v>
      </c>
      <c r="AT184" s="142" t="s">
        <v>158</v>
      </c>
      <c r="AU184" s="142" t="s">
        <v>81</v>
      </c>
      <c r="AY184" s="17" t="s">
        <v>156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281</v>
      </c>
      <c r="BM184" s="142" t="s">
        <v>2672</v>
      </c>
    </row>
    <row r="185" spans="2:65" s="1" customFormat="1">
      <c r="B185" s="32"/>
      <c r="D185" s="144" t="s">
        <v>165</v>
      </c>
      <c r="F185" s="145" t="s">
        <v>2673</v>
      </c>
      <c r="I185" s="146"/>
      <c r="L185" s="32"/>
      <c r="M185" s="147"/>
      <c r="T185" s="53"/>
      <c r="AT185" s="17" t="s">
        <v>165</v>
      </c>
      <c r="AU185" s="17" t="s">
        <v>81</v>
      </c>
    </row>
    <row r="186" spans="2:65" s="1" customFormat="1">
      <c r="B186" s="32"/>
      <c r="D186" s="148" t="s">
        <v>167</v>
      </c>
      <c r="F186" s="149" t="s">
        <v>2674</v>
      </c>
      <c r="I186" s="146"/>
      <c r="L186" s="32"/>
      <c r="M186" s="147"/>
      <c r="T186" s="53"/>
      <c r="AT186" s="17" t="s">
        <v>167</v>
      </c>
      <c r="AU186" s="17" t="s">
        <v>81</v>
      </c>
    </row>
    <row r="187" spans="2:65" s="1" customFormat="1" ht="24.2" customHeight="1">
      <c r="B187" s="32"/>
      <c r="C187" s="131" t="s">
        <v>384</v>
      </c>
      <c r="D187" s="131" t="s">
        <v>158</v>
      </c>
      <c r="E187" s="132" t="s">
        <v>2675</v>
      </c>
      <c r="F187" s="133" t="s">
        <v>2676</v>
      </c>
      <c r="G187" s="134" t="s">
        <v>284</v>
      </c>
      <c r="H187" s="135">
        <v>9</v>
      </c>
      <c r="I187" s="136"/>
      <c r="J187" s="137">
        <f>ROUND(I187*H187,2)</f>
        <v>0</v>
      </c>
      <c r="K187" s="133" t="s">
        <v>162</v>
      </c>
      <c r="L187" s="32"/>
      <c r="M187" s="138" t="s">
        <v>19</v>
      </c>
      <c r="N187" s="139" t="s">
        <v>43</v>
      </c>
      <c r="P187" s="140">
        <f>O187*H187</f>
        <v>0</v>
      </c>
      <c r="Q187" s="140">
        <v>1.4999999999999999E-4</v>
      </c>
      <c r="R187" s="140">
        <f>Q187*H187</f>
        <v>1.3499999999999999E-3</v>
      </c>
      <c r="S187" s="140">
        <v>0</v>
      </c>
      <c r="T187" s="141">
        <f>S187*H187</f>
        <v>0</v>
      </c>
      <c r="AR187" s="142" t="s">
        <v>281</v>
      </c>
      <c r="AT187" s="142" t="s">
        <v>158</v>
      </c>
      <c r="AU187" s="142" t="s">
        <v>81</v>
      </c>
      <c r="AY187" s="17" t="s">
        <v>156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281</v>
      </c>
      <c r="BM187" s="142" t="s">
        <v>2677</v>
      </c>
    </row>
    <row r="188" spans="2:65" s="1" customFormat="1">
      <c r="B188" s="32"/>
      <c r="D188" s="144" t="s">
        <v>165</v>
      </c>
      <c r="F188" s="145" t="s">
        <v>2678</v>
      </c>
      <c r="I188" s="146"/>
      <c r="L188" s="32"/>
      <c r="M188" s="147"/>
      <c r="T188" s="53"/>
      <c r="AT188" s="17" t="s">
        <v>165</v>
      </c>
      <c r="AU188" s="17" t="s">
        <v>81</v>
      </c>
    </row>
    <row r="189" spans="2:65" s="1" customFormat="1">
      <c r="B189" s="32"/>
      <c r="D189" s="148" t="s">
        <v>167</v>
      </c>
      <c r="F189" s="149" t="s">
        <v>2679</v>
      </c>
      <c r="I189" s="146"/>
      <c r="L189" s="32"/>
      <c r="M189" s="147"/>
      <c r="T189" s="53"/>
      <c r="AT189" s="17" t="s">
        <v>167</v>
      </c>
      <c r="AU189" s="17" t="s">
        <v>81</v>
      </c>
    </row>
    <row r="190" spans="2:65" s="1" customFormat="1" ht="24.2" customHeight="1">
      <c r="B190" s="32"/>
      <c r="C190" s="131" t="s">
        <v>391</v>
      </c>
      <c r="D190" s="131" t="s">
        <v>158</v>
      </c>
      <c r="E190" s="132" t="s">
        <v>2680</v>
      </c>
      <c r="F190" s="133" t="s">
        <v>2681</v>
      </c>
      <c r="G190" s="134" t="s">
        <v>284</v>
      </c>
      <c r="H190" s="135">
        <v>11</v>
      </c>
      <c r="I190" s="136"/>
      <c r="J190" s="137">
        <f>ROUND(I190*H190,2)</f>
        <v>0</v>
      </c>
      <c r="K190" s="133" t="s">
        <v>162</v>
      </c>
      <c r="L190" s="32"/>
      <c r="M190" s="138" t="s">
        <v>19</v>
      </c>
      <c r="N190" s="139" t="s">
        <v>43</v>
      </c>
      <c r="P190" s="140">
        <f>O190*H190</f>
        <v>0</v>
      </c>
      <c r="Q190" s="140">
        <v>1.2E-4</v>
      </c>
      <c r="R190" s="140">
        <f>Q190*H190</f>
        <v>1.32E-3</v>
      </c>
      <c r="S190" s="140">
        <v>0</v>
      </c>
      <c r="T190" s="141">
        <f>S190*H190</f>
        <v>0</v>
      </c>
      <c r="AR190" s="142" t="s">
        <v>281</v>
      </c>
      <c r="AT190" s="142" t="s">
        <v>158</v>
      </c>
      <c r="AU190" s="142" t="s">
        <v>81</v>
      </c>
      <c r="AY190" s="17" t="s">
        <v>156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281</v>
      </c>
      <c r="BM190" s="142" t="s">
        <v>2682</v>
      </c>
    </row>
    <row r="191" spans="2:65" s="1" customFormat="1">
      <c r="B191" s="32"/>
      <c r="D191" s="144" t="s">
        <v>165</v>
      </c>
      <c r="F191" s="145" t="s">
        <v>2683</v>
      </c>
      <c r="I191" s="146"/>
      <c r="L191" s="32"/>
      <c r="M191" s="147"/>
      <c r="T191" s="53"/>
      <c r="AT191" s="17" t="s">
        <v>165</v>
      </c>
      <c r="AU191" s="17" t="s">
        <v>81</v>
      </c>
    </row>
    <row r="192" spans="2:65" s="1" customFormat="1">
      <c r="B192" s="32"/>
      <c r="D192" s="148" t="s">
        <v>167</v>
      </c>
      <c r="F192" s="149" t="s">
        <v>2684</v>
      </c>
      <c r="I192" s="146"/>
      <c r="L192" s="32"/>
      <c r="M192" s="147"/>
      <c r="T192" s="53"/>
      <c r="AT192" s="17" t="s">
        <v>167</v>
      </c>
      <c r="AU192" s="17" t="s">
        <v>81</v>
      </c>
    </row>
    <row r="193" spans="2:65" s="1" customFormat="1" ht="24.2" customHeight="1">
      <c r="B193" s="32"/>
      <c r="C193" s="131" t="s">
        <v>399</v>
      </c>
      <c r="D193" s="131" t="s">
        <v>158</v>
      </c>
      <c r="E193" s="132" t="s">
        <v>2685</v>
      </c>
      <c r="F193" s="133" t="s">
        <v>2686</v>
      </c>
      <c r="G193" s="134" t="s">
        <v>284</v>
      </c>
      <c r="H193" s="135">
        <v>1</v>
      </c>
      <c r="I193" s="136"/>
      <c r="J193" s="137">
        <f>ROUND(I193*H193,2)</f>
        <v>0</v>
      </c>
      <c r="K193" s="133" t="s">
        <v>162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4.0000000000000002E-4</v>
      </c>
      <c r="R193" s="140">
        <f>Q193*H193</f>
        <v>4.0000000000000002E-4</v>
      </c>
      <c r="S193" s="140">
        <v>0</v>
      </c>
      <c r="T193" s="141">
        <f>S193*H193</f>
        <v>0</v>
      </c>
      <c r="AR193" s="142" t="s">
        <v>281</v>
      </c>
      <c r="AT193" s="142" t="s">
        <v>158</v>
      </c>
      <c r="AU193" s="142" t="s">
        <v>81</v>
      </c>
      <c r="AY193" s="17" t="s">
        <v>156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281</v>
      </c>
      <c r="BM193" s="142" t="s">
        <v>2687</v>
      </c>
    </row>
    <row r="194" spans="2:65" s="1" customFormat="1">
      <c r="B194" s="32"/>
      <c r="D194" s="144" t="s">
        <v>165</v>
      </c>
      <c r="F194" s="145" t="s">
        <v>2688</v>
      </c>
      <c r="I194" s="146"/>
      <c r="L194" s="32"/>
      <c r="M194" s="147"/>
      <c r="T194" s="53"/>
      <c r="AT194" s="17" t="s">
        <v>165</v>
      </c>
      <c r="AU194" s="17" t="s">
        <v>81</v>
      </c>
    </row>
    <row r="195" spans="2:65" s="1" customFormat="1">
      <c r="B195" s="32"/>
      <c r="D195" s="148" t="s">
        <v>167</v>
      </c>
      <c r="F195" s="149" t="s">
        <v>2689</v>
      </c>
      <c r="I195" s="146"/>
      <c r="L195" s="32"/>
      <c r="M195" s="147"/>
      <c r="T195" s="53"/>
      <c r="AT195" s="17" t="s">
        <v>167</v>
      </c>
      <c r="AU195" s="17" t="s">
        <v>81</v>
      </c>
    </row>
    <row r="196" spans="2:65" s="1" customFormat="1" ht="24.2" customHeight="1">
      <c r="B196" s="32"/>
      <c r="C196" s="131" t="s">
        <v>405</v>
      </c>
      <c r="D196" s="131" t="s">
        <v>158</v>
      </c>
      <c r="E196" s="132" t="s">
        <v>2690</v>
      </c>
      <c r="F196" s="133" t="s">
        <v>2691</v>
      </c>
      <c r="G196" s="134" t="s">
        <v>218</v>
      </c>
      <c r="H196" s="135">
        <v>0.48699999999999999</v>
      </c>
      <c r="I196" s="136"/>
      <c r="J196" s="137">
        <f>ROUND(I196*H196,2)</f>
        <v>0</v>
      </c>
      <c r="K196" s="133" t="s">
        <v>162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281</v>
      </c>
      <c r="AT196" s="142" t="s">
        <v>158</v>
      </c>
      <c r="AU196" s="142" t="s">
        <v>81</v>
      </c>
      <c r="AY196" s="17" t="s">
        <v>156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281</v>
      </c>
      <c r="BM196" s="142" t="s">
        <v>2692</v>
      </c>
    </row>
    <row r="197" spans="2:65" s="1" customFormat="1">
      <c r="B197" s="32"/>
      <c r="D197" s="144" t="s">
        <v>165</v>
      </c>
      <c r="F197" s="145" t="s">
        <v>2693</v>
      </c>
      <c r="I197" s="146"/>
      <c r="L197" s="32"/>
      <c r="M197" s="147"/>
      <c r="T197" s="53"/>
      <c r="AT197" s="17" t="s">
        <v>165</v>
      </c>
      <c r="AU197" s="17" t="s">
        <v>81</v>
      </c>
    </row>
    <row r="198" spans="2:65" s="1" customFormat="1">
      <c r="B198" s="32"/>
      <c r="D198" s="148" t="s">
        <v>167</v>
      </c>
      <c r="F198" s="149" t="s">
        <v>2694</v>
      </c>
      <c r="I198" s="146"/>
      <c r="L198" s="32"/>
      <c r="M198" s="147"/>
      <c r="T198" s="53"/>
      <c r="AT198" s="17" t="s">
        <v>167</v>
      </c>
      <c r="AU198" s="17" t="s">
        <v>81</v>
      </c>
    </row>
    <row r="199" spans="2:65" s="11" customFormat="1" ht="22.9" customHeight="1">
      <c r="B199" s="119"/>
      <c r="D199" s="120" t="s">
        <v>71</v>
      </c>
      <c r="E199" s="129" t="s">
        <v>1276</v>
      </c>
      <c r="F199" s="129" t="s">
        <v>1277</v>
      </c>
      <c r="I199" s="122"/>
      <c r="J199" s="130">
        <f>BK199</f>
        <v>0</v>
      </c>
      <c r="L199" s="119"/>
      <c r="M199" s="124"/>
      <c r="P199" s="125">
        <f>SUM(P200:P207)</f>
        <v>0</v>
      </c>
      <c r="R199" s="125">
        <f>SUM(R200:R207)</f>
        <v>3.2099999999999997E-2</v>
      </c>
      <c r="T199" s="126">
        <f>SUM(T200:T207)</f>
        <v>0</v>
      </c>
      <c r="AR199" s="120" t="s">
        <v>81</v>
      </c>
      <c r="AT199" s="127" t="s">
        <v>71</v>
      </c>
      <c r="AU199" s="127" t="s">
        <v>79</v>
      </c>
      <c r="AY199" s="120" t="s">
        <v>156</v>
      </c>
      <c r="BK199" s="128">
        <f>SUM(BK200:BK207)</f>
        <v>0</v>
      </c>
    </row>
    <row r="200" spans="2:65" s="1" customFormat="1" ht="24.2" customHeight="1">
      <c r="B200" s="32"/>
      <c r="C200" s="131" t="s">
        <v>411</v>
      </c>
      <c r="D200" s="131" t="s">
        <v>158</v>
      </c>
      <c r="E200" s="132" t="s">
        <v>2489</v>
      </c>
      <c r="F200" s="133" t="s">
        <v>2490</v>
      </c>
      <c r="G200" s="134" t="s">
        <v>904</v>
      </c>
      <c r="H200" s="135">
        <v>30</v>
      </c>
      <c r="I200" s="136"/>
      <c r="J200" s="137">
        <f>ROUND(I200*H200,2)</f>
        <v>0</v>
      </c>
      <c r="K200" s="133" t="s">
        <v>162</v>
      </c>
      <c r="L200" s="32"/>
      <c r="M200" s="138" t="s">
        <v>19</v>
      </c>
      <c r="N200" s="139" t="s">
        <v>43</v>
      </c>
      <c r="P200" s="140">
        <f>O200*H200</f>
        <v>0</v>
      </c>
      <c r="Q200" s="140">
        <v>6.9999999999999994E-5</v>
      </c>
      <c r="R200" s="140">
        <f>Q200*H200</f>
        <v>2.0999999999999999E-3</v>
      </c>
      <c r="S200" s="140">
        <v>0</v>
      </c>
      <c r="T200" s="141">
        <f>S200*H200</f>
        <v>0</v>
      </c>
      <c r="AR200" s="142" t="s">
        <v>281</v>
      </c>
      <c r="AT200" s="142" t="s">
        <v>158</v>
      </c>
      <c r="AU200" s="142" t="s">
        <v>81</v>
      </c>
      <c r="AY200" s="17" t="s">
        <v>156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281</v>
      </c>
      <c r="BM200" s="142" t="s">
        <v>2695</v>
      </c>
    </row>
    <row r="201" spans="2:65" s="1" customFormat="1">
      <c r="B201" s="32"/>
      <c r="D201" s="144" t="s">
        <v>165</v>
      </c>
      <c r="F201" s="145" t="s">
        <v>2492</v>
      </c>
      <c r="I201" s="146"/>
      <c r="L201" s="32"/>
      <c r="M201" s="147"/>
      <c r="T201" s="53"/>
      <c r="AT201" s="17" t="s">
        <v>165</v>
      </c>
      <c r="AU201" s="17" t="s">
        <v>81</v>
      </c>
    </row>
    <row r="202" spans="2:65" s="1" customFormat="1">
      <c r="B202" s="32"/>
      <c r="D202" s="148" t="s">
        <v>167</v>
      </c>
      <c r="F202" s="149" t="s">
        <v>2493</v>
      </c>
      <c r="I202" s="146"/>
      <c r="L202" s="32"/>
      <c r="M202" s="147"/>
      <c r="T202" s="53"/>
      <c r="AT202" s="17" t="s">
        <v>167</v>
      </c>
      <c r="AU202" s="17" t="s">
        <v>81</v>
      </c>
    </row>
    <row r="203" spans="2:65" s="1" customFormat="1" ht="16.5" customHeight="1">
      <c r="B203" s="32"/>
      <c r="C203" s="170" t="s">
        <v>417</v>
      </c>
      <c r="D203" s="170" t="s">
        <v>237</v>
      </c>
      <c r="E203" s="171" t="s">
        <v>2494</v>
      </c>
      <c r="F203" s="172" t="s">
        <v>2495</v>
      </c>
      <c r="G203" s="173" t="s">
        <v>904</v>
      </c>
      <c r="H203" s="174">
        <v>30</v>
      </c>
      <c r="I203" s="175"/>
      <c r="J203" s="176">
        <f>ROUND(I203*H203,2)</f>
        <v>0</v>
      </c>
      <c r="K203" s="172" t="s">
        <v>577</v>
      </c>
      <c r="L203" s="177"/>
      <c r="M203" s="178" t="s">
        <v>19</v>
      </c>
      <c r="N203" s="179" t="s">
        <v>43</v>
      </c>
      <c r="P203" s="140">
        <f>O203*H203</f>
        <v>0</v>
      </c>
      <c r="Q203" s="140">
        <v>1E-3</v>
      </c>
      <c r="R203" s="140">
        <f>Q203*H203</f>
        <v>0.03</v>
      </c>
      <c r="S203" s="140">
        <v>0</v>
      </c>
      <c r="T203" s="141">
        <f>S203*H203</f>
        <v>0</v>
      </c>
      <c r="AR203" s="142" t="s">
        <v>384</v>
      </c>
      <c r="AT203" s="142" t="s">
        <v>237</v>
      </c>
      <c r="AU203" s="142" t="s">
        <v>81</v>
      </c>
      <c r="AY203" s="17" t="s">
        <v>156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281</v>
      </c>
      <c r="BM203" s="142" t="s">
        <v>2696</v>
      </c>
    </row>
    <row r="204" spans="2:65" s="1" customFormat="1">
      <c r="B204" s="32"/>
      <c r="D204" s="144" t="s">
        <v>165</v>
      </c>
      <c r="F204" s="145" t="s">
        <v>2495</v>
      </c>
      <c r="I204" s="146"/>
      <c r="L204" s="32"/>
      <c r="M204" s="147"/>
      <c r="T204" s="53"/>
      <c r="AT204" s="17" t="s">
        <v>165</v>
      </c>
      <c r="AU204" s="17" t="s">
        <v>81</v>
      </c>
    </row>
    <row r="205" spans="2:65" s="1" customFormat="1" ht="24.2" customHeight="1">
      <c r="B205" s="32"/>
      <c r="C205" s="131" t="s">
        <v>424</v>
      </c>
      <c r="D205" s="131" t="s">
        <v>158</v>
      </c>
      <c r="E205" s="132" t="s">
        <v>1411</v>
      </c>
      <c r="F205" s="133" t="s">
        <v>1412</v>
      </c>
      <c r="G205" s="134" t="s">
        <v>218</v>
      </c>
      <c r="H205" s="135">
        <v>3.2000000000000001E-2</v>
      </c>
      <c r="I205" s="136"/>
      <c r="J205" s="137">
        <f>ROUND(I205*H205,2)</f>
        <v>0</v>
      </c>
      <c r="K205" s="133" t="s">
        <v>162</v>
      </c>
      <c r="L205" s="32"/>
      <c r="M205" s="138" t="s">
        <v>19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281</v>
      </c>
      <c r="AT205" s="142" t="s">
        <v>158</v>
      </c>
      <c r="AU205" s="142" t="s">
        <v>81</v>
      </c>
      <c r="AY205" s="17" t="s">
        <v>156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281</v>
      </c>
      <c r="BM205" s="142" t="s">
        <v>2697</v>
      </c>
    </row>
    <row r="206" spans="2:65" s="1" customFormat="1">
      <c r="B206" s="32"/>
      <c r="D206" s="144" t="s">
        <v>165</v>
      </c>
      <c r="F206" s="145" t="s">
        <v>1414</v>
      </c>
      <c r="I206" s="146"/>
      <c r="L206" s="32"/>
      <c r="M206" s="147"/>
      <c r="T206" s="53"/>
      <c r="AT206" s="17" t="s">
        <v>165</v>
      </c>
      <c r="AU206" s="17" t="s">
        <v>81</v>
      </c>
    </row>
    <row r="207" spans="2:65" s="1" customFormat="1">
      <c r="B207" s="32"/>
      <c r="D207" s="148" t="s">
        <v>167</v>
      </c>
      <c r="F207" s="149" t="s">
        <v>1415</v>
      </c>
      <c r="I207" s="146"/>
      <c r="L207" s="32"/>
      <c r="M207" s="147"/>
      <c r="T207" s="53"/>
      <c r="AT207" s="17" t="s">
        <v>167</v>
      </c>
      <c r="AU207" s="17" t="s">
        <v>81</v>
      </c>
    </row>
    <row r="208" spans="2:65" s="11" customFormat="1" ht="25.9" customHeight="1">
      <c r="B208" s="119"/>
      <c r="D208" s="120" t="s">
        <v>71</v>
      </c>
      <c r="E208" s="121" t="s">
        <v>2498</v>
      </c>
      <c r="F208" s="121" t="s">
        <v>2499</v>
      </c>
      <c r="I208" s="122"/>
      <c r="J208" s="123">
        <f>BK208</f>
        <v>0</v>
      </c>
      <c r="L208" s="119"/>
      <c r="M208" s="124"/>
      <c r="P208" s="125">
        <f>SUM(P209:P218)</f>
        <v>0</v>
      </c>
      <c r="R208" s="125">
        <f>SUM(R209:R218)</f>
        <v>0</v>
      </c>
      <c r="T208" s="126">
        <f>SUM(T209:T218)</f>
        <v>0</v>
      </c>
      <c r="AR208" s="120" t="s">
        <v>163</v>
      </c>
      <c r="AT208" s="127" t="s">
        <v>71</v>
      </c>
      <c r="AU208" s="127" t="s">
        <v>72</v>
      </c>
      <c r="AY208" s="120" t="s">
        <v>156</v>
      </c>
      <c r="BK208" s="128">
        <f>SUM(BK209:BK218)</f>
        <v>0</v>
      </c>
    </row>
    <row r="209" spans="2:65" s="1" customFormat="1" ht="16.5" customHeight="1">
      <c r="B209" s="32"/>
      <c r="C209" s="131" t="s">
        <v>442</v>
      </c>
      <c r="D209" s="131" t="s">
        <v>158</v>
      </c>
      <c r="E209" s="132" t="s">
        <v>2698</v>
      </c>
      <c r="F209" s="133" t="s">
        <v>2699</v>
      </c>
      <c r="G209" s="134" t="s">
        <v>2502</v>
      </c>
      <c r="H209" s="135">
        <v>64</v>
      </c>
      <c r="I209" s="136"/>
      <c r="J209" s="137">
        <f>ROUND(I209*H209,2)</f>
        <v>0</v>
      </c>
      <c r="K209" s="133" t="s">
        <v>162</v>
      </c>
      <c r="L209" s="32"/>
      <c r="M209" s="138" t="s">
        <v>19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2503</v>
      </c>
      <c r="AT209" s="142" t="s">
        <v>158</v>
      </c>
      <c r="AU209" s="142" t="s">
        <v>79</v>
      </c>
      <c r="AY209" s="17" t="s">
        <v>156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2503</v>
      </c>
      <c r="BM209" s="142" t="s">
        <v>2700</v>
      </c>
    </row>
    <row r="210" spans="2:65" s="1" customFormat="1">
      <c r="B210" s="32"/>
      <c r="D210" s="144" t="s">
        <v>165</v>
      </c>
      <c r="F210" s="145" t="s">
        <v>2701</v>
      </c>
      <c r="I210" s="146"/>
      <c r="L210" s="32"/>
      <c r="M210" s="147"/>
      <c r="T210" s="53"/>
      <c r="AT210" s="17" t="s">
        <v>165</v>
      </c>
      <c r="AU210" s="17" t="s">
        <v>79</v>
      </c>
    </row>
    <row r="211" spans="2:65" s="1" customFormat="1">
      <c r="B211" s="32"/>
      <c r="D211" s="148" t="s">
        <v>167</v>
      </c>
      <c r="F211" s="149" t="s">
        <v>2702</v>
      </c>
      <c r="I211" s="146"/>
      <c r="L211" s="32"/>
      <c r="M211" s="147"/>
      <c r="T211" s="53"/>
      <c r="AT211" s="17" t="s">
        <v>167</v>
      </c>
      <c r="AU211" s="17" t="s">
        <v>79</v>
      </c>
    </row>
    <row r="212" spans="2:65" s="12" customFormat="1">
      <c r="B212" s="150"/>
      <c r="D212" s="144" t="s">
        <v>169</v>
      </c>
      <c r="E212" s="151" t="s">
        <v>19</v>
      </c>
      <c r="F212" s="152" t="s">
        <v>2507</v>
      </c>
      <c r="H212" s="151" t="s">
        <v>19</v>
      </c>
      <c r="I212" s="153"/>
      <c r="L212" s="150"/>
      <c r="M212" s="154"/>
      <c r="T212" s="155"/>
      <c r="AT212" s="151" t="s">
        <v>169</v>
      </c>
      <c r="AU212" s="151" t="s">
        <v>79</v>
      </c>
      <c r="AV212" s="12" t="s">
        <v>79</v>
      </c>
      <c r="AW212" s="12" t="s">
        <v>33</v>
      </c>
      <c r="AX212" s="12" t="s">
        <v>72</v>
      </c>
      <c r="AY212" s="151" t="s">
        <v>156</v>
      </c>
    </row>
    <row r="213" spans="2:65" s="13" customFormat="1">
      <c r="B213" s="156"/>
      <c r="D213" s="144" t="s">
        <v>169</v>
      </c>
      <c r="E213" s="157" t="s">
        <v>19</v>
      </c>
      <c r="F213" s="158" t="s">
        <v>2508</v>
      </c>
      <c r="H213" s="159">
        <v>64</v>
      </c>
      <c r="I213" s="160"/>
      <c r="L213" s="156"/>
      <c r="M213" s="161"/>
      <c r="T213" s="162"/>
      <c r="AT213" s="157" t="s">
        <v>169</v>
      </c>
      <c r="AU213" s="157" t="s">
        <v>79</v>
      </c>
      <c r="AV213" s="13" t="s">
        <v>81</v>
      </c>
      <c r="AW213" s="13" t="s">
        <v>33</v>
      </c>
      <c r="AX213" s="13" t="s">
        <v>79</v>
      </c>
      <c r="AY213" s="157" t="s">
        <v>156</v>
      </c>
    </row>
    <row r="214" spans="2:65" s="1" customFormat="1" ht="21.75" customHeight="1">
      <c r="B214" s="32"/>
      <c r="C214" s="131" t="s">
        <v>448</v>
      </c>
      <c r="D214" s="131" t="s">
        <v>158</v>
      </c>
      <c r="E214" s="132" t="s">
        <v>2509</v>
      </c>
      <c r="F214" s="133" t="s">
        <v>2510</v>
      </c>
      <c r="G214" s="134" t="s">
        <v>2502</v>
      </c>
      <c r="H214" s="135">
        <v>24</v>
      </c>
      <c r="I214" s="136"/>
      <c r="J214" s="137">
        <f>ROUND(I214*H214,2)</f>
        <v>0</v>
      </c>
      <c r="K214" s="133" t="s">
        <v>162</v>
      </c>
      <c r="L214" s="32"/>
      <c r="M214" s="138" t="s">
        <v>19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2503</v>
      </c>
      <c r="AT214" s="142" t="s">
        <v>158</v>
      </c>
      <c r="AU214" s="142" t="s">
        <v>79</v>
      </c>
      <c r="AY214" s="17" t="s">
        <v>156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79</v>
      </c>
      <c r="BK214" s="143">
        <f>ROUND(I214*H214,2)</f>
        <v>0</v>
      </c>
      <c r="BL214" s="17" t="s">
        <v>2503</v>
      </c>
      <c r="BM214" s="142" t="s">
        <v>2703</v>
      </c>
    </row>
    <row r="215" spans="2:65" s="1" customFormat="1">
      <c r="B215" s="32"/>
      <c r="D215" s="144" t="s">
        <v>165</v>
      </c>
      <c r="F215" s="145" t="s">
        <v>2512</v>
      </c>
      <c r="I215" s="146"/>
      <c r="L215" s="32"/>
      <c r="M215" s="147"/>
      <c r="T215" s="53"/>
      <c r="AT215" s="17" t="s">
        <v>165</v>
      </c>
      <c r="AU215" s="17" t="s">
        <v>79</v>
      </c>
    </row>
    <row r="216" spans="2:65" s="1" customFormat="1">
      <c r="B216" s="32"/>
      <c r="D216" s="148" t="s">
        <v>167</v>
      </c>
      <c r="F216" s="149" t="s">
        <v>2513</v>
      </c>
      <c r="I216" s="146"/>
      <c r="L216" s="32"/>
      <c r="M216" s="147"/>
      <c r="T216" s="53"/>
      <c r="AT216" s="17" t="s">
        <v>167</v>
      </c>
      <c r="AU216" s="17" t="s">
        <v>79</v>
      </c>
    </row>
    <row r="217" spans="2:65" s="12" customFormat="1">
      <c r="B217" s="150"/>
      <c r="D217" s="144" t="s">
        <v>169</v>
      </c>
      <c r="E217" s="151" t="s">
        <v>19</v>
      </c>
      <c r="F217" s="152" t="s">
        <v>2514</v>
      </c>
      <c r="H217" s="151" t="s">
        <v>19</v>
      </c>
      <c r="I217" s="153"/>
      <c r="L217" s="150"/>
      <c r="M217" s="154"/>
      <c r="T217" s="155"/>
      <c r="AT217" s="151" t="s">
        <v>169</v>
      </c>
      <c r="AU217" s="151" t="s">
        <v>79</v>
      </c>
      <c r="AV217" s="12" t="s">
        <v>79</v>
      </c>
      <c r="AW217" s="12" t="s">
        <v>33</v>
      </c>
      <c r="AX217" s="12" t="s">
        <v>72</v>
      </c>
      <c r="AY217" s="151" t="s">
        <v>156</v>
      </c>
    </row>
    <row r="218" spans="2:65" s="13" customFormat="1">
      <c r="B218" s="156"/>
      <c r="D218" s="144" t="s">
        <v>169</v>
      </c>
      <c r="E218" s="157" t="s">
        <v>19</v>
      </c>
      <c r="F218" s="158" t="s">
        <v>329</v>
      </c>
      <c r="H218" s="159">
        <v>24</v>
      </c>
      <c r="I218" s="160"/>
      <c r="L218" s="156"/>
      <c r="M218" s="184"/>
      <c r="N218" s="185"/>
      <c r="O218" s="185"/>
      <c r="P218" s="185"/>
      <c r="Q218" s="185"/>
      <c r="R218" s="185"/>
      <c r="S218" s="185"/>
      <c r="T218" s="186"/>
      <c r="AT218" s="157" t="s">
        <v>169</v>
      </c>
      <c r="AU218" s="157" t="s">
        <v>79</v>
      </c>
      <c r="AV218" s="13" t="s">
        <v>81</v>
      </c>
      <c r="AW218" s="13" t="s">
        <v>33</v>
      </c>
      <c r="AX218" s="13" t="s">
        <v>79</v>
      </c>
      <c r="AY218" s="157" t="s">
        <v>156</v>
      </c>
    </row>
    <row r="219" spans="2:65" s="1" customFormat="1" ht="6.95" customHeight="1">
      <c r="B219" s="41"/>
      <c r="C219" s="42"/>
      <c r="D219" s="42"/>
      <c r="E219" s="42"/>
      <c r="F219" s="42"/>
      <c r="G219" s="42"/>
      <c r="H219" s="42"/>
      <c r="I219" s="42"/>
      <c r="J219" s="42"/>
      <c r="K219" s="42"/>
      <c r="L219" s="32"/>
    </row>
  </sheetData>
  <sheetProtection algorithmName="SHA-512" hashValue="ln7bS6uE80z8rv60Ivb8N3fn9uMOqmLkWVc6okcnW7iANzk8PPEZZ3Rh6LINk1GIcs6cnPgB4RdxyBzirHnxLg==" saltValue="8zUTekmm/yZGJr3p3xxFxjuEMIEEmaOeOHLFU9vPH0/yuRoQ2+IvWIEpBVC302P7njDnKNfvVYFFmSjAIb6q9Q==" spinCount="100000" sheet="1" objects="1" scenarios="1" formatColumns="0" formatRows="0" autoFilter="0"/>
  <autoFilter ref="C91:K218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300-000000000000}"/>
    <hyperlink ref="F100" r:id="rId2" xr:uid="{00000000-0004-0000-0300-000001000000}"/>
    <hyperlink ref="F103" r:id="rId3" xr:uid="{00000000-0004-0000-0300-000002000000}"/>
    <hyperlink ref="F106" r:id="rId4" xr:uid="{00000000-0004-0000-0300-000003000000}"/>
    <hyperlink ref="F109" r:id="rId5" xr:uid="{00000000-0004-0000-0300-000004000000}"/>
    <hyperlink ref="F112" r:id="rId6" xr:uid="{00000000-0004-0000-0300-000005000000}"/>
    <hyperlink ref="F115" r:id="rId7" xr:uid="{00000000-0004-0000-0300-000006000000}"/>
    <hyperlink ref="F118" r:id="rId8" xr:uid="{00000000-0004-0000-0300-000007000000}"/>
    <hyperlink ref="F123" r:id="rId9" xr:uid="{00000000-0004-0000-0300-000008000000}"/>
    <hyperlink ref="F128" r:id="rId10" xr:uid="{00000000-0004-0000-0300-000009000000}"/>
    <hyperlink ref="F132" r:id="rId11" xr:uid="{00000000-0004-0000-0300-00000A000000}"/>
    <hyperlink ref="F135" r:id="rId12" xr:uid="{00000000-0004-0000-0300-00000B000000}"/>
    <hyperlink ref="F138" r:id="rId13" xr:uid="{00000000-0004-0000-0300-00000C000000}"/>
    <hyperlink ref="F141" r:id="rId14" xr:uid="{00000000-0004-0000-0300-00000D000000}"/>
    <hyperlink ref="F144" r:id="rId15" xr:uid="{00000000-0004-0000-0300-00000E000000}"/>
    <hyperlink ref="F147" r:id="rId16" xr:uid="{00000000-0004-0000-0300-00000F000000}"/>
    <hyperlink ref="F151" r:id="rId17" xr:uid="{00000000-0004-0000-0300-000010000000}"/>
    <hyperlink ref="F156" r:id="rId18" xr:uid="{00000000-0004-0000-0300-000011000000}"/>
    <hyperlink ref="F160" r:id="rId19" xr:uid="{00000000-0004-0000-0300-000012000000}"/>
    <hyperlink ref="F165" r:id="rId20" xr:uid="{00000000-0004-0000-0300-000013000000}"/>
    <hyperlink ref="F168" r:id="rId21" xr:uid="{00000000-0004-0000-0300-000014000000}"/>
    <hyperlink ref="F171" r:id="rId22" xr:uid="{00000000-0004-0000-0300-000015000000}"/>
    <hyperlink ref="F174" r:id="rId23" xr:uid="{00000000-0004-0000-0300-000016000000}"/>
    <hyperlink ref="F177" r:id="rId24" xr:uid="{00000000-0004-0000-0300-000017000000}"/>
    <hyperlink ref="F180" r:id="rId25" xr:uid="{00000000-0004-0000-0300-000018000000}"/>
    <hyperlink ref="F183" r:id="rId26" xr:uid="{00000000-0004-0000-0300-000019000000}"/>
    <hyperlink ref="F186" r:id="rId27" xr:uid="{00000000-0004-0000-0300-00001A000000}"/>
    <hyperlink ref="F189" r:id="rId28" xr:uid="{00000000-0004-0000-0300-00001B000000}"/>
    <hyperlink ref="F192" r:id="rId29" xr:uid="{00000000-0004-0000-0300-00001C000000}"/>
    <hyperlink ref="F195" r:id="rId30" xr:uid="{00000000-0004-0000-0300-00001D000000}"/>
    <hyperlink ref="F198" r:id="rId31" xr:uid="{00000000-0004-0000-0300-00001E000000}"/>
    <hyperlink ref="F202" r:id="rId32" xr:uid="{00000000-0004-0000-0300-00001F000000}"/>
    <hyperlink ref="F207" r:id="rId33" xr:uid="{00000000-0004-0000-0300-000020000000}"/>
    <hyperlink ref="F211" r:id="rId34" xr:uid="{00000000-0004-0000-0300-000021000000}"/>
    <hyperlink ref="F216" r:id="rId35" xr:uid="{00000000-0004-0000-0300-00002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5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ht="12" customHeight="1">
      <c r="B8" s="20"/>
      <c r="D8" s="27" t="s">
        <v>115</v>
      </c>
      <c r="L8" s="20"/>
    </row>
    <row r="9" spans="2:46" s="1" customFormat="1" ht="16.5" customHeight="1">
      <c r="B9" s="32"/>
      <c r="E9" s="280" t="s">
        <v>116</v>
      </c>
      <c r="F9" s="282"/>
      <c r="G9" s="282"/>
      <c r="H9" s="282"/>
      <c r="L9" s="32"/>
    </row>
    <row r="10" spans="2:46" s="1" customFormat="1" ht="12" customHeight="1">
      <c r="B10" s="32"/>
      <c r="D10" s="27" t="s">
        <v>117</v>
      </c>
      <c r="L10" s="32"/>
    </row>
    <row r="11" spans="2:46" s="1" customFormat="1" ht="16.5" customHeight="1">
      <c r="B11" s="32"/>
      <c r="E11" s="245" t="s">
        <v>2704</v>
      </c>
      <c r="F11" s="282"/>
      <c r="G11" s="282"/>
      <c r="H11" s="282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17. 1. 2026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83" t="str">
        <f>'Rekapitulace stavby'!E14</f>
        <v>Vyplň údaj</v>
      </c>
      <c r="F20" s="251"/>
      <c r="G20" s="251"/>
      <c r="H20" s="25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55" t="s">
        <v>19</v>
      </c>
      <c r="F29" s="255"/>
      <c r="G29" s="255"/>
      <c r="H29" s="255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ROUND((SUM(BE89:BE350)),  2)</f>
        <v>0</v>
      </c>
      <c r="I35" s="93">
        <v>0.21</v>
      </c>
      <c r="J35" s="83">
        <f>ROUND(((SUM(BE89:BE350))*I35),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ROUND((SUM(BF89:BF350)),  2)</f>
        <v>0</v>
      </c>
      <c r="I36" s="93">
        <v>0.12</v>
      </c>
      <c r="J36" s="83">
        <f>ROUND(((SUM(BF89:BF350))*I36),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ROUND((SUM(BG89:BG350)),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ROUND((SUM(BH89:BH350)),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ROUND((SUM(BI89:BI350)),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80" t="str">
        <f>E7</f>
        <v>Stavební úpravy Městské sauny Ostrov, U Koupaliště, 363 01 Ostrov</v>
      </c>
      <c r="F50" s="281"/>
      <c r="G50" s="281"/>
      <c r="H50" s="281"/>
      <c r="L50" s="32"/>
    </row>
    <row r="51" spans="2:47" ht="12" customHeight="1">
      <c r="B51" s="20"/>
      <c r="C51" s="27" t="s">
        <v>115</v>
      </c>
      <c r="L51" s="20"/>
    </row>
    <row r="52" spans="2:47" s="1" customFormat="1" ht="16.5" customHeight="1">
      <c r="B52" s="32"/>
      <c r="E52" s="280" t="s">
        <v>116</v>
      </c>
      <c r="F52" s="282"/>
      <c r="G52" s="282"/>
      <c r="H52" s="282"/>
      <c r="L52" s="32"/>
    </row>
    <row r="53" spans="2:47" s="1" customFormat="1" ht="12" customHeight="1">
      <c r="B53" s="32"/>
      <c r="C53" s="27" t="s">
        <v>117</v>
      </c>
      <c r="L53" s="32"/>
    </row>
    <row r="54" spans="2:47" s="1" customFormat="1" ht="16.5" customHeight="1">
      <c r="B54" s="32"/>
      <c r="E54" s="245" t="str">
        <f>E11</f>
        <v>01.04 - Vzduchotechnika</v>
      </c>
      <c r="F54" s="282"/>
      <c r="G54" s="282"/>
      <c r="H54" s="282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U Koupaliště, Ostrov</v>
      </c>
      <c r="I56" s="27" t="s">
        <v>23</v>
      </c>
      <c r="J56" s="49" t="str">
        <f>IF(J14="","",J14)</f>
        <v>17. 1. 2026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Město Ostrov</v>
      </c>
      <c r="I58" s="27" t="s">
        <v>31</v>
      </c>
      <c r="J58" s="30" t="str">
        <f>E23</f>
        <v>Ing. arch. Břetislav Kubíček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Bc. Martin Frous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J89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131</v>
      </c>
      <c r="E64" s="105"/>
      <c r="F64" s="105"/>
      <c r="G64" s="105"/>
      <c r="H64" s="105"/>
      <c r="I64" s="105"/>
      <c r="J64" s="106">
        <f>J90</f>
        <v>0</v>
      </c>
      <c r="L64" s="103"/>
    </row>
    <row r="65" spans="2:12" s="9" customFormat="1" ht="19.899999999999999" customHeight="1">
      <c r="B65" s="107"/>
      <c r="D65" s="108" t="s">
        <v>133</v>
      </c>
      <c r="E65" s="109"/>
      <c r="F65" s="109"/>
      <c r="G65" s="109"/>
      <c r="H65" s="109"/>
      <c r="I65" s="109"/>
      <c r="J65" s="110">
        <f>J91</f>
        <v>0</v>
      </c>
      <c r="L65" s="107"/>
    </row>
    <row r="66" spans="2:12" s="9" customFormat="1" ht="19.899999999999999" customHeight="1">
      <c r="B66" s="107"/>
      <c r="D66" s="108" t="s">
        <v>1885</v>
      </c>
      <c r="E66" s="109"/>
      <c r="F66" s="109"/>
      <c r="G66" s="109"/>
      <c r="H66" s="109"/>
      <c r="I66" s="109"/>
      <c r="J66" s="110">
        <f>J114</f>
        <v>0</v>
      </c>
      <c r="L66" s="107"/>
    </row>
    <row r="67" spans="2:12" s="9" customFormat="1" ht="19.899999999999999" customHeight="1">
      <c r="B67" s="107"/>
      <c r="D67" s="108" t="s">
        <v>136</v>
      </c>
      <c r="E67" s="109"/>
      <c r="F67" s="109"/>
      <c r="G67" s="109"/>
      <c r="H67" s="109"/>
      <c r="I67" s="109"/>
      <c r="J67" s="110">
        <f>J334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141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26.25" customHeight="1">
      <c r="B77" s="32"/>
      <c r="E77" s="280" t="str">
        <f>E7</f>
        <v>Stavební úpravy Městské sauny Ostrov, U Koupaliště, 363 01 Ostrov</v>
      </c>
      <c r="F77" s="281"/>
      <c r="G77" s="281"/>
      <c r="H77" s="281"/>
      <c r="L77" s="32"/>
    </row>
    <row r="78" spans="2:12" ht="12" customHeight="1">
      <c r="B78" s="20"/>
      <c r="C78" s="27" t="s">
        <v>115</v>
      </c>
      <c r="L78" s="20"/>
    </row>
    <row r="79" spans="2:12" s="1" customFormat="1" ht="16.5" customHeight="1">
      <c r="B79" s="32"/>
      <c r="E79" s="280" t="s">
        <v>116</v>
      </c>
      <c r="F79" s="282"/>
      <c r="G79" s="282"/>
      <c r="H79" s="282"/>
      <c r="L79" s="32"/>
    </row>
    <row r="80" spans="2:12" s="1" customFormat="1" ht="12" customHeight="1">
      <c r="B80" s="32"/>
      <c r="C80" s="27" t="s">
        <v>117</v>
      </c>
      <c r="L80" s="32"/>
    </row>
    <row r="81" spans="2:65" s="1" customFormat="1" ht="16.5" customHeight="1">
      <c r="B81" s="32"/>
      <c r="E81" s="245" t="str">
        <f>E11</f>
        <v>01.04 - Vzduchotechnika</v>
      </c>
      <c r="F81" s="282"/>
      <c r="G81" s="282"/>
      <c r="H81" s="282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F14</f>
        <v>U Koupaliště, Ostrov</v>
      </c>
      <c r="I83" s="27" t="s">
        <v>23</v>
      </c>
      <c r="J83" s="49" t="str">
        <f>IF(J14="","",J14)</f>
        <v>17. 1. 2026</v>
      </c>
      <c r="L83" s="32"/>
    </row>
    <row r="84" spans="2:65" s="1" customFormat="1" ht="6.95" customHeight="1">
      <c r="B84" s="32"/>
      <c r="L84" s="32"/>
    </row>
    <row r="85" spans="2:65" s="1" customFormat="1" ht="25.7" customHeight="1">
      <c r="B85" s="32"/>
      <c r="C85" s="27" t="s">
        <v>25</v>
      </c>
      <c r="F85" s="25" t="str">
        <f>E17</f>
        <v>Město Ostrov</v>
      </c>
      <c r="I85" s="27" t="s">
        <v>31</v>
      </c>
      <c r="J85" s="30" t="str">
        <f>E23</f>
        <v>Ing. arch. Břetislav Kubíček</v>
      </c>
      <c r="L85" s="32"/>
    </row>
    <row r="86" spans="2:65" s="1" customFormat="1" ht="15.2" customHeight="1">
      <c r="B86" s="32"/>
      <c r="C86" s="27" t="s">
        <v>29</v>
      </c>
      <c r="F86" s="25" t="str">
        <f>IF(E20="","",E20)</f>
        <v>Vyplň údaj</v>
      </c>
      <c r="I86" s="27" t="s">
        <v>34</v>
      </c>
      <c r="J86" s="30" t="str">
        <f>E26</f>
        <v>Bc. Martin Frous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11"/>
      <c r="C88" s="112" t="s">
        <v>142</v>
      </c>
      <c r="D88" s="113" t="s">
        <v>57</v>
      </c>
      <c r="E88" s="113" t="s">
        <v>53</v>
      </c>
      <c r="F88" s="113" t="s">
        <v>54</v>
      </c>
      <c r="G88" s="113" t="s">
        <v>143</v>
      </c>
      <c r="H88" s="113" t="s">
        <v>144</v>
      </c>
      <c r="I88" s="113" t="s">
        <v>145</v>
      </c>
      <c r="J88" s="113" t="s">
        <v>121</v>
      </c>
      <c r="K88" s="114" t="s">
        <v>146</v>
      </c>
      <c r="L88" s="111"/>
      <c r="M88" s="56" t="s">
        <v>19</v>
      </c>
      <c r="N88" s="57" t="s">
        <v>42</v>
      </c>
      <c r="O88" s="57" t="s">
        <v>147</v>
      </c>
      <c r="P88" s="57" t="s">
        <v>148</v>
      </c>
      <c r="Q88" s="57" t="s">
        <v>149</v>
      </c>
      <c r="R88" s="57" t="s">
        <v>150</v>
      </c>
      <c r="S88" s="57" t="s">
        <v>151</v>
      </c>
      <c r="T88" s="58" t="s">
        <v>152</v>
      </c>
    </row>
    <row r="89" spans="2:65" s="1" customFormat="1" ht="22.9" customHeight="1">
      <c r="B89" s="32"/>
      <c r="C89" s="61" t="s">
        <v>153</v>
      </c>
      <c r="J89" s="115">
        <f>BK89</f>
        <v>0</v>
      </c>
      <c r="L89" s="32"/>
      <c r="M89" s="59"/>
      <c r="N89" s="50"/>
      <c r="O89" s="50"/>
      <c r="P89" s="116">
        <f>P90</f>
        <v>0</v>
      </c>
      <c r="Q89" s="50"/>
      <c r="R89" s="116">
        <f>R90</f>
        <v>3.3259320000000003</v>
      </c>
      <c r="S89" s="50"/>
      <c r="T89" s="117">
        <f>T90</f>
        <v>0</v>
      </c>
      <c r="AT89" s="17" t="s">
        <v>71</v>
      </c>
      <c r="AU89" s="17" t="s">
        <v>122</v>
      </c>
      <c r="BK89" s="118">
        <f>BK90</f>
        <v>0</v>
      </c>
    </row>
    <row r="90" spans="2:65" s="11" customFormat="1" ht="25.9" customHeight="1">
      <c r="B90" s="119"/>
      <c r="D90" s="120" t="s">
        <v>71</v>
      </c>
      <c r="E90" s="121" t="s">
        <v>838</v>
      </c>
      <c r="F90" s="121" t="s">
        <v>839</v>
      </c>
      <c r="I90" s="122"/>
      <c r="J90" s="123">
        <f>BK90</f>
        <v>0</v>
      </c>
      <c r="L90" s="119"/>
      <c r="M90" s="124"/>
      <c r="P90" s="125">
        <f>P91+P114+P334</f>
        <v>0</v>
      </c>
      <c r="R90" s="125">
        <f>R91+R114+R334</f>
        <v>3.3259320000000003</v>
      </c>
      <c r="T90" s="126">
        <f>T91+T114+T334</f>
        <v>0</v>
      </c>
      <c r="AR90" s="120" t="s">
        <v>81</v>
      </c>
      <c r="AT90" s="127" t="s">
        <v>71</v>
      </c>
      <c r="AU90" s="127" t="s">
        <v>72</v>
      </c>
      <c r="AY90" s="120" t="s">
        <v>156</v>
      </c>
      <c r="BK90" s="128">
        <f>BK91+BK114+BK334</f>
        <v>0</v>
      </c>
    </row>
    <row r="91" spans="2:65" s="11" customFormat="1" ht="22.9" customHeight="1">
      <c r="B91" s="119"/>
      <c r="D91" s="120" t="s">
        <v>71</v>
      </c>
      <c r="E91" s="129" t="s">
        <v>914</v>
      </c>
      <c r="F91" s="129" t="s">
        <v>915</v>
      </c>
      <c r="I91" s="122"/>
      <c r="J91" s="130">
        <f>BK91</f>
        <v>0</v>
      </c>
      <c r="L91" s="119"/>
      <c r="M91" s="124"/>
      <c r="P91" s="125">
        <f>SUM(P92:P113)</f>
        <v>0</v>
      </c>
      <c r="R91" s="125">
        <f>SUM(R92:R113)</f>
        <v>1.04532</v>
      </c>
      <c r="T91" s="126">
        <f>SUM(T92:T113)</f>
        <v>0</v>
      </c>
      <c r="AR91" s="120" t="s">
        <v>81</v>
      </c>
      <c r="AT91" s="127" t="s">
        <v>71</v>
      </c>
      <c r="AU91" s="127" t="s">
        <v>79</v>
      </c>
      <c r="AY91" s="120" t="s">
        <v>156</v>
      </c>
      <c r="BK91" s="128">
        <f>SUM(BK92:BK113)</f>
        <v>0</v>
      </c>
    </row>
    <row r="92" spans="2:65" s="1" customFormat="1" ht="24.2" customHeight="1">
      <c r="B92" s="32"/>
      <c r="C92" s="131" t="s">
        <v>79</v>
      </c>
      <c r="D92" s="131" t="s">
        <v>158</v>
      </c>
      <c r="E92" s="132" t="s">
        <v>2705</v>
      </c>
      <c r="F92" s="133" t="s">
        <v>2706</v>
      </c>
      <c r="G92" s="134" t="s">
        <v>252</v>
      </c>
      <c r="H92" s="135">
        <v>208</v>
      </c>
      <c r="I92" s="136"/>
      <c r="J92" s="137">
        <f>ROUND(I92*H92,2)</f>
        <v>0</v>
      </c>
      <c r="K92" s="133" t="s">
        <v>162</v>
      </c>
      <c r="L92" s="32"/>
      <c r="M92" s="138" t="s">
        <v>19</v>
      </c>
      <c r="N92" s="139" t="s">
        <v>43</v>
      </c>
      <c r="P92" s="140">
        <f>O92*H92</f>
        <v>0</v>
      </c>
      <c r="Q92" s="140">
        <v>3.6000000000000002E-4</v>
      </c>
      <c r="R92" s="140">
        <f>Q92*H92</f>
        <v>7.4880000000000002E-2</v>
      </c>
      <c r="S92" s="140">
        <v>0</v>
      </c>
      <c r="T92" s="141">
        <f>S92*H92</f>
        <v>0</v>
      </c>
      <c r="AR92" s="142" t="s">
        <v>281</v>
      </c>
      <c r="AT92" s="142" t="s">
        <v>158</v>
      </c>
      <c r="AU92" s="142" t="s">
        <v>81</v>
      </c>
      <c r="AY92" s="17" t="s">
        <v>156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79</v>
      </c>
      <c r="BK92" s="143">
        <f>ROUND(I92*H92,2)</f>
        <v>0</v>
      </c>
      <c r="BL92" s="17" t="s">
        <v>281</v>
      </c>
      <c r="BM92" s="142" t="s">
        <v>2707</v>
      </c>
    </row>
    <row r="93" spans="2:65" s="1" customFormat="1">
      <c r="B93" s="32"/>
      <c r="D93" s="144" t="s">
        <v>165</v>
      </c>
      <c r="F93" s="145" t="s">
        <v>2708</v>
      </c>
      <c r="I93" s="146"/>
      <c r="L93" s="32"/>
      <c r="M93" s="147"/>
      <c r="T93" s="53"/>
      <c r="AT93" s="17" t="s">
        <v>165</v>
      </c>
      <c r="AU93" s="17" t="s">
        <v>81</v>
      </c>
    </row>
    <row r="94" spans="2:65" s="1" customFormat="1">
      <c r="B94" s="32"/>
      <c r="D94" s="148" t="s">
        <v>167</v>
      </c>
      <c r="F94" s="149" t="s">
        <v>2709</v>
      </c>
      <c r="I94" s="146"/>
      <c r="L94" s="32"/>
      <c r="M94" s="147"/>
      <c r="T94" s="53"/>
      <c r="AT94" s="17" t="s">
        <v>167</v>
      </c>
      <c r="AU94" s="17" t="s">
        <v>81</v>
      </c>
    </row>
    <row r="95" spans="2:65" s="13" customFormat="1">
      <c r="B95" s="156"/>
      <c r="D95" s="144" t="s">
        <v>169</v>
      </c>
      <c r="E95" s="157" t="s">
        <v>19</v>
      </c>
      <c r="F95" s="158" t="s">
        <v>2710</v>
      </c>
      <c r="H95" s="159">
        <v>14</v>
      </c>
      <c r="I95" s="160"/>
      <c r="L95" s="156"/>
      <c r="M95" s="161"/>
      <c r="T95" s="162"/>
      <c r="AT95" s="157" t="s">
        <v>169</v>
      </c>
      <c r="AU95" s="157" t="s">
        <v>81</v>
      </c>
      <c r="AV95" s="13" t="s">
        <v>81</v>
      </c>
      <c r="AW95" s="13" t="s">
        <v>33</v>
      </c>
      <c r="AX95" s="13" t="s">
        <v>72</v>
      </c>
      <c r="AY95" s="157" t="s">
        <v>156</v>
      </c>
    </row>
    <row r="96" spans="2:65" s="13" customFormat="1">
      <c r="B96" s="156"/>
      <c r="D96" s="144" t="s">
        <v>169</v>
      </c>
      <c r="E96" s="157" t="s">
        <v>19</v>
      </c>
      <c r="F96" s="158" t="s">
        <v>2711</v>
      </c>
      <c r="H96" s="159">
        <v>188</v>
      </c>
      <c r="I96" s="160"/>
      <c r="L96" s="156"/>
      <c r="M96" s="161"/>
      <c r="T96" s="162"/>
      <c r="AT96" s="157" t="s">
        <v>169</v>
      </c>
      <c r="AU96" s="157" t="s">
        <v>81</v>
      </c>
      <c r="AV96" s="13" t="s">
        <v>81</v>
      </c>
      <c r="AW96" s="13" t="s">
        <v>33</v>
      </c>
      <c r="AX96" s="13" t="s">
        <v>72</v>
      </c>
      <c r="AY96" s="157" t="s">
        <v>156</v>
      </c>
    </row>
    <row r="97" spans="2:65" s="13" customFormat="1">
      <c r="B97" s="156"/>
      <c r="D97" s="144" t="s">
        <v>169</v>
      </c>
      <c r="E97" s="157" t="s">
        <v>19</v>
      </c>
      <c r="F97" s="158" t="s">
        <v>2712</v>
      </c>
      <c r="H97" s="159">
        <v>6</v>
      </c>
      <c r="I97" s="160"/>
      <c r="L97" s="156"/>
      <c r="M97" s="161"/>
      <c r="T97" s="162"/>
      <c r="AT97" s="157" t="s">
        <v>169</v>
      </c>
      <c r="AU97" s="157" t="s">
        <v>81</v>
      </c>
      <c r="AV97" s="13" t="s">
        <v>81</v>
      </c>
      <c r="AW97" s="13" t="s">
        <v>33</v>
      </c>
      <c r="AX97" s="13" t="s">
        <v>72</v>
      </c>
      <c r="AY97" s="157" t="s">
        <v>156</v>
      </c>
    </row>
    <row r="98" spans="2:65" s="14" customFormat="1">
      <c r="B98" s="163"/>
      <c r="D98" s="144" t="s">
        <v>169</v>
      </c>
      <c r="E98" s="164" t="s">
        <v>19</v>
      </c>
      <c r="F98" s="165" t="s">
        <v>176</v>
      </c>
      <c r="H98" s="166">
        <v>208</v>
      </c>
      <c r="I98" s="167"/>
      <c r="L98" s="163"/>
      <c r="M98" s="168"/>
      <c r="T98" s="169"/>
      <c r="AT98" s="164" t="s">
        <v>169</v>
      </c>
      <c r="AU98" s="164" t="s">
        <v>81</v>
      </c>
      <c r="AV98" s="14" t="s">
        <v>163</v>
      </c>
      <c r="AW98" s="14" t="s">
        <v>33</v>
      </c>
      <c r="AX98" s="14" t="s">
        <v>79</v>
      </c>
      <c r="AY98" s="164" t="s">
        <v>156</v>
      </c>
    </row>
    <row r="99" spans="2:65" s="1" customFormat="1" ht="24.2" customHeight="1">
      <c r="B99" s="32"/>
      <c r="C99" s="170" t="s">
        <v>81</v>
      </c>
      <c r="D99" s="170" t="s">
        <v>237</v>
      </c>
      <c r="E99" s="171" t="s">
        <v>2713</v>
      </c>
      <c r="F99" s="172" t="s">
        <v>2714</v>
      </c>
      <c r="G99" s="173" t="s">
        <v>252</v>
      </c>
      <c r="H99" s="174">
        <v>225.6</v>
      </c>
      <c r="I99" s="175"/>
      <c r="J99" s="176">
        <f>ROUND(I99*H99,2)</f>
        <v>0</v>
      </c>
      <c r="K99" s="172" t="s">
        <v>577</v>
      </c>
      <c r="L99" s="177"/>
      <c r="M99" s="178" t="s">
        <v>19</v>
      </c>
      <c r="N99" s="179" t="s">
        <v>43</v>
      </c>
      <c r="P99" s="140">
        <f>O99*H99</f>
        <v>0</v>
      </c>
      <c r="Q99" s="140">
        <v>3.8999999999999998E-3</v>
      </c>
      <c r="R99" s="140">
        <f>Q99*H99</f>
        <v>0.87983999999999996</v>
      </c>
      <c r="S99" s="140">
        <v>0</v>
      </c>
      <c r="T99" s="141">
        <f>S99*H99</f>
        <v>0</v>
      </c>
      <c r="AR99" s="142" t="s">
        <v>384</v>
      </c>
      <c r="AT99" s="142" t="s">
        <v>237</v>
      </c>
      <c r="AU99" s="142" t="s">
        <v>81</v>
      </c>
      <c r="AY99" s="17" t="s">
        <v>156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281</v>
      </c>
      <c r="BM99" s="142" t="s">
        <v>2715</v>
      </c>
    </row>
    <row r="100" spans="2:65" s="1" customFormat="1">
      <c r="B100" s="32"/>
      <c r="D100" s="144" t="s">
        <v>165</v>
      </c>
      <c r="F100" s="145" t="s">
        <v>2714</v>
      </c>
      <c r="I100" s="146"/>
      <c r="L100" s="32"/>
      <c r="M100" s="147"/>
      <c r="T100" s="53"/>
      <c r="AT100" s="17" t="s">
        <v>165</v>
      </c>
      <c r="AU100" s="17" t="s">
        <v>81</v>
      </c>
    </row>
    <row r="101" spans="2:65" s="13" customFormat="1">
      <c r="B101" s="156"/>
      <c r="D101" s="144" t="s">
        <v>169</v>
      </c>
      <c r="E101" s="157" t="s">
        <v>19</v>
      </c>
      <c r="F101" s="158" t="s">
        <v>2711</v>
      </c>
      <c r="H101" s="159">
        <v>188</v>
      </c>
      <c r="I101" s="160"/>
      <c r="L101" s="156"/>
      <c r="M101" s="161"/>
      <c r="T101" s="162"/>
      <c r="AT101" s="157" t="s">
        <v>169</v>
      </c>
      <c r="AU101" s="157" t="s">
        <v>81</v>
      </c>
      <c r="AV101" s="13" t="s">
        <v>81</v>
      </c>
      <c r="AW101" s="13" t="s">
        <v>33</v>
      </c>
      <c r="AX101" s="13" t="s">
        <v>79</v>
      </c>
      <c r="AY101" s="157" t="s">
        <v>156</v>
      </c>
    </row>
    <row r="102" spans="2:65" s="13" customFormat="1">
      <c r="B102" s="156"/>
      <c r="D102" s="144" t="s">
        <v>169</v>
      </c>
      <c r="F102" s="158" t="s">
        <v>2716</v>
      </c>
      <c r="H102" s="159">
        <v>225.6</v>
      </c>
      <c r="I102" s="160"/>
      <c r="L102" s="156"/>
      <c r="M102" s="161"/>
      <c r="T102" s="162"/>
      <c r="AT102" s="157" t="s">
        <v>169</v>
      </c>
      <c r="AU102" s="157" t="s">
        <v>81</v>
      </c>
      <c r="AV102" s="13" t="s">
        <v>81</v>
      </c>
      <c r="AW102" s="13" t="s">
        <v>4</v>
      </c>
      <c r="AX102" s="13" t="s">
        <v>79</v>
      </c>
      <c r="AY102" s="157" t="s">
        <v>156</v>
      </c>
    </row>
    <row r="103" spans="2:65" s="1" customFormat="1" ht="24.2" customHeight="1">
      <c r="B103" s="32"/>
      <c r="C103" s="170" t="s">
        <v>183</v>
      </c>
      <c r="D103" s="170" t="s">
        <v>237</v>
      </c>
      <c r="E103" s="171" t="s">
        <v>2717</v>
      </c>
      <c r="F103" s="172" t="s">
        <v>2718</v>
      </c>
      <c r="G103" s="173" t="s">
        <v>252</v>
      </c>
      <c r="H103" s="174">
        <v>16.8</v>
      </c>
      <c r="I103" s="175"/>
      <c r="J103" s="176">
        <f>ROUND(I103*H103,2)</f>
        <v>0</v>
      </c>
      <c r="K103" s="172" t="s">
        <v>577</v>
      </c>
      <c r="L103" s="177"/>
      <c r="M103" s="178" t="s">
        <v>19</v>
      </c>
      <c r="N103" s="179" t="s">
        <v>43</v>
      </c>
      <c r="P103" s="140">
        <f>O103*H103</f>
        <v>0</v>
      </c>
      <c r="Q103" s="140">
        <v>3.2499999999999999E-3</v>
      </c>
      <c r="R103" s="140">
        <f>Q103*H103</f>
        <v>5.4600000000000003E-2</v>
      </c>
      <c r="S103" s="140">
        <v>0</v>
      </c>
      <c r="T103" s="141">
        <f>S103*H103</f>
        <v>0</v>
      </c>
      <c r="AR103" s="142" t="s">
        <v>384</v>
      </c>
      <c r="AT103" s="142" t="s">
        <v>237</v>
      </c>
      <c r="AU103" s="142" t="s">
        <v>81</v>
      </c>
      <c r="AY103" s="17" t="s">
        <v>156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79</v>
      </c>
      <c r="BK103" s="143">
        <f>ROUND(I103*H103,2)</f>
        <v>0</v>
      </c>
      <c r="BL103" s="17" t="s">
        <v>281</v>
      </c>
      <c r="BM103" s="142" t="s">
        <v>2719</v>
      </c>
    </row>
    <row r="104" spans="2:65" s="1" customFormat="1">
      <c r="B104" s="32"/>
      <c r="D104" s="144" t="s">
        <v>165</v>
      </c>
      <c r="F104" s="145" t="s">
        <v>2718</v>
      </c>
      <c r="I104" s="146"/>
      <c r="L104" s="32"/>
      <c r="M104" s="147"/>
      <c r="T104" s="53"/>
      <c r="AT104" s="17" t="s">
        <v>165</v>
      </c>
      <c r="AU104" s="17" t="s">
        <v>81</v>
      </c>
    </row>
    <row r="105" spans="2:65" s="13" customFormat="1">
      <c r="B105" s="156"/>
      <c r="D105" s="144" t="s">
        <v>169</v>
      </c>
      <c r="E105" s="157" t="s">
        <v>19</v>
      </c>
      <c r="F105" s="158" t="s">
        <v>2710</v>
      </c>
      <c r="H105" s="159">
        <v>14</v>
      </c>
      <c r="I105" s="160"/>
      <c r="L105" s="156"/>
      <c r="M105" s="161"/>
      <c r="T105" s="162"/>
      <c r="AT105" s="157" t="s">
        <v>169</v>
      </c>
      <c r="AU105" s="157" t="s">
        <v>81</v>
      </c>
      <c r="AV105" s="13" t="s">
        <v>81</v>
      </c>
      <c r="AW105" s="13" t="s">
        <v>33</v>
      </c>
      <c r="AX105" s="13" t="s">
        <v>79</v>
      </c>
      <c r="AY105" s="157" t="s">
        <v>156</v>
      </c>
    </row>
    <row r="106" spans="2:65" s="13" customFormat="1">
      <c r="B106" s="156"/>
      <c r="D106" s="144" t="s">
        <v>169</v>
      </c>
      <c r="F106" s="158" t="s">
        <v>2720</v>
      </c>
      <c r="H106" s="159">
        <v>16.8</v>
      </c>
      <c r="I106" s="160"/>
      <c r="L106" s="156"/>
      <c r="M106" s="161"/>
      <c r="T106" s="162"/>
      <c r="AT106" s="157" t="s">
        <v>169</v>
      </c>
      <c r="AU106" s="157" t="s">
        <v>81</v>
      </c>
      <c r="AV106" s="13" t="s">
        <v>81</v>
      </c>
      <c r="AW106" s="13" t="s">
        <v>4</v>
      </c>
      <c r="AX106" s="13" t="s">
        <v>79</v>
      </c>
      <c r="AY106" s="157" t="s">
        <v>156</v>
      </c>
    </row>
    <row r="107" spans="2:65" s="1" customFormat="1" ht="33" customHeight="1">
      <c r="B107" s="32"/>
      <c r="C107" s="170" t="s">
        <v>163</v>
      </c>
      <c r="D107" s="170" t="s">
        <v>237</v>
      </c>
      <c r="E107" s="171" t="s">
        <v>2721</v>
      </c>
      <c r="F107" s="172" t="s">
        <v>2722</v>
      </c>
      <c r="G107" s="173" t="s">
        <v>252</v>
      </c>
      <c r="H107" s="174">
        <v>7.2</v>
      </c>
      <c r="I107" s="175"/>
      <c r="J107" s="176">
        <f>ROUND(I107*H107,2)</f>
        <v>0</v>
      </c>
      <c r="K107" s="172" t="s">
        <v>577</v>
      </c>
      <c r="L107" s="177"/>
      <c r="M107" s="178" t="s">
        <v>19</v>
      </c>
      <c r="N107" s="179" t="s">
        <v>43</v>
      </c>
      <c r="P107" s="140">
        <f>O107*H107</f>
        <v>0</v>
      </c>
      <c r="Q107" s="140">
        <v>5.0000000000000001E-3</v>
      </c>
      <c r="R107" s="140">
        <f>Q107*H107</f>
        <v>3.6000000000000004E-2</v>
      </c>
      <c r="S107" s="140">
        <v>0</v>
      </c>
      <c r="T107" s="141">
        <f>S107*H107</f>
        <v>0</v>
      </c>
      <c r="AR107" s="142" t="s">
        <v>384</v>
      </c>
      <c r="AT107" s="142" t="s">
        <v>237</v>
      </c>
      <c r="AU107" s="142" t="s">
        <v>81</v>
      </c>
      <c r="AY107" s="17" t="s">
        <v>156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281</v>
      </c>
      <c r="BM107" s="142" t="s">
        <v>2723</v>
      </c>
    </row>
    <row r="108" spans="2:65" s="1" customFormat="1">
      <c r="B108" s="32"/>
      <c r="D108" s="144" t="s">
        <v>165</v>
      </c>
      <c r="F108" s="145" t="s">
        <v>2722</v>
      </c>
      <c r="I108" s="146"/>
      <c r="L108" s="32"/>
      <c r="M108" s="147"/>
      <c r="T108" s="53"/>
      <c r="AT108" s="17" t="s">
        <v>165</v>
      </c>
      <c r="AU108" s="17" t="s">
        <v>81</v>
      </c>
    </row>
    <row r="109" spans="2:65" s="13" customFormat="1">
      <c r="B109" s="156"/>
      <c r="D109" s="144" t="s">
        <v>169</v>
      </c>
      <c r="E109" s="157" t="s">
        <v>19</v>
      </c>
      <c r="F109" s="158" t="s">
        <v>2712</v>
      </c>
      <c r="H109" s="159">
        <v>6</v>
      </c>
      <c r="I109" s="160"/>
      <c r="L109" s="156"/>
      <c r="M109" s="161"/>
      <c r="T109" s="162"/>
      <c r="AT109" s="157" t="s">
        <v>169</v>
      </c>
      <c r="AU109" s="157" t="s">
        <v>81</v>
      </c>
      <c r="AV109" s="13" t="s">
        <v>81</v>
      </c>
      <c r="AW109" s="13" t="s">
        <v>33</v>
      </c>
      <c r="AX109" s="13" t="s">
        <v>79</v>
      </c>
      <c r="AY109" s="157" t="s">
        <v>156</v>
      </c>
    </row>
    <row r="110" spans="2:65" s="13" customFormat="1">
      <c r="B110" s="156"/>
      <c r="D110" s="144" t="s">
        <v>169</v>
      </c>
      <c r="F110" s="158" t="s">
        <v>2724</v>
      </c>
      <c r="H110" s="159">
        <v>7.2</v>
      </c>
      <c r="I110" s="160"/>
      <c r="L110" s="156"/>
      <c r="M110" s="161"/>
      <c r="T110" s="162"/>
      <c r="AT110" s="157" t="s">
        <v>169</v>
      </c>
      <c r="AU110" s="157" t="s">
        <v>81</v>
      </c>
      <c r="AV110" s="13" t="s">
        <v>81</v>
      </c>
      <c r="AW110" s="13" t="s">
        <v>4</v>
      </c>
      <c r="AX110" s="13" t="s">
        <v>79</v>
      </c>
      <c r="AY110" s="157" t="s">
        <v>156</v>
      </c>
    </row>
    <row r="111" spans="2:65" s="1" customFormat="1" ht="24.2" customHeight="1">
      <c r="B111" s="32"/>
      <c r="C111" s="131" t="s">
        <v>196</v>
      </c>
      <c r="D111" s="131" t="s">
        <v>158</v>
      </c>
      <c r="E111" s="132" t="s">
        <v>928</v>
      </c>
      <c r="F111" s="133" t="s">
        <v>929</v>
      </c>
      <c r="G111" s="134" t="s">
        <v>218</v>
      </c>
      <c r="H111" s="135">
        <v>1.0449999999999999</v>
      </c>
      <c r="I111" s="136"/>
      <c r="J111" s="137">
        <f>ROUND(I111*H111,2)</f>
        <v>0</v>
      </c>
      <c r="K111" s="133" t="s">
        <v>162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281</v>
      </c>
      <c r="AT111" s="142" t="s">
        <v>158</v>
      </c>
      <c r="AU111" s="142" t="s">
        <v>81</v>
      </c>
      <c r="AY111" s="17" t="s">
        <v>156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281</v>
      </c>
      <c r="BM111" s="142" t="s">
        <v>2725</v>
      </c>
    </row>
    <row r="112" spans="2:65" s="1" customFormat="1">
      <c r="B112" s="32"/>
      <c r="D112" s="144" t="s">
        <v>165</v>
      </c>
      <c r="F112" s="145" t="s">
        <v>931</v>
      </c>
      <c r="I112" s="146"/>
      <c r="L112" s="32"/>
      <c r="M112" s="147"/>
      <c r="T112" s="53"/>
      <c r="AT112" s="17" t="s">
        <v>165</v>
      </c>
      <c r="AU112" s="17" t="s">
        <v>81</v>
      </c>
    </row>
    <row r="113" spans="2:65" s="1" customFormat="1">
      <c r="B113" s="32"/>
      <c r="D113" s="148" t="s">
        <v>167</v>
      </c>
      <c r="F113" s="149" t="s">
        <v>932</v>
      </c>
      <c r="I113" s="146"/>
      <c r="L113" s="32"/>
      <c r="M113" s="147"/>
      <c r="T113" s="53"/>
      <c r="AT113" s="17" t="s">
        <v>167</v>
      </c>
      <c r="AU113" s="17" t="s">
        <v>81</v>
      </c>
    </row>
    <row r="114" spans="2:65" s="11" customFormat="1" ht="22.9" customHeight="1">
      <c r="B114" s="119"/>
      <c r="D114" s="120" t="s">
        <v>71</v>
      </c>
      <c r="E114" s="129" t="s">
        <v>2475</v>
      </c>
      <c r="F114" s="129" t="s">
        <v>94</v>
      </c>
      <c r="I114" s="122"/>
      <c r="J114" s="130">
        <f>BK114</f>
        <v>0</v>
      </c>
      <c r="L114" s="119"/>
      <c r="M114" s="124"/>
      <c r="P114" s="125">
        <f>SUM(P115:P333)</f>
        <v>0</v>
      </c>
      <c r="R114" s="125">
        <f>SUM(R115:R333)</f>
        <v>2.0987120000000004</v>
      </c>
      <c r="T114" s="126">
        <f>SUM(T115:T333)</f>
        <v>0</v>
      </c>
      <c r="AR114" s="120" t="s">
        <v>81</v>
      </c>
      <c r="AT114" s="127" t="s">
        <v>71</v>
      </c>
      <c r="AU114" s="127" t="s">
        <v>79</v>
      </c>
      <c r="AY114" s="120" t="s">
        <v>156</v>
      </c>
      <c r="BK114" s="128">
        <f>SUM(BK115:BK333)</f>
        <v>0</v>
      </c>
    </row>
    <row r="115" spans="2:65" s="1" customFormat="1" ht="24.2" customHeight="1">
      <c r="B115" s="32"/>
      <c r="C115" s="131" t="s">
        <v>202</v>
      </c>
      <c r="D115" s="131" t="s">
        <v>158</v>
      </c>
      <c r="E115" s="132" t="s">
        <v>2726</v>
      </c>
      <c r="F115" s="133" t="s">
        <v>2727</v>
      </c>
      <c r="G115" s="134" t="s">
        <v>284</v>
      </c>
      <c r="H115" s="135">
        <v>1</v>
      </c>
      <c r="I115" s="136"/>
      <c r="J115" s="137">
        <f>ROUND(I115*H115,2)</f>
        <v>0</v>
      </c>
      <c r="K115" s="133" t="s">
        <v>162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281</v>
      </c>
      <c r="AT115" s="142" t="s">
        <v>158</v>
      </c>
      <c r="AU115" s="142" t="s">
        <v>81</v>
      </c>
      <c r="AY115" s="17" t="s">
        <v>156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281</v>
      </c>
      <c r="BM115" s="142" t="s">
        <v>2728</v>
      </c>
    </row>
    <row r="116" spans="2:65" s="1" customFormat="1">
      <c r="B116" s="32"/>
      <c r="D116" s="144" t="s">
        <v>165</v>
      </c>
      <c r="F116" s="145" t="s">
        <v>2729</v>
      </c>
      <c r="I116" s="146"/>
      <c r="L116" s="32"/>
      <c r="M116" s="147"/>
      <c r="T116" s="53"/>
      <c r="AT116" s="17" t="s">
        <v>165</v>
      </c>
      <c r="AU116" s="17" t="s">
        <v>81</v>
      </c>
    </row>
    <row r="117" spans="2:65" s="1" customFormat="1">
      <c r="B117" s="32"/>
      <c r="D117" s="148" t="s">
        <v>167</v>
      </c>
      <c r="F117" s="149" t="s">
        <v>2730</v>
      </c>
      <c r="I117" s="146"/>
      <c r="L117" s="32"/>
      <c r="M117" s="147"/>
      <c r="T117" s="53"/>
      <c r="AT117" s="17" t="s">
        <v>167</v>
      </c>
      <c r="AU117" s="17" t="s">
        <v>81</v>
      </c>
    </row>
    <row r="118" spans="2:65" s="13" customFormat="1">
      <c r="B118" s="156"/>
      <c r="D118" s="144" t="s">
        <v>169</v>
      </c>
      <c r="E118" s="157" t="s">
        <v>19</v>
      </c>
      <c r="F118" s="158" t="s">
        <v>2731</v>
      </c>
      <c r="H118" s="159">
        <v>1</v>
      </c>
      <c r="I118" s="160"/>
      <c r="L118" s="156"/>
      <c r="M118" s="161"/>
      <c r="T118" s="162"/>
      <c r="AT118" s="157" t="s">
        <v>169</v>
      </c>
      <c r="AU118" s="157" t="s">
        <v>81</v>
      </c>
      <c r="AV118" s="13" t="s">
        <v>81</v>
      </c>
      <c r="AW118" s="13" t="s">
        <v>33</v>
      </c>
      <c r="AX118" s="13" t="s">
        <v>79</v>
      </c>
      <c r="AY118" s="157" t="s">
        <v>156</v>
      </c>
    </row>
    <row r="119" spans="2:65" s="1" customFormat="1" ht="33" customHeight="1">
      <c r="B119" s="32"/>
      <c r="C119" s="170" t="s">
        <v>209</v>
      </c>
      <c r="D119" s="170" t="s">
        <v>237</v>
      </c>
      <c r="E119" s="171" t="s">
        <v>2732</v>
      </c>
      <c r="F119" s="172" t="s">
        <v>2733</v>
      </c>
      <c r="G119" s="173" t="s">
        <v>284</v>
      </c>
      <c r="H119" s="174">
        <v>1</v>
      </c>
      <c r="I119" s="175"/>
      <c r="J119" s="176">
        <f>ROUND(I119*H119,2)</f>
        <v>0</v>
      </c>
      <c r="K119" s="172" t="s">
        <v>162</v>
      </c>
      <c r="L119" s="177"/>
      <c r="M119" s="178" t="s">
        <v>19</v>
      </c>
      <c r="N119" s="179" t="s">
        <v>43</v>
      </c>
      <c r="P119" s="140">
        <f>O119*H119</f>
        <v>0</v>
      </c>
      <c r="Q119" s="140">
        <v>3.8E-3</v>
      </c>
      <c r="R119" s="140">
        <f>Q119*H119</f>
        <v>3.8E-3</v>
      </c>
      <c r="S119" s="140">
        <v>0</v>
      </c>
      <c r="T119" s="141">
        <f>S119*H119</f>
        <v>0</v>
      </c>
      <c r="AR119" s="142" t="s">
        <v>384</v>
      </c>
      <c r="AT119" s="142" t="s">
        <v>237</v>
      </c>
      <c r="AU119" s="142" t="s">
        <v>81</v>
      </c>
      <c r="AY119" s="17" t="s">
        <v>156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281</v>
      </c>
      <c r="BM119" s="142" t="s">
        <v>2734</v>
      </c>
    </row>
    <row r="120" spans="2:65" s="1" customFormat="1">
      <c r="B120" s="32"/>
      <c r="D120" s="144" t="s">
        <v>165</v>
      </c>
      <c r="F120" s="145" t="s">
        <v>2733</v>
      </c>
      <c r="I120" s="146"/>
      <c r="L120" s="32"/>
      <c r="M120" s="147"/>
      <c r="T120" s="53"/>
      <c r="AT120" s="17" t="s">
        <v>165</v>
      </c>
      <c r="AU120" s="17" t="s">
        <v>81</v>
      </c>
    </row>
    <row r="121" spans="2:65" s="13" customFormat="1">
      <c r="B121" s="156"/>
      <c r="D121" s="144" t="s">
        <v>169</v>
      </c>
      <c r="E121" s="157" t="s">
        <v>19</v>
      </c>
      <c r="F121" s="158" t="s">
        <v>2731</v>
      </c>
      <c r="H121" s="159">
        <v>1</v>
      </c>
      <c r="I121" s="160"/>
      <c r="L121" s="156"/>
      <c r="M121" s="161"/>
      <c r="T121" s="162"/>
      <c r="AT121" s="157" t="s">
        <v>169</v>
      </c>
      <c r="AU121" s="157" t="s">
        <v>81</v>
      </c>
      <c r="AV121" s="13" t="s">
        <v>81</v>
      </c>
      <c r="AW121" s="13" t="s">
        <v>33</v>
      </c>
      <c r="AX121" s="13" t="s">
        <v>79</v>
      </c>
      <c r="AY121" s="157" t="s">
        <v>156</v>
      </c>
    </row>
    <row r="122" spans="2:65" s="1" customFormat="1" ht="24.2" customHeight="1">
      <c r="B122" s="32"/>
      <c r="C122" s="170" t="s">
        <v>215</v>
      </c>
      <c r="D122" s="170" t="s">
        <v>237</v>
      </c>
      <c r="E122" s="171" t="s">
        <v>2735</v>
      </c>
      <c r="F122" s="172" t="s">
        <v>2736</v>
      </c>
      <c r="G122" s="173" t="s">
        <v>284</v>
      </c>
      <c r="H122" s="174">
        <v>1</v>
      </c>
      <c r="I122" s="175"/>
      <c r="J122" s="176">
        <f>ROUND(I122*H122,2)</f>
        <v>0</v>
      </c>
      <c r="K122" s="172" t="s">
        <v>162</v>
      </c>
      <c r="L122" s="177"/>
      <c r="M122" s="178" t="s">
        <v>19</v>
      </c>
      <c r="N122" s="179" t="s">
        <v>43</v>
      </c>
      <c r="P122" s="140">
        <f>O122*H122</f>
        <v>0</v>
      </c>
      <c r="Q122" s="140">
        <v>2.0000000000000001E-4</v>
      </c>
      <c r="R122" s="140">
        <f>Q122*H122</f>
        <v>2.0000000000000001E-4</v>
      </c>
      <c r="S122" s="140">
        <v>0</v>
      </c>
      <c r="T122" s="141">
        <f>S122*H122</f>
        <v>0</v>
      </c>
      <c r="AR122" s="142" t="s">
        <v>384</v>
      </c>
      <c r="AT122" s="142" t="s">
        <v>237</v>
      </c>
      <c r="AU122" s="142" t="s">
        <v>81</v>
      </c>
      <c r="AY122" s="17" t="s">
        <v>156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7" t="s">
        <v>79</v>
      </c>
      <c r="BK122" s="143">
        <f>ROUND(I122*H122,2)</f>
        <v>0</v>
      </c>
      <c r="BL122" s="17" t="s">
        <v>281</v>
      </c>
      <c r="BM122" s="142" t="s">
        <v>2737</v>
      </c>
    </row>
    <row r="123" spans="2:65" s="1" customFormat="1">
      <c r="B123" s="32"/>
      <c r="D123" s="144" t="s">
        <v>165</v>
      </c>
      <c r="F123" s="145" t="s">
        <v>2736</v>
      </c>
      <c r="I123" s="146"/>
      <c r="L123" s="32"/>
      <c r="M123" s="147"/>
      <c r="T123" s="53"/>
      <c r="AT123" s="17" t="s">
        <v>165</v>
      </c>
      <c r="AU123" s="17" t="s">
        <v>81</v>
      </c>
    </row>
    <row r="124" spans="2:65" s="13" customFormat="1">
      <c r="B124" s="156"/>
      <c r="D124" s="144" t="s">
        <v>169</v>
      </c>
      <c r="E124" s="157" t="s">
        <v>19</v>
      </c>
      <c r="F124" s="158" t="s">
        <v>2738</v>
      </c>
      <c r="H124" s="159">
        <v>1</v>
      </c>
      <c r="I124" s="160"/>
      <c r="L124" s="156"/>
      <c r="M124" s="161"/>
      <c r="T124" s="162"/>
      <c r="AT124" s="157" t="s">
        <v>169</v>
      </c>
      <c r="AU124" s="157" t="s">
        <v>81</v>
      </c>
      <c r="AV124" s="13" t="s">
        <v>81</v>
      </c>
      <c r="AW124" s="13" t="s">
        <v>33</v>
      </c>
      <c r="AX124" s="13" t="s">
        <v>79</v>
      </c>
      <c r="AY124" s="157" t="s">
        <v>156</v>
      </c>
    </row>
    <row r="125" spans="2:65" s="1" customFormat="1" ht="16.5" customHeight="1">
      <c r="B125" s="32"/>
      <c r="C125" s="131" t="s">
        <v>223</v>
      </c>
      <c r="D125" s="131" t="s">
        <v>158</v>
      </c>
      <c r="E125" s="132" t="s">
        <v>2739</v>
      </c>
      <c r="F125" s="133" t="s">
        <v>2740</v>
      </c>
      <c r="G125" s="134" t="s">
        <v>284</v>
      </c>
      <c r="H125" s="135">
        <v>10</v>
      </c>
      <c r="I125" s="136"/>
      <c r="J125" s="137">
        <f>ROUND(I125*H125,2)</f>
        <v>0</v>
      </c>
      <c r="K125" s="133" t="s">
        <v>162</v>
      </c>
      <c r="L125" s="32"/>
      <c r="M125" s="138" t="s">
        <v>19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281</v>
      </c>
      <c r="AT125" s="142" t="s">
        <v>158</v>
      </c>
      <c r="AU125" s="142" t="s">
        <v>81</v>
      </c>
      <c r="AY125" s="17" t="s">
        <v>156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281</v>
      </c>
      <c r="BM125" s="142" t="s">
        <v>2741</v>
      </c>
    </row>
    <row r="126" spans="2:65" s="1" customFormat="1">
      <c r="B126" s="32"/>
      <c r="D126" s="144" t="s">
        <v>165</v>
      </c>
      <c r="F126" s="145" t="s">
        <v>2742</v>
      </c>
      <c r="I126" s="146"/>
      <c r="L126" s="32"/>
      <c r="M126" s="147"/>
      <c r="T126" s="53"/>
      <c r="AT126" s="17" t="s">
        <v>165</v>
      </c>
      <c r="AU126" s="17" t="s">
        <v>81</v>
      </c>
    </row>
    <row r="127" spans="2:65" s="1" customFormat="1">
      <c r="B127" s="32"/>
      <c r="D127" s="148" t="s">
        <v>167</v>
      </c>
      <c r="F127" s="149" t="s">
        <v>2743</v>
      </c>
      <c r="I127" s="146"/>
      <c r="L127" s="32"/>
      <c r="M127" s="147"/>
      <c r="T127" s="53"/>
      <c r="AT127" s="17" t="s">
        <v>167</v>
      </c>
      <c r="AU127" s="17" t="s">
        <v>81</v>
      </c>
    </row>
    <row r="128" spans="2:65" s="13" customFormat="1">
      <c r="B128" s="156"/>
      <c r="D128" s="144" t="s">
        <v>169</v>
      </c>
      <c r="E128" s="157" t="s">
        <v>19</v>
      </c>
      <c r="F128" s="158" t="s">
        <v>2744</v>
      </c>
      <c r="H128" s="159">
        <v>2</v>
      </c>
      <c r="I128" s="160"/>
      <c r="L128" s="156"/>
      <c r="M128" s="161"/>
      <c r="T128" s="162"/>
      <c r="AT128" s="157" t="s">
        <v>169</v>
      </c>
      <c r="AU128" s="157" t="s">
        <v>81</v>
      </c>
      <c r="AV128" s="13" t="s">
        <v>81</v>
      </c>
      <c r="AW128" s="13" t="s">
        <v>33</v>
      </c>
      <c r="AX128" s="13" t="s">
        <v>72</v>
      </c>
      <c r="AY128" s="157" t="s">
        <v>156</v>
      </c>
    </row>
    <row r="129" spans="2:65" s="13" customFormat="1">
      <c r="B129" s="156"/>
      <c r="D129" s="144" t="s">
        <v>169</v>
      </c>
      <c r="E129" s="157" t="s">
        <v>19</v>
      </c>
      <c r="F129" s="158" t="s">
        <v>2745</v>
      </c>
      <c r="H129" s="159">
        <v>2</v>
      </c>
      <c r="I129" s="160"/>
      <c r="L129" s="156"/>
      <c r="M129" s="161"/>
      <c r="T129" s="162"/>
      <c r="AT129" s="157" t="s">
        <v>169</v>
      </c>
      <c r="AU129" s="157" t="s">
        <v>81</v>
      </c>
      <c r="AV129" s="13" t="s">
        <v>81</v>
      </c>
      <c r="AW129" s="13" t="s">
        <v>33</v>
      </c>
      <c r="AX129" s="13" t="s">
        <v>72</v>
      </c>
      <c r="AY129" s="157" t="s">
        <v>156</v>
      </c>
    </row>
    <row r="130" spans="2:65" s="13" customFormat="1">
      <c r="B130" s="156"/>
      <c r="D130" s="144" t="s">
        <v>169</v>
      </c>
      <c r="E130" s="157" t="s">
        <v>19</v>
      </c>
      <c r="F130" s="158" t="s">
        <v>2746</v>
      </c>
      <c r="H130" s="159">
        <v>4</v>
      </c>
      <c r="I130" s="160"/>
      <c r="L130" s="156"/>
      <c r="M130" s="161"/>
      <c r="T130" s="162"/>
      <c r="AT130" s="157" t="s">
        <v>169</v>
      </c>
      <c r="AU130" s="157" t="s">
        <v>81</v>
      </c>
      <c r="AV130" s="13" t="s">
        <v>81</v>
      </c>
      <c r="AW130" s="13" t="s">
        <v>33</v>
      </c>
      <c r="AX130" s="13" t="s">
        <v>72</v>
      </c>
      <c r="AY130" s="157" t="s">
        <v>156</v>
      </c>
    </row>
    <row r="131" spans="2:65" s="13" customFormat="1">
      <c r="B131" s="156"/>
      <c r="D131" s="144" t="s">
        <v>169</v>
      </c>
      <c r="E131" s="157" t="s">
        <v>19</v>
      </c>
      <c r="F131" s="158" t="s">
        <v>2747</v>
      </c>
      <c r="H131" s="159">
        <v>2</v>
      </c>
      <c r="I131" s="160"/>
      <c r="L131" s="156"/>
      <c r="M131" s="161"/>
      <c r="T131" s="162"/>
      <c r="AT131" s="157" t="s">
        <v>169</v>
      </c>
      <c r="AU131" s="157" t="s">
        <v>81</v>
      </c>
      <c r="AV131" s="13" t="s">
        <v>81</v>
      </c>
      <c r="AW131" s="13" t="s">
        <v>33</v>
      </c>
      <c r="AX131" s="13" t="s">
        <v>72</v>
      </c>
      <c r="AY131" s="157" t="s">
        <v>156</v>
      </c>
    </row>
    <row r="132" spans="2:65" s="14" customFormat="1">
      <c r="B132" s="163"/>
      <c r="D132" s="144" t="s">
        <v>169</v>
      </c>
      <c r="E132" s="164" t="s">
        <v>19</v>
      </c>
      <c r="F132" s="165" t="s">
        <v>176</v>
      </c>
      <c r="H132" s="166">
        <v>10</v>
      </c>
      <c r="I132" s="167"/>
      <c r="L132" s="163"/>
      <c r="M132" s="168"/>
      <c r="T132" s="169"/>
      <c r="AT132" s="164" t="s">
        <v>169</v>
      </c>
      <c r="AU132" s="164" t="s">
        <v>81</v>
      </c>
      <c r="AV132" s="14" t="s">
        <v>163</v>
      </c>
      <c r="AW132" s="14" t="s">
        <v>33</v>
      </c>
      <c r="AX132" s="14" t="s">
        <v>79</v>
      </c>
      <c r="AY132" s="164" t="s">
        <v>156</v>
      </c>
    </row>
    <row r="133" spans="2:65" s="1" customFormat="1" ht="16.5" customHeight="1">
      <c r="B133" s="32"/>
      <c r="C133" s="170" t="s">
        <v>229</v>
      </c>
      <c r="D133" s="170" t="s">
        <v>237</v>
      </c>
      <c r="E133" s="171" t="s">
        <v>2748</v>
      </c>
      <c r="F133" s="172" t="s">
        <v>2749</v>
      </c>
      <c r="G133" s="173" t="s">
        <v>284</v>
      </c>
      <c r="H133" s="174">
        <v>4</v>
      </c>
      <c r="I133" s="175"/>
      <c r="J133" s="176">
        <f>ROUND(I133*H133,2)</f>
        <v>0</v>
      </c>
      <c r="K133" s="172" t="s">
        <v>577</v>
      </c>
      <c r="L133" s="177"/>
      <c r="M133" s="178" t="s">
        <v>19</v>
      </c>
      <c r="N133" s="179" t="s">
        <v>43</v>
      </c>
      <c r="P133" s="140">
        <f>O133*H133</f>
        <v>0</v>
      </c>
      <c r="Q133" s="140">
        <v>7.6000000000000004E-4</v>
      </c>
      <c r="R133" s="140">
        <f>Q133*H133</f>
        <v>3.0400000000000002E-3</v>
      </c>
      <c r="S133" s="140">
        <v>0</v>
      </c>
      <c r="T133" s="141">
        <f>S133*H133</f>
        <v>0</v>
      </c>
      <c r="AR133" s="142" t="s">
        <v>384</v>
      </c>
      <c r="AT133" s="142" t="s">
        <v>237</v>
      </c>
      <c r="AU133" s="142" t="s">
        <v>81</v>
      </c>
      <c r="AY133" s="17" t="s">
        <v>156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281</v>
      </c>
      <c r="BM133" s="142" t="s">
        <v>2750</v>
      </c>
    </row>
    <row r="134" spans="2:65" s="1" customFormat="1">
      <c r="B134" s="32"/>
      <c r="D134" s="144" t="s">
        <v>165</v>
      </c>
      <c r="F134" s="145" t="s">
        <v>2749</v>
      </c>
      <c r="I134" s="146"/>
      <c r="L134" s="32"/>
      <c r="M134" s="147"/>
      <c r="T134" s="53"/>
      <c r="AT134" s="17" t="s">
        <v>165</v>
      </c>
      <c r="AU134" s="17" t="s">
        <v>81</v>
      </c>
    </row>
    <row r="135" spans="2:65" s="13" customFormat="1">
      <c r="B135" s="156"/>
      <c r="D135" s="144" t="s">
        <v>169</v>
      </c>
      <c r="E135" s="157" t="s">
        <v>19</v>
      </c>
      <c r="F135" s="158" t="s">
        <v>2745</v>
      </c>
      <c r="H135" s="159">
        <v>2</v>
      </c>
      <c r="I135" s="160"/>
      <c r="L135" s="156"/>
      <c r="M135" s="161"/>
      <c r="T135" s="162"/>
      <c r="AT135" s="157" t="s">
        <v>169</v>
      </c>
      <c r="AU135" s="157" t="s">
        <v>81</v>
      </c>
      <c r="AV135" s="13" t="s">
        <v>81</v>
      </c>
      <c r="AW135" s="13" t="s">
        <v>33</v>
      </c>
      <c r="AX135" s="13" t="s">
        <v>72</v>
      </c>
      <c r="AY135" s="157" t="s">
        <v>156</v>
      </c>
    </row>
    <row r="136" spans="2:65" s="13" customFormat="1">
      <c r="B136" s="156"/>
      <c r="D136" s="144" t="s">
        <v>169</v>
      </c>
      <c r="E136" s="157" t="s">
        <v>19</v>
      </c>
      <c r="F136" s="158" t="s">
        <v>2747</v>
      </c>
      <c r="H136" s="159">
        <v>2</v>
      </c>
      <c r="I136" s="160"/>
      <c r="L136" s="156"/>
      <c r="M136" s="161"/>
      <c r="T136" s="162"/>
      <c r="AT136" s="157" t="s">
        <v>169</v>
      </c>
      <c r="AU136" s="157" t="s">
        <v>81</v>
      </c>
      <c r="AV136" s="13" t="s">
        <v>81</v>
      </c>
      <c r="AW136" s="13" t="s">
        <v>33</v>
      </c>
      <c r="AX136" s="13" t="s">
        <v>72</v>
      </c>
      <c r="AY136" s="157" t="s">
        <v>156</v>
      </c>
    </row>
    <row r="137" spans="2:65" s="14" customFormat="1">
      <c r="B137" s="163"/>
      <c r="D137" s="144" t="s">
        <v>169</v>
      </c>
      <c r="E137" s="164" t="s">
        <v>19</v>
      </c>
      <c r="F137" s="165" t="s">
        <v>176</v>
      </c>
      <c r="H137" s="166">
        <v>4</v>
      </c>
      <c r="I137" s="167"/>
      <c r="L137" s="163"/>
      <c r="M137" s="168"/>
      <c r="T137" s="169"/>
      <c r="AT137" s="164" t="s">
        <v>169</v>
      </c>
      <c r="AU137" s="164" t="s">
        <v>81</v>
      </c>
      <c r="AV137" s="14" t="s">
        <v>163</v>
      </c>
      <c r="AW137" s="14" t="s">
        <v>33</v>
      </c>
      <c r="AX137" s="14" t="s">
        <v>79</v>
      </c>
      <c r="AY137" s="164" t="s">
        <v>156</v>
      </c>
    </row>
    <row r="138" spans="2:65" s="1" customFormat="1" ht="16.5" customHeight="1">
      <c r="B138" s="32"/>
      <c r="C138" s="170" t="s">
        <v>236</v>
      </c>
      <c r="D138" s="170" t="s">
        <v>237</v>
      </c>
      <c r="E138" s="171" t="s">
        <v>2751</v>
      </c>
      <c r="F138" s="172" t="s">
        <v>2752</v>
      </c>
      <c r="G138" s="173" t="s">
        <v>284</v>
      </c>
      <c r="H138" s="174">
        <v>6</v>
      </c>
      <c r="I138" s="175"/>
      <c r="J138" s="176">
        <f>ROUND(I138*H138,2)</f>
        <v>0</v>
      </c>
      <c r="K138" s="172" t="s">
        <v>577</v>
      </c>
      <c r="L138" s="177"/>
      <c r="M138" s="178" t="s">
        <v>19</v>
      </c>
      <c r="N138" s="179" t="s">
        <v>43</v>
      </c>
      <c r="P138" s="140">
        <f>O138*H138</f>
        <v>0</v>
      </c>
      <c r="Q138" s="140">
        <v>9.6000000000000002E-4</v>
      </c>
      <c r="R138" s="140">
        <f>Q138*H138</f>
        <v>5.7600000000000004E-3</v>
      </c>
      <c r="S138" s="140">
        <v>0</v>
      </c>
      <c r="T138" s="141">
        <f>S138*H138</f>
        <v>0</v>
      </c>
      <c r="AR138" s="142" t="s">
        <v>384</v>
      </c>
      <c r="AT138" s="142" t="s">
        <v>237</v>
      </c>
      <c r="AU138" s="142" t="s">
        <v>81</v>
      </c>
      <c r="AY138" s="17" t="s">
        <v>156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281</v>
      </c>
      <c r="BM138" s="142" t="s">
        <v>2753</v>
      </c>
    </row>
    <row r="139" spans="2:65" s="1" customFormat="1">
      <c r="B139" s="32"/>
      <c r="D139" s="144" t="s">
        <v>165</v>
      </c>
      <c r="F139" s="145" t="s">
        <v>2752</v>
      </c>
      <c r="I139" s="146"/>
      <c r="L139" s="32"/>
      <c r="M139" s="147"/>
      <c r="T139" s="53"/>
      <c r="AT139" s="17" t="s">
        <v>165</v>
      </c>
      <c r="AU139" s="17" t="s">
        <v>81</v>
      </c>
    </row>
    <row r="140" spans="2:65" s="13" customFormat="1">
      <c r="B140" s="156"/>
      <c r="D140" s="144" t="s">
        <v>169</v>
      </c>
      <c r="E140" s="157" t="s">
        <v>19</v>
      </c>
      <c r="F140" s="158" t="s">
        <v>2744</v>
      </c>
      <c r="H140" s="159">
        <v>2</v>
      </c>
      <c r="I140" s="160"/>
      <c r="L140" s="156"/>
      <c r="M140" s="161"/>
      <c r="T140" s="162"/>
      <c r="AT140" s="157" t="s">
        <v>169</v>
      </c>
      <c r="AU140" s="157" t="s">
        <v>81</v>
      </c>
      <c r="AV140" s="13" t="s">
        <v>81</v>
      </c>
      <c r="AW140" s="13" t="s">
        <v>33</v>
      </c>
      <c r="AX140" s="13" t="s">
        <v>72</v>
      </c>
      <c r="AY140" s="157" t="s">
        <v>156</v>
      </c>
    </row>
    <row r="141" spans="2:65" s="13" customFormat="1">
      <c r="B141" s="156"/>
      <c r="D141" s="144" t="s">
        <v>169</v>
      </c>
      <c r="E141" s="157" t="s">
        <v>19</v>
      </c>
      <c r="F141" s="158" t="s">
        <v>2746</v>
      </c>
      <c r="H141" s="159">
        <v>4</v>
      </c>
      <c r="I141" s="160"/>
      <c r="L141" s="156"/>
      <c r="M141" s="161"/>
      <c r="T141" s="162"/>
      <c r="AT141" s="157" t="s">
        <v>169</v>
      </c>
      <c r="AU141" s="157" t="s">
        <v>81</v>
      </c>
      <c r="AV141" s="13" t="s">
        <v>81</v>
      </c>
      <c r="AW141" s="13" t="s">
        <v>33</v>
      </c>
      <c r="AX141" s="13" t="s">
        <v>72</v>
      </c>
      <c r="AY141" s="157" t="s">
        <v>156</v>
      </c>
    </row>
    <row r="142" spans="2:65" s="14" customFormat="1">
      <c r="B142" s="163"/>
      <c r="D142" s="144" t="s">
        <v>169</v>
      </c>
      <c r="E142" s="164" t="s">
        <v>19</v>
      </c>
      <c r="F142" s="165" t="s">
        <v>176</v>
      </c>
      <c r="H142" s="166">
        <v>6</v>
      </c>
      <c r="I142" s="167"/>
      <c r="L142" s="163"/>
      <c r="M142" s="168"/>
      <c r="T142" s="169"/>
      <c r="AT142" s="164" t="s">
        <v>169</v>
      </c>
      <c r="AU142" s="164" t="s">
        <v>81</v>
      </c>
      <c r="AV142" s="14" t="s">
        <v>163</v>
      </c>
      <c r="AW142" s="14" t="s">
        <v>33</v>
      </c>
      <c r="AX142" s="14" t="s">
        <v>79</v>
      </c>
      <c r="AY142" s="164" t="s">
        <v>156</v>
      </c>
    </row>
    <row r="143" spans="2:65" s="1" customFormat="1" ht="24.2" customHeight="1">
      <c r="B143" s="32"/>
      <c r="C143" s="131" t="s">
        <v>8</v>
      </c>
      <c r="D143" s="131" t="s">
        <v>158</v>
      </c>
      <c r="E143" s="132" t="s">
        <v>2754</v>
      </c>
      <c r="F143" s="133" t="s">
        <v>2755</v>
      </c>
      <c r="G143" s="134" t="s">
        <v>284</v>
      </c>
      <c r="H143" s="135">
        <v>8</v>
      </c>
      <c r="I143" s="136"/>
      <c r="J143" s="137">
        <f>ROUND(I143*H143,2)</f>
        <v>0</v>
      </c>
      <c r="K143" s="133" t="s">
        <v>162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281</v>
      </c>
      <c r="AT143" s="142" t="s">
        <v>158</v>
      </c>
      <c r="AU143" s="142" t="s">
        <v>81</v>
      </c>
      <c r="AY143" s="17" t="s">
        <v>156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281</v>
      </c>
      <c r="BM143" s="142" t="s">
        <v>2756</v>
      </c>
    </row>
    <row r="144" spans="2:65" s="1" customFormat="1">
      <c r="B144" s="32"/>
      <c r="D144" s="144" t="s">
        <v>165</v>
      </c>
      <c r="F144" s="145" t="s">
        <v>2757</v>
      </c>
      <c r="I144" s="146"/>
      <c r="L144" s="32"/>
      <c r="M144" s="147"/>
      <c r="T144" s="53"/>
      <c r="AT144" s="17" t="s">
        <v>165</v>
      </c>
      <c r="AU144" s="17" t="s">
        <v>81</v>
      </c>
    </row>
    <row r="145" spans="2:65" s="1" customFormat="1">
      <c r="B145" s="32"/>
      <c r="D145" s="148" t="s">
        <v>167</v>
      </c>
      <c r="F145" s="149" t="s">
        <v>2758</v>
      </c>
      <c r="I145" s="146"/>
      <c r="L145" s="32"/>
      <c r="M145" s="147"/>
      <c r="T145" s="53"/>
      <c r="AT145" s="17" t="s">
        <v>167</v>
      </c>
      <c r="AU145" s="17" t="s">
        <v>81</v>
      </c>
    </row>
    <row r="146" spans="2:65" s="13" customFormat="1">
      <c r="B146" s="156"/>
      <c r="D146" s="144" t="s">
        <v>169</v>
      </c>
      <c r="E146" s="157" t="s">
        <v>19</v>
      </c>
      <c r="F146" s="158" t="s">
        <v>2759</v>
      </c>
      <c r="H146" s="159">
        <v>8</v>
      </c>
      <c r="I146" s="160"/>
      <c r="L146" s="156"/>
      <c r="M146" s="161"/>
      <c r="T146" s="162"/>
      <c r="AT146" s="157" t="s">
        <v>169</v>
      </c>
      <c r="AU146" s="157" t="s">
        <v>81</v>
      </c>
      <c r="AV146" s="13" t="s">
        <v>81</v>
      </c>
      <c r="AW146" s="13" t="s">
        <v>33</v>
      </c>
      <c r="AX146" s="13" t="s">
        <v>79</v>
      </c>
      <c r="AY146" s="157" t="s">
        <v>156</v>
      </c>
    </row>
    <row r="147" spans="2:65" s="1" customFormat="1" ht="16.5" customHeight="1">
      <c r="B147" s="32"/>
      <c r="C147" s="170" t="s">
        <v>249</v>
      </c>
      <c r="D147" s="170" t="s">
        <v>237</v>
      </c>
      <c r="E147" s="171" t="s">
        <v>2760</v>
      </c>
      <c r="F147" s="172" t="s">
        <v>2761</v>
      </c>
      <c r="G147" s="173" t="s">
        <v>284</v>
      </c>
      <c r="H147" s="174">
        <v>8</v>
      </c>
      <c r="I147" s="175"/>
      <c r="J147" s="176">
        <f>ROUND(I147*H147,2)</f>
        <v>0</v>
      </c>
      <c r="K147" s="172" t="s">
        <v>577</v>
      </c>
      <c r="L147" s="177"/>
      <c r="M147" s="178" t="s">
        <v>19</v>
      </c>
      <c r="N147" s="179" t="s">
        <v>43</v>
      </c>
      <c r="P147" s="140">
        <f>O147*H147</f>
        <v>0</v>
      </c>
      <c r="Q147" s="140">
        <v>1.4599999999999999E-3</v>
      </c>
      <c r="R147" s="140">
        <f>Q147*H147</f>
        <v>1.1679999999999999E-2</v>
      </c>
      <c r="S147" s="140">
        <v>0</v>
      </c>
      <c r="T147" s="141">
        <f>S147*H147</f>
        <v>0</v>
      </c>
      <c r="AR147" s="142" t="s">
        <v>384</v>
      </c>
      <c r="AT147" s="142" t="s">
        <v>237</v>
      </c>
      <c r="AU147" s="142" t="s">
        <v>81</v>
      </c>
      <c r="AY147" s="17" t="s">
        <v>156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281</v>
      </c>
      <c r="BM147" s="142" t="s">
        <v>2762</v>
      </c>
    </row>
    <row r="148" spans="2:65" s="1" customFormat="1">
      <c r="B148" s="32"/>
      <c r="D148" s="144" t="s">
        <v>165</v>
      </c>
      <c r="F148" s="145" t="s">
        <v>2761</v>
      </c>
      <c r="I148" s="146"/>
      <c r="L148" s="32"/>
      <c r="M148" s="147"/>
      <c r="T148" s="53"/>
      <c r="AT148" s="17" t="s">
        <v>165</v>
      </c>
      <c r="AU148" s="17" t="s">
        <v>81</v>
      </c>
    </row>
    <row r="149" spans="2:65" s="13" customFormat="1">
      <c r="B149" s="156"/>
      <c r="D149" s="144" t="s">
        <v>169</v>
      </c>
      <c r="E149" s="157" t="s">
        <v>19</v>
      </c>
      <c r="F149" s="158" t="s">
        <v>2759</v>
      </c>
      <c r="H149" s="159">
        <v>8</v>
      </c>
      <c r="I149" s="160"/>
      <c r="L149" s="156"/>
      <c r="M149" s="161"/>
      <c r="T149" s="162"/>
      <c r="AT149" s="157" t="s">
        <v>169</v>
      </c>
      <c r="AU149" s="157" t="s">
        <v>81</v>
      </c>
      <c r="AV149" s="13" t="s">
        <v>81</v>
      </c>
      <c r="AW149" s="13" t="s">
        <v>33</v>
      </c>
      <c r="AX149" s="13" t="s">
        <v>79</v>
      </c>
      <c r="AY149" s="157" t="s">
        <v>156</v>
      </c>
    </row>
    <row r="150" spans="2:65" s="1" customFormat="1" ht="16.5" customHeight="1">
      <c r="B150" s="32"/>
      <c r="C150" s="131" t="s">
        <v>261</v>
      </c>
      <c r="D150" s="131" t="s">
        <v>158</v>
      </c>
      <c r="E150" s="132" t="s">
        <v>2763</v>
      </c>
      <c r="F150" s="133" t="s">
        <v>2764</v>
      </c>
      <c r="G150" s="134" t="s">
        <v>284</v>
      </c>
      <c r="H150" s="135">
        <v>14</v>
      </c>
      <c r="I150" s="136"/>
      <c r="J150" s="137">
        <f>ROUND(I150*H150,2)</f>
        <v>0</v>
      </c>
      <c r="K150" s="133" t="s">
        <v>162</v>
      </c>
      <c r="L150" s="32"/>
      <c r="M150" s="138" t="s">
        <v>19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281</v>
      </c>
      <c r="AT150" s="142" t="s">
        <v>158</v>
      </c>
      <c r="AU150" s="142" t="s">
        <v>81</v>
      </c>
      <c r="AY150" s="17" t="s">
        <v>156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7" t="s">
        <v>79</v>
      </c>
      <c r="BK150" s="143">
        <f>ROUND(I150*H150,2)</f>
        <v>0</v>
      </c>
      <c r="BL150" s="17" t="s">
        <v>281</v>
      </c>
      <c r="BM150" s="142" t="s">
        <v>2765</v>
      </c>
    </row>
    <row r="151" spans="2:65" s="1" customFormat="1">
      <c r="B151" s="32"/>
      <c r="D151" s="144" t="s">
        <v>165</v>
      </c>
      <c r="F151" s="145" t="s">
        <v>2766</v>
      </c>
      <c r="I151" s="146"/>
      <c r="L151" s="32"/>
      <c r="M151" s="147"/>
      <c r="T151" s="53"/>
      <c r="AT151" s="17" t="s">
        <v>165</v>
      </c>
      <c r="AU151" s="17" t="s">
        <v>81</v>
      </c>
    </row>
    <row r="152" spans="2:65" s="1" customFormat="1">
      <c r="B152" s="32"/>
      <c r="D152" s="148" t="s">
        <v>167</v>
      </c>
      <c r="F152" s="149" t="s">
        <v>2767</v>
      </c>
      <c r="I152" s="146"/>
      <c r="L152" s="32"/>
      <c r="M152" s="147"/>
      <c r="T152" s="53"/>
      <c r="AT152" s="17" t="s">
        <v>167</v>
      </c>
      <c r="AU152" s="17" t="s">
        <v>81</v>
      </c>
    </row>
    <row r="153" spans="2:65" s="13" customFormat="1">
      <c r="B153" s="156"/>
      <c r="D153" s="144" t="s">
        <v>169</v>
      </c>
      <c r="E153" s="157" t="s">
        <v>19</v>
      </c>
      <c r="F153" s="158" t="s">
        <v>2768</v>
      </c>
      <c r="H153" s="159">
        <v>14</v>
      </c>
      <c r="I153" s="160"/>
      <c r="L153" s="156"/>
      <c r="M153" s="161"/>
      <c r="T153" s="162"/>
      <c r="AT153" s="157" t="s">
        <v>169</v>
      </c>
      <c r="AU153" s="157" t="s">
        <v>81</v>
      </c>
      <c r="AV153" s="13" t="s">
        <v>81</v>
      </c>
      <c r="AW153" s="13" t="s">
        <v>33</v>
      </c>
      <c r="AX153" s="13" t="s">
        <v>79</v>
      </c>
      <c r="AY153" s="157" t="s">
        <v>156</v>
      </c>
    </row>
    <row r="154" spans="2:65" s="1" customFormat="1" ht="24.2" customHeight="1">
      <c r="B154" s="32"/>
      <c r="C154" s="170" t="s">
        <v>268</v>
      </c>
      <c r="D154" s="170" t="s">
        <v>237</v>
      </c>
      <c r="E154" s="171" t="s">
        <v>2769</v>
      </c>
      <c r="F154" s="172" t="s">
        <v>2770</v>
      </c>
      <c r="G154" s="173" t="s">
        <v>284</v>
      </c>
      <c r="H154" s="174">
        <v>14</v>
      </c>
      <c r="I154" s="175"/>
      <c r="J154" s="176">
        <f>ROUND(I154*H154,2)</f>
        <v>0</v>
      </c>
      <c r="K154" s="172" t="s">
        <v>162</v>
      </c>
      <c r="L154" s="177"/>
      <c r="M154" s="178" t="s">
        <v>19</v>
      </c>
      <c r="N154" s="179" t="s">
        <v>43</v>
      </c>
      <c r="P154" s="140">
        <f>O154*H154</f>
        <v>0</v>
      </c>
      <c r="Q154" s="140">
        <v>2.0000000000000001E-4</v>
      </c>
      <c r="R154" s="140">
        <f>Q154*H154</f>
        <v>2.8E-3</v>
      </c>
      <c r="S154" s="140">
        <v>0</v>
      </c>
      <c r="T154" s="141">
        <f>S154*H154</f>
        <v>0</v>
      </c>
      <c r="AR154" s="142" t="s">
        <v>384</v>
      </c>
      <c r="AT154" s="142" t="s">
        <v>237</v>
      </c>
      <c r="AU154" s="142" t="s">
        <v>81</v>
      </c>
      <c r="AY154" s="17" t="s">
        <v>156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7" t="s">
        <v>79</v>
      </c>
      <c r="BK154" s="143">
        <f>ROUND(I154*H154,2)</f>
        <v>0</v>
      </c>
      <c r="BL154" s="17" t="s">
        <v>281</v>
      </c>
      <c r="BM154" s="142" t="s">
        <v>2771</v>
      </c>
    </row>
    <row r="155" spans="2:65" s="1" customFormat="1">
      <c r="B155" s="32"/>
      <c r="D155" s="144" t="s">
        <v>165</v>
      </c>
      <c r="F155" s="145" t="s">
        <v>2770</v>
      </c>
      <c r="I155" s="146"/>
      <c r="L155" s="32"/>
      <c r="M155" s="147"/>
      <c r="T155" s="53"/>
      <c r="AT155" s="17" t="s">
        <v>165</v>
      </c>
      <c r="AU155" s="17" t="s">
        <v>81</v>
      </c>
    </row>
    <row r="156" spans="2:65" s="13" customFormat="1">
      <c r="B156" s="156"/>
      <c r="D156" s="144" t="s">
        <v>169</v>
      </c>
      <c r="E156" s="157" t="s">
        <v>19</v>
      </c>
      <c r="F156" s="158" t="s">
        <v>2768</v>
      </c>
      <c r="H156" s="159">
        <v>14</v>
      </c>
      <c r="I156" s="160"/>
      <c r="L156" s="156"/>
      <c r="M156" s="161"/>
      <c r="T156" s="162"/>
      <c r="AT156" s="157" t="s">
        <v>169</v>
      </c>
      <c r="AU156" s="157" t="s">
        <v>81</v>
      </c>
      <c r="AV156" s="13" t="s">
        <v>81</v>
      </c>
      <c r="AW156" s="13" t="s">
        <v>33</v>
      </c>
      <c r="AX156" s="13" t="s">
        <v>79</v>
      </c>
      <c r="AY156" s="157" t="s">
        <v>156</v>
      </c>
    </row>
    <row r="157" spans="2:65" s="1" customFormat="1" ht="21.75" customHeight="1">
      <c r="B157" s="32"/>
      <c r="C157" s="131" t="s">
        <v>281</v>
      </c>
      <c r="D157" s="131" t="s">
        <v>158</v>
      </c>
      <c r="E157" s="132" t="s">
        <v>2772</v>
      </c>
      <c r="F157" s="133" t="s">
        <v>2773</v>
      </c>
      <c r="G157" s="134" t="s">
        <v>284</v>
      </c>
      <c r="H157" s="135">
        <v>13</v>
      </c>
      <c r="I157" s="136"/>
      <c r="J157" s="137">
        <f>ROUND(I157*H157,2)</f>
        <v>0</v>
      </c>
      <c r="K157" s="133" t="s">
        <v>162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281</v>
      </c>
      <c r="AT157" s="142" t="s">
        <v>158</v>
      </c>
      <c r="AU157" s="142" t="s">
        <v>81</v>
      </c>
      <c r="AY157" s="17" t="s">
        <v>156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281</v>
      </c>
      <c r="BM157" s="142" t="s">
        <v>2774</v>
      </c>
    </row>
    <row r="158" spans="2:65" s="1" customFormat="1">
      <c r="B158" s="32"/>
      <c r="D158" s="144" t="s">
        <v>165</v>
      </c>
      <c r="F158" s="145" t="s">
        <v>2775</v>
      </c>
      <c r="I158" s="146"/>
      <c r="L158" s="32"/>
      <c r="M158" s="147"/>
      <c r="T158" s="53"/>
      <c r="AT158" s="17" t="s">
        <v>165</v>
      </c>
      <c r="AU158" s="17" t="s">
        <v>81</v>
      </c>
    </row>
    <row r="159" spans="2:65" s="1" customFormat="1">
      <c r="B159" s="32"/>
      <c r="D159" s="148" t="s">
        <v>167</v>
      </c>
      <c r="F159" s="149" t="s">
        <v>2776</v>
      </c>
      <c r="I159" s="146"/>
      <c r="L159" s="32"/>
      <c r="M159" s="147"/>
      <c r="T159" s="53"/>
      <c r="AT159" s="17" t="s">
        <v>167</v>
      </c>
      <c r="AU159" s="17" t="s">
        <v>81</v>
      </c>
    </row>
    <row r="160" spans="2:65" s="13" customFormat="1">
      <c r="B160" s="156"/>
      <c r="D160" s="144" t="s">
        <v>169</v>
      </c>
      <c r="E160" s="157" t="s">
        <v>19</v>
      </c>
      <c r="F160" s="158" t="s">
        <v>2777</v>
      </c>
      <c r="H160" s="159">
        <v>5</v>
      </c>
      <c r="I160" s="160"/>
      <c r="L160" s="156"/>
      <c r="M160" s="161"/>
      <c r="T160" s="162"/>
      <c r="AT160" s="157" t="s">
        <v>169</v>
      </c>
      <c r="AU160" s="157" t="s">
        <v>81</v>
      </c>
      <c r="AV160" s="13" t="s">
        <v>81</v>
      </c>
      <c r="AW160" s="13" t="s">
        <v>33</v>
      </c>
      <c r="AX160" s="13" t="s">
        <v>72</v>
      </c>
      <c r="AY160" s="157" t="s">
        <v>156</v>
      </c>
    </row>
    <row r="161" spans="2:65" s="13" customFormat="1">
      <c r="B161" s="156"/>
      <c r="D161" s="144" t="s">
        <v>169</v>
      </c>
      <c r="E161" s="157" t="s">
        <v>19</v>
      </c>
      <c r="F161" s="158" t="s">
        <v>2778</v>
      </c>
      <c r="H161" s="159">
        <v>6</v>
      </c>
      <c r="I161" s="160"/>
      <c r="L161" s="156"/>
      <c r="M161" s="161"/>
      <c r="T161" s="162"/>
      <c r="AT161" s="157" t="s">
        <v>169</v>
      </c>
      <c r="AU161" s="157" t="s">
        <v>81</v>
      </c>
      <c r="AV161" s="13" t="s">
        <v>81</v>
      </c>
      <c r="AW161" s="13" t="s">
        <v>33</v>
      </c>
      <c r="AX161" s="13" t="s">
        <v>72</v>
      </c>
      <c r="AY161" s="157" t="s">
        <v>156</v>
      </c>
    </row>
    <row r="162" spans="2:65" s="13" customFormat="1">
      <c r="B162" s="156"/>
      <c r="D162" s="144" t="s">
        <v>169</v>
      </c>
      <c r="E162" s="157" t="s">
        <v>19</v>
      </c>
      <c r="F162" s="158" t="s">
        <v>2779</v>
      </c>
      <c r="H162" s="159">
        <v>2</v>
      </c>
      <c r="I162" s="160"/>
      <c r="L162" s="156"/>
      <c r="M162" s="161"/>
      <c r="T162" s="162"/>
      <c r="AT162" s="157" t="s">
        <v>169</v>
      </c>
      <c r="AU162" s="157" t="s">
        <v>81</v>
      </c>
      <c r="AV162" s="13" t="s">
        <v>81</v>
      </c>
      <c r="AW162" s="13" t="s">
        <v>33</v>
      </c>
      <c r="AX162" s="13" t="s">
        <v>72</v>
      </c>
      <c r="AY162" s="157" t="s">
        <v>156</v>
      </c>
    </row>
    <row r="163" spans="2:65" s="14" customFormat="1">
      <c r="B163" s="163"/>
      <c r="D163" s="144" t="s">
        <v>169</v>
      </c>
      <c r="E163" s="164" t="s">
        <v>19</v>
      </c>
      <c r="F163" s="165" t="s">
        <v>176</v>
      </c>
      <c r="H163" s="166">
        <v>13</v>
      </c>
      <c r="I163" s="167"/>
      <c r="L163" s="163"/>
      <c r="M163" s="168"/>
      <c r="T163" s="169"/>
      <c r="AT163" s="164" t="s">
        <v>169</v>
      </c>
      <c r="AU163" s="164" t="s">
        <v>81</v>
      </c>
      <c r="AV163" s="14" t="s">
        <v>163</v>
      </c>
      <c r="AW163" s="14" t="s">
        <v>33</v>
      </c>
      <c r="AX163" s="14" t="s">
        <v>79</v>
      </c>
      <c r="AY163" s="164" t="s">
        <v>156</v>
      </c>
    </row>
    <row r="164" spans="2:65" s="1" customFormat="1" ht="24.2" customHeight="1">
      <c r="B164" s="32"/>
      <c r="C164" s="170" t="s">
        <v>288</v>
      </c>
      <c r="D164" s="170" t="s">
        <v>237</v>
      </c>
      <c r="E164" s="171" t="s">
        <v>2780</v>
      </c>
      <c r="F164" s="172" t="s">
        <v>2781</v>
      </c>
      <c r="G164" s="173" t="s">
        <v>284</v>
      </c>
      <c r="H164" s="174">
        <v>2</v>
      </c>
      <c r="I164" s="175"/>
      <c r="J164" s="176">
        <f>ROUND(I164*H164,2)</f>
        <v>0</v>
      </c>
      <c r="K164" s="172" t="s">
        <v>162</v>
      </c>
      <c r="L164" s="177"/>
      <c r="M164" s="178" t="s">
        <v>19</v>
      </c>
      <c r="N164" s="179" t="s">
        <v>43</v>
      </c>
      <c r="P164" s="140">
        <f>O164*H164</f>
        <v>0</v>
      </c>
      <c r="Q164" s="140">
        <v>2.0000000000000001E-4</v>
      </c>
      <c r="R164" s="140">
        <f>Q164*H164</f>
        <v>4.0000000000000002E-4</v>
      </c>
      <c r="S164" s="140">
        <v>0</v>
      </c>
      <c r="T164" s="141">
        <f>S164*H164</f>
        <v>0</v>
      </c>
      <c r="AR164" s="142" t="s">
        <v>384</v>
      </c>
      <c r="AT164" s="142" t="s">
        <v>237</v>
      </c>
      <c r="AU164" s="142" t="s">
        <v>81</v>
      </c>
      <c r="AY164" s="17" t="s">
        <v>156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281</v>
      </c>
      <c r="BM164" s="142" t="s">
        <v>2782</v>
      </c>
    </row>
    <row r="165" spans="2:65" s="1" customFormat="1">
      <c r="B165" s="32"/>
      <c r="D165" s="144" t="s">
        <v>165</v>
      </c>
      <c r="F165" s="145" t="s">
        <v>2781</v>
      </c>
      <c r="I165" s="146"/>
      <c r="L165" s="32"/>
      <c r="M165" s="147"/>
      <c r="T165" s="53"/>
      <c r="AT165" s="17" t="s">
        <v>165</v>
      </c>
      <c r="AU165" s="17" t="s">
        <v>81</v>
      </c>
    </row>
    <row r="166" spans="2:65" s="13" customFormat="1">
      <c r="B166" s="156"/>
      <c r="D166" s="144" t="s">
        <v>169</v>
      </c>
      <c r="E166" s="157" t="s">
        <v>19</v>
      </c>
      <c r="F166" s="158" t="s">
        <v>2779</v>
      </c>
      <c r="H166" s="159">
        <v>2</v>
      </c>
      <c r="I166" s="160"/>
      <c r="L166" s="156"/>
      <c r="M166" s="161"/>
      <c r="T166" s="162"/>
      <c r="AT166" s="157" t="s">
        <v>169</v>
      </c>
      <c r="AU166" s="157" t="s">
        <v>81</v>
      </c>
      <c r="AV166" s="13" t="s">
        <v>81</v>
      </c>
      <c r="AW166" s="13" t="s">
        <v>33</v>
      </c>
      <c r="AX166" s="13" t="s">
        <v>79</v>
      </c>
      <c r="AY166" s="157" t="s">
        <v>156</v>
      </c>
    </row>
    <row r="167" spans="2:65" s="1" customFormat="1" ht="24.2" customHeight="1">
      <c r="B167" s="32"/>
      <c r="C167" s="170" t="s">
        <v>294</v>
      </c>
      <c r="D167" s="170" t="s">
        <v>237</v>
      </c>
      <c r="E167" s="171" t="s">
        <v>2783</v>
      </c>
      <c r="F167" s="172" t="s">
        <v>2784</v>
      </c>
      <c r="G167" s="173" t="s">
        <v>284</v>
      </c>
      <c r="H167" s="174">
        <v>6</v>
      </c>
      <c r="I167" s="175"/>
      <c r="J167" s="176">
        <f>ROUND(I167*H167,2)</f>
        <v>0</v>
      </c>
      <c r="K167" s="172" t="s">
        <v>162</v>
      </c>
      <c r="L167" s="177"/>
      <c r="M167" s="178" t="s">
        <v>19</v>
      </c>
      <c r="N167" s="179" t="s">
        <v>43</v>
      </c>
      <c r="P167" s="140">
        <f>O167*H167</f>
        <v>0</v>
      </c>
      <c r="Q167" s="140">
        <v>2.9999999999999997E-4</v>
      </c>
      <c r="R167" s="140">
        <f>Q167*H167</f>
        <v>1.8E-3</v>
      </c>
      <c r="S167" s="140">
        <v>0</v>
      </c>
      <c r="T167" s="141">
        <f>S167*H167</f>
        <v>0</v>
      </c>
      <c r="AR167" s="142" t="s">
        <v>384</v>
      </c>
      <c r="AT167" s="142" t="s">
        <v>237</v>
      </c>
      <c r="AU167" s="142" t="s">
        <v>81</v>
      </c>
      <c r="AY167" s="17" t="s">
        <v>156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281</v>
      </c>
      <c r="BM167" s="142" t="s">
        <v>2785</v>
      </c>
    </row>
    <row r="168" spans="2:65" s="1" customFormat="1">
      <c r="B168" s="32"/>
      <c r="D168" s="144" t="s">
        <v>165</v>
      </c>
      <c r="F168" s="145" t="s">
        <v>2784</v>
      </c>
      <c r="I168" s="146"/>
      <c r="L168" s="32"/>
      <c r="M168" s="147"/>
      <c r="T168" s="53"/>
      <c r="AT168" s="17" t="s">
        <v>165</v>
      </c>
      <c r="AU168" s="17" t="s">
        <v>81</v>
      </c>
    </row>
    <row r="169" spans="2:65" s="13" customFormat="1">
      <c r="B169" s="156"/>
      <c r="D169" s="144" t="s">
        <v>169</v>
      </c>
      <c r="E169" s="157" t="s">
        <v>19</v>
      </c>
      <c r="F169" s="158" t="s">
        <v>2778</v>
      </c>
      <c r="H169" s="159">
        <v>6</v>
      </c>
      <c r="I169" s="160"/>
      <c r="L169" s="156"/>
      <c r="M169" s="161"/>
      <c r="T169" s="162"/>
      <c r="AT169" s="157" t="s">
        <v>169</v>
      </c>
      <c r="AU169" s="157" t="s">
        <v>81</v>
      </c>
      <c r="AV169" s="13" t="s">
        <v>81</v>
      </c>
      <c r="AW169" s="13" t="s">
        <v>33</v>
      </c>
      <c r="AX169" s="13" t="s">
        <v>79</v>
      </c>
      <c r="AY169" s="157" t="s">
        <v>156</v>
      </c>
    </row>
    <row r="170" spans="2:65" s="1" customFormat="1" ht="24.2" customHeight="1">
      <c r="B170" s="32"/>
      <c r="C170" s="170" t="s">
        <v>300</v>
      </c>
      <c r="D170" s="170" t="s">
        <v>237</v>
      </c>
      <c r="E170" s="171" t="s">
        <v>2786</v>
      </c>
      <c r="F170" s="172" t="s">
        <v>2787</v>
      </c>
      <c r="G170" s="173" t="s">
        <v>284</v>
      </c>
      <c r="H170" s="174">
        <v>5</v>
      </c>
      <c r="I170" s="175"/>
      <c r="J170" s="176">
        <f>ROUND(I170*H170,2)</f>
        <v>0</v>
      </c>
      <c r="K170" s="172" t="s">
        <v>162</v>
      </c>
      <c r="L170" s="177"/>
      <c r="M170" s="178" t="s">
        <v>19</v>
      </c>
      <c r="N170" s="179" t="s">
        <v>43</v>
      </c>
      <c r="P170" s="140">
        <f>O170*H170</f>
        <v>0</v>
      </c>
      <c r="Q170" s="140">
        <v>4.0000000000000002E-4</v>
      </c>
      <c r="R170" s="140">
        <f>Q170*H170</f>
        <v>2E-3</v>
      </c>
      <c r="S170" s="140">
        <v>0</v>
      </c>
      <c r="T170" s="141">
        <f>S170*H170</f>
        <v>0</v>
      </c>
      <c r="AR170" s="142" t="s">
        <v>384</v>
      </c>
      <c r="AT170" s="142" t="s">
        <v>237</v>
      </c>
      <c r="AU170" s="142" t="s">
        <v>81</v>
      </c>
      <c r="AY170" s="17" t="s">
        <v>156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281</v>
      </c>
      <c r="BM170" s="142" t="s">
        <v>2788</v>
      </c>
    </row>
    <row r="171" spans="2:65" s="1" customFormat="1">
      <c r="B171" s="32"/>
      <c r="D171" s="144" t="s">
        <v>165</v>
      </c>
      <c r="F171" s="145" t="s">
        <v>2787</v>
      </c>
      <c r="I171" s="146"/>
      <c r="L171" s="32"/>
      <c r="M171" s="147"/>
      <c r="T171" s="53"/>
      <c r="AT171" s="17" t="s">
        <v>165</v>
      </c>
      <c r="AU171" s="17" t="s">
        <v>81</v>
      </c>
    </row>
    <row r="172" spans="2:65" s="13" customFormat="1">
      <c r="B172" s="156"/>
      <c r="D172" s="144" t="s">
        <v>169</v>
      </c>
      <c r="E172" s="157" t="s">
        <v>19</v>
      </c>
      <c r="F172" s="158" t="s">
        <v>2777</v>
      </c>
      <c r="H172" s="159">
        <v>5</v>
      </c>
      <c r="I172" s="160"/>
      <c r="L172" s="156"/>
      <c r="M172" s="161"/>
      <c r="T172" s="162"/>
      <c r="AT172" s="157" t="s">
        <v>169</v>
      </c>
      <c r="AU172" s="157" t="s">
        <v>81</v>
      </c>
      <c r="AV172" s="13" t="s">
        <v>81</v>
      </c>
      <c r="AW172" s="13" t="s">
        <v>33</v>
      </c>
      <c r="AX172" s="13" t="s">
        <v>79</v>
      </c>
      <c r="AY172" s="157" t="s">
        <v>156</v>
      </c>
    </row>
    <row r="173" spans="2:65" s="1" customFormat="1" ht="24.2" customHeight="1">
      <c r="B173" s="32"/>
      <c r="C173" s="131" t="s">
        <v>306</v>
      </c>
      <c r="D173" s="131" t="s">
        <v>158</v>
      </c>
      <c r="E173" s="132" t="s">
        <v>2789</v>
      </c>
      <c r="F173" s="133" t="s">
        <v>2790</v>
      </c>
      <c r="G173" s="134" t="s">
        <v>284</v>
      </c>
      <c r="H173" s="135">
        <v>9</v>
      </c>
      <c r="I173" s="136"/>
      <c r="J173" s="137">
        <f>ROUND(I173*H173,2)</f>
        <v>0</v>
      </c>
      <c r="K173" s="133" t="s">
        <v>162</v>
      </c>
      <c r="L173" s="32"/>
      <c r="M173" s="138" t="s">
        <v>19</v>
      </c>
      <c r="N173" s="139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281</v>
      </c>
      <c r="AT173" s="142" t="s">
        <v>158</v>
      </c>
      <c r="AU173" s="142" t="s">
        <v>81</v>
      </c>
      <c r="AY173" s="17" t="s">
        <v>156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281</v>
      </c>
      <c r="BM173" s="142" t="s">
        <v>2791</v>
      </c>
    </row>
    <row r="174" spans="2:65" s="1" customFormat="1">
      <c r="B174" s="32"/>
      <c r="D174" s="144" t="s">
        <v>165</v>
      </c>
      <c r="F174" s="145" t="s">
        <v>2792</v>
      </c>
      <c r="I174" s="146"/>
      <c r="L174" s="32"/>
      <c r="M174" s="147"/>
      <c r="T174" s="53"/>
      <c r="AT174" s="17" t="s">
        <v>165</v>
      </c>
      <c r="AU174" s="17" t="s">
        <v>81</v>
      </c>
    </row>
    <row r="175" spans="2:65" s="1" customFormat="1">
      <c r="B175" s="32"/>
      <c r="D175" s="148" t="s">
        <v>167</v>
      </c>
      <c r="F175" s="149" t="s">
        <v>2793</v>
      </c>
      <c r="I175" s="146"/>
      <c r="L175" s="32"/>
      <c r="M175" s="147"/>
      <c r="T175" s="53"/>
      <c r="AT175" s="17" t="s">
        <v>167</v>
      </c>
      <c r="AU175" s="17" t="s">
        <v>81</v>
      </c>
    </row>
    <row r="176" spans="2:65" s="13" customFormat="1">
      <c r="B176" s="156"/>
      <c r="D176" s="144" t="s">
        <v>169</v>
      </c>
      <c r="E176" s="157" t="s">
        <v>19</v>
      </c>
      <c r="F176" s="158" t="s">
        <v>2794</v>
      </c>
      <c r="H176" s="159">
        <v>3</v>
      </c>
      <c r="I176" s="160"/>
      <c r="L176" s="156"/>
      <c r="M176" s="161"/>
      <c r="T176" s="162"/>
      <c r="AT176" s="157" t="s">
        <v>169</v>
      </c>
      <c r="AU176" s="157" t="s">
        <v>81</v>
      </c>
      <c r="AV176" s="13" t="s">
        <v>81</v>
      </c>
      <c r="AW176" s="13" t="s">
        <v>33</v>
      </c>
      <c r="AX176" s="13" t="s">
        <v>72</v>
      </c>
      <c r="AY176" s="157" t="s">
        <v>156</v>
      </c>
    </row>
    <row r="177" spans="2:65" s="13" customFormat="1">
      <c r="B177" s="156"/>
      <c r="D177" s="144" t="s">
        <v>169</v>
      </c>
      <c r="E177" s="157" t="s">
        <v>19</v>
      </c>
      <c r="F177" s="158" t="s">
        <v>2795</v>
      </c>
      <c r="H177" s="159">
        <v>6</v>
      </c>
      <c r="I177" s="160"/>
      <c r="L177" s="156"/>
      <c r="M177" s="161"/>
      <c r="T177" s="162"/>
      <c r="AT177" s="157" t="s">
        <v>169</v>
      </c>
      <c r="AU177" s="157" t="s">
        <v>81</v>
      </c>
      <c r="AV177" s="13" t="s">
        <v>81</v>
      </c>
      <c r="AW177" s="13" t="s">
        <v>33</v>
      </c>
      <c r="AX177" s="13" t="s">
        <v>72</v>
      </c>
      <c r="AY177" s="157" t="s">
        <v>156</v>
      </c>
    </row>
    <row r="178" spans="2:65" s="14" customFormat="1">
      <c r="B178" s="163"/>
      <c r="D178" s="144" t="s">
        <v>169</v>
      </c>
      <c r="E178" s="164" t="s">
        <v>19</v>
      </c>
      <c r="F178" s="165" t="s">
        <v>176</v>
      </c>
      <c r="H178" s="166">
        <v>9</v>
      </c>
      <c r="I178" s="167"/>
      <c r="L178" s="163"/>
      <c r="M178" s="168"/>
      <c r="T178" s="169"/>
      <c r="AT178" s="164" t="s">
        <v>169</v>
      </c>
      <c r="AU178" s="164" t="s">
        <v>81</v>
      </c>
      <c r="AV178" s="14" t="s">
        <v>163</v>
      </c>
      <c r="AW178" s="14" t="s">
        <v>33</v>
      </c>
      <c r="AX178" s="14" t="s">
        <v>79</v>
      </c>
      <c r="AY178" s="164" t="s">
        <v>156</v>
      </c>
    </row>
    <row r="179" spans="2:65" s="1" customFormat="1" ht="21.75" customHeight="1">
      <c r="B179" s="32"/>
      <c r="C179" s="170" t="s">
        <v>7</v>
      </c>
      <c r="D179" s="170" t="s">
        <v>237</v>
      </c>
      <c r="E179" s="171" t="s">
        <v>2796</v>
      </c>
      <c r="F179" s="172" t="s">
        <v>2797</v>
      </c>
      <c r="G179" s="173" t="s">
        <v>284</v>
      </c>
      <c r="H179" s="174">
        <v>6</v>
      </c>
      <c r="I179" s="175"/>
      <c r="J179" s="176">
        <f>ROUND(I179*H179,2)</f>
        <v>0</v>
      </c>
      <c r="K179" s="172" t="s">
        <v>577</v>
      </c>
      <c r="L179" s="177"/>
      <c r="M179" s="178" t="s">
        <v>19</v>
      </c>
      <c r="N179" s="179" t="s">
        <v>43</v>
      </c>
      <c r="P179" s="140">
        <f>O179*H179</f>
        <v>0</v>
      </c>
      <c r="Q179" s="140">
        <v>9.9000000000000008E-3</v>
      </c>
      <c r="R179" s="140">
        <f>Q179*H179</f>
        <v>5.9400000000000008E-2</v>
      </c>
      <c r="S179" s="140">
        <v>0</v>
      </c>
      <c r="T179" s="141">
        <f>S179*H179</f>
        <v>0</v>
      </c>
      <c r="AR179" s="142" t="s">
        <v>384</v>
      </c>
      <c r="AT179" s="142" t="s">
        <v>237</v>
      </c>
      <c r="AU179" s="142" t="s">
        <v>81</v>
      </c>
      <c r="AY179" s="17" t="s">
        <v>156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281</v>
      </c>
      <c r="BM179" s="142" t="s">
        <v>2798</v>
      </c>
    </row>
    <row r="180" spans="2:65" s="1" customFormat="1">
      <c r="B180" s="32"/>
      <c r="D180" s="144" t="s">
        <v>165</v>
      </c>
      <c r="F180" s="145" t="s">
        <v>2797</v>
      </c>
      <c r="I180" s="146"/>
      <c r="L180" s="32"/>
      <c r="M180" s="147"/>
      <c r="T180" s="53"/>
      <c r="AT180" s="17" t="s">
        <v>165</v>
      </c>
      <c r="AU180" s="17" t="s">
        <v>81</v>
      </c>
    </row>
    <row r="181" spans="2:65" s="13" customFormat="1">
      <c r="B181" s="156"/>
      <c r="D181" s="144" t="s">
        <v>169</v>
      </c>
      <c r="E181" s="157" t="s">
        <v>19</v>
      </c>
      <c r="F181" s="158" t="s">
        <v>2795</v>
      </c>
      <c r="H181" s="159">
        <v>6</v>
      </c>
      <c r="I181" s="160"/>
      <c r="L181" s="156"/>
      <c r="M181" s="161"/>
      <c r="T181" s="162"/>
      <c r="AT181" s="157" t="s">
        <v>169</v>
      </c>
      <c r="AU181" s="157" t="s">
        <v>81</v>
      </c>
      <c r="AV181" s="13" t="s">
        <v>81</v>
      </c>
      <c r="AW181" s="13" t="s">
        <v>33</v>
      </c>
      <c r="AX181" s="13" t="s">
        <v>79</v>
      </c>
      <c r="AY181" s="157" t="s">
        <v>156</v>
      </c>
    </row>
    <row r="182" spans="2:65" s="1" customFormat="1" ht="21.75" customHeight="1">
      <c r="B182" s="32"/>
      <c r="C182" s="170" t="s">
        <v>321</v>
      </c>
      <c r="D182" s="170" t="s">
        <v>237</v>
      </c>
      <c r="E182" s="171" t="s">
        <v>2799</v>
      </c>
      <c r="F182" s="172" t="s">
        <v>2800</v>
      </c>
      <c r="G182" s="173" t="s">
        <v>284</v>
      </c>
      <c r="H182" s="174">
        <v>3</v>
      </c>
      <c r="I182" s="175"/>
      <c r="J182" s="176">
        <f>ROUND(I182*H182,2)</f>
        <v>0</v>
      </c>
      <c r="K182" s="172" t="s">
        <v>577</v>
      </c>
      <c r="L182" s="177"/>
      <c r="M182" s="178" t="s">
        <v>19</v>
      </c>
      <c r="N182" s="179" t="s">
        <v>43</v>
      </c>
      <c r="P182" s="140">
        <f>O182*H182</f>
        <v>0</v>
      </c>
      <c r="Q182" s="140">
        <v>1.77E-2</v>
      </c>
      <c r="R182" s="140">
        <f>Q182*H182</f>
        <v>5.3100000000000001E-2</v>
      </c>
      <c r="S182" s="140">
        <v>0</v>
      </c>
      <c r="T182" s="141">
        <f>S182*H182</f>
        <v>0</v>
      </c>
      <c r="AR182" s="142" t="s">
        <v>384</v>
      </c>
      <c r="AT182" s="142" t="s">
        <v>237</v>
      </c>
      <c r="AU182" s="142" t="s">
        <v>81</v>
      </c>
      <c r="AY182" s="17" t="s">
        <v>156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281</v>
      </c>
      <c r="BM182" s="142" t="s">
        <v>2801</v>
      </c>
    </row>
    <row r="183" spans="2:65" s="1" customFormat="1">
      <c r="B183" s="32"/>
      <c r="D183" s="144" t="s">
        <v>165</v>
      </c>
      <c r="F183" s="145" t="s">
        <v>2800</v>
      </c>
      <c r="I183" s="146"/>
      <c r="L183" s="32"/>
      <c r="M183" s="147"/>
      <c r="T183" s="53"/>
      <c r="AT183" s="17" t="s">
        <v>165</v>
      </c>
      <c r="AU183" s="17" t="s">
        <v>81</v>
      </c>
    </row>
    <row r="184" spans="2:65" s="13" customFormat="1">
      <c r="B184" s="156"/>
      <c r="D184" s="144" t="s">
        <v>169</v>
      </c>
      <c r="E184" s="157" t="s">
        <v>19</v>
      </c>
      <c r="F184" s="158" t="s">
        <v>2794</v>
      </c>
      <c r="H184" s="159">
        <v>3</v>
      </c>
      <c r="I184" s="160"/>
      <c r="L184" s="156"/>
      <c r="M184" s="161"/>
      <c r="T184" s="162"/>
      <c r="AT184" s="157" t="s">
        <v>169</v>
      </c>
      <c r="AU184" s="157" t="s">
        <v>81</v>
      </c>
      <c r="AV184" s="13" t="s">
        <v>81</v>
      </c>
      <c r="AW184" s="13" t="s">
        <v>33</v>
      </c>
      <c r="AX184" s="13" t="s">
        <v>79</v>
      </c>
      <c r="AY184" s="157" t="s">
        <v>156</v>
      </c>
    </row>
    <row r="185" spans="2:65" s="1" customFormat="1" ht="24.2" customHeight="1">
      <c r="B185" s="32"/>
      <c r="C185" s="131" t="s">
        <v>325</v>
      </c>
      <c r="D185" s="131" t="s">
        <v>158</v>
      </c>
      <c r="E185" s="132" t="s">
        <v>2802</v>
      </c>
      <c r="F185" s="133" t="s">
        <v>2803</v>
      </c>
      <c r="G185" s="134" t="s">
        <v>284</v>
      </c>
      <c r="H185" s="135">
        <v>2</v>
      </c>
      <c r="I185" s="136"/>
      <c r="J185" s="137">
        <f>ROUND(I185*H185,2)</f>
        <v>0</v>
      </c>
      <c r="K185" s="133" t="s">
        <v>162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281</v>
      </c>
      <c r="AT185" s="142" t="s">
        <v>158</v>
      </c>
      <c r="AU185" s="142" t="s">
        <v>81</v>
      </c>
      <c r="AY185" s="17" t="s">
        <v>156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281</v>
      </c>
      <c r="BM185" s="142" t="s">
        <v>2804</v>
      </c>
    </row>
    <row r="186" spans="2:65" s="1" customFormat="1">
      <c r="B186" s="32"/>
      <c r="D186" s="144" t="s">
        <v>165</v>
      </c>
      <c r="F186" s="145" t="s">
        <v>2805</v>
      </c>
      <c r="I186" s="146"/>
      <c r="L186" s="32"/>
      <c r="M186" s="147"/>
      <c r="T186" s="53"/>
      <c r="AT186" s="17" t="s">
        <v>165</v>
      </c>
      <c r="AU186" s="17" t="s">
        <v>81</v>
      </c>
    </row>
    <row r="187" spans="2:65" s="1" customFormat="1">
      <c r="B187" s="32"/>
      <c r="D187" s="148" t="s">
        <v>167</v>
      </c>
      <c r="F187" s="149" t="s">
        <v>2806</v>
      </c>
      <c r="I187" s="146"/>
      <c r="L187" s="32"/>
      <c r="M187" s="147"/>
      <c r="T187" s="53"/>
      <c r="AT187" s="17" t="s">
        <v>167</v>
      </c>
      <c r="AU187" s="17" t="s">
        <v>81</v>
      </c>
    </row>
    <row r="188" spans="2:65" s="13" customFormat="1">
      <c r="B188" s="156"/>
      <c r="D188" s="144" t="s">
        <v>169</v>
      </c>
      <c r="E188" s="157" t="s">
        <v>19</v>
      </c>
      <c r="F188" s="158" t="s">
        <v>2807</v>
      </c>
      <c r="H188" s="159">
        <v>2</v>
      </c>
      <c r="I188" s="160"/>
      <c r="L188" s="156"/>
      <c r="M188" s="161"/>
      <c r="T188" s="162"/>
      <c r="AT188" s="157" t="s">
        <v>169</v>
      </c>
      <c r="AU188" s="157" t="s">
        <v>81</v>
      </c>
      <c r="AV188" s="13" t="s">
        <v>81</v>
      </c>
      <c r="AW188" s="13" t="s">
        <v>33</v>
      </c>
      <c r="AX188" s="13" t="s">
        <v>79</v>
      </c>
      <c r="AY188" s="157" t="s">
        <v>156</v>
      </c>
    </row>
    <row r="189" spans="2:65" s="1" customFormat="1" ht="21.75" customHeight="1">
      <c r="B189" s="32"/>
      <c r="C189" s="170" t="s">
        <v>329</v>
      </c>
      <c r="D189" s="170" t="s">
        <v>237</v>
      </c>
      <c r="E189" s="171" t="s">
        <v>2808</v>
      </c>
      <c r="F189" s="172" t="s">
        <v>2809</v>
      </c>
      <c r="G189" s="173" t="s">
        <v>284</v>
      </c>
      <c r="H189" s="174">
        <v>2</v>
      </c>
      <c r="I189" s="175"/>
      <c r="J189" s="176">
        <f>ROUND(I189*H189,2)</f>
        <v>0</v>
      </c>
      <c r="K189" s="172" t="s">
        <v>577</v>
      </c>
      <c r="L189" s="177"/>
      <c r="M189" s="178" t="s">
        <v>19</v>
      </c>
      <c r="N189" s="179" t="s">
        <v>43</v>
      </c>
      <c r="P189" s="140">
        <f>O189*H189</f>
        <v>0</v>
      </c>
      <c r="Q189" s="140">
        <v>4.4000000000000002E-4</v>
      </c>
      <c r="R189" s="140">
        <f>Q189*H189</f>
        <v>8.8000000000000003E-4</v>
      </c>
      <c r="S189" s="140">
        <v>0</v>
      </c>
      <c r="T189" s="141">
        <f>S189*H189</f>
        <v>0</v>
      </c>
      <c r="AR189" s="142" t="s">
        <v>384</v>
      </c>
      <c r="AT189" s="142" t="s">
        <v>237</v>
      </c>
      <c r="AU189" s="142" t="s">
        <v>81</v>
      </c>
      <c r="AY189" s="17" t="s">
        <v>156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281</v>
      </c>
      <c r="BM189" s="142" t="s">
        <v>2810</v>
      </c>
    </row>
    <row r="190" spans="2:65" s="1" customFormat="1">
      <c r="B190" s="32"/>
      <c r="D190" s="144" t="s">
        <v>165</v>
      </c>
      <c r="F190" s="145" t="s">
        <v>2809</v>
      </c>
      <c r="I190" s="146"/>
      <c r="L190" s="32"/>
      <c r="M190" s="147"/>
      <c r="T190" s="53"/>
      <c r="AT190" s="17" t="s">
        <v>165</v>
      </c>
      <c r="AU190" s="17" t="s">
        <v>81</v>
      </c>
    </row>
    <row r="191" spans="2:65" s="13" customFormat="1">
      <c r="B191" s="156"/>
      <c r="D191" s="144" t="s">
        <v>169</v>
      </c>
      <c r="E191" s="157" t="s">
        <v>19</v>
      </c>
      <c r="F191" s="158" t="s">
        <v>2807</v>
      </c>
      <c r="H191" s="159">
        <v>2</v>
      </c>
      <c r="I191" s="160"/>
      <c r="L191" s="156"/>
      <c r="M191" s="161"/>
      <c r="T191" s="162"/>
      <c r="AT191" s="157" t="s">
        <v>169</v>
      </c>
      <c r="AU191" s="157" t="s">
        <v>81</v>
      </c>
      <c r="AV191" s="13" t="s">
        <v>81</v>
      </c>
      <c r="AW191" s="13" t="s">
        <v>33</v>
      </c>
      <c r="AX191" s="13" t="s">
        <v>79</v>
      </c>
      <c r="AY191" s="157" t="s">
        <v>156</v>
      </c>
    </row>
    <row r="192" spans="2:65" s="1" customFormat="1" ht="24.2" customHeight="1">
      <c r="B192" s="32"/>
      <c r="C192" s="131" t="s">
        <v>337</v>
      </c>
      <c r="D192" s="131" t="s">
        <v>158</v>
      </c>
      <c r="E192" s="132" t="s">
        <v>2811</v>
      </c>
      <c r="F192" s="133" t="s">
        <v>2812</v>
      </c>
      <c r="G192" s="134" t="s">
        <v>284</v>
      </c>
      <c r="H192" s="135">
        <v>1</v>
      </c>
      <c r="I192" s="136"/>
      <c r="J192" s="137">
        <f>ROUND(I192*H192,2)</f>
        <v>0</v>
      </c>
      <c r="K192" s="133" t="s">
        <v>162</v>
      </c>
      <c r="L192" s="32"/>
      <c r="M192" s="138" t="s">
        <v>19</v>
      </c>
      <c r="N192" s="139" t="s">
        <v>43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281</v>
      </c>
      <c r="AT192" s="142" t="s">
        <v>158</v>
      </c>
      <c r="AU192" s="142" t="s">
        <v>81</v>
      </c>
      <c r="AY192" s="17" t="s">
        <v>156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281</v>
      </c>
      <c r="BM192" s="142" t="s">
        <v>2813</v>
      </c>
    </row>
    <row r="193" spans="2:65" s="1" customFormat="1">
      <c r="B193" s="32"/>
      <c r="D193" s="144" t="s">
        <v>165</v>
      </c>
      <c r="F193" s="145" t="s">
        <v>2814</v>
      </c>
      <c r="I193" s="146"/>
      <c r="L193" s="32"/>
      <c r="M193" s="147"/>
      <c r="T193" s="53"/>
      <c r="AT193" s="17" t="s">
        <v>165</v>
      </c>
      <c r="AU193" s="17" t="s">
        <v>81</v>
      </c>
    </row>
    <row r="194" spans="2:65" s="1" customFormat="1">
      <c r="B194" s="32"/>
      <c r="D194" s="148" t="s">
        <v>167</v>
      </c>
      <c r="F194" s="149" t="s">
        <v>2815</v>
      </c>
      <c r="I194" s="146"/>
      <c r="L194" s="32"/>
      <c r="M194" s="147"/>
      <c r="T194" s="53"/>
      <c r="AT194" s="17" t="s">
        <v>167</v>
      </c>
      <c r="AU194" s="17" t="s">
        <v>81</v>
      </c>
    </row>
    <row r="195" spans="2:65" s="13" customFormat="1">
      <c r="B195" s="156"/>
      <c r="D195" s="144" t="s">
        <v>169</v>
      </c>
      <c r="E195" s="157" t="s">
        <v>19</v>
      </c>
      <c r="F195" s="158" t="s">
        <v>2816</v>
      </c>
      <c r="H195" s="159">
        <v>1</v>
      </c>
      <c r="I195" s="160"/>
      <c r="L195" s="156"/>
      <c r="M195" s="161"/>
      <c r="T195" s="162"/>
      <c r="AT195" s="157" t="s">
        <v>169</v>
      </c>
      <c r="AU195" s="157" t="s">
        <v>81</v>
      </c>
      <c r="AV195" s="13" t="s">
        <v>81</v>
      </c>
      <c r="AW195" s="13" t="s">
        <v>33</v>
      </c>
      <c r="AX195" s="13" t="s">
        <v>79</v>
      </c>
      <c r="AY195" s="157" t="s">
        <v>156</v>
      </c>
    </row>
    <row r="196" spans="2:65" s="1" customFormat="1" ht="24.2" customHeight="1">
      <c r="B196" s="32"/>
      <c r="C196" s="170" t="s">
        <v>341</v>
      </c>
      <c r="D196" s="170" t="s">
        <v>237</v>
      </c>
      <c r="E196" s="171" t="s">
        <v>2817</v>
      </c>
      <c r="F196" s="172" t="s">
        <v>2818</v>
      </c>
      <c r="G196" s="173" t="s">
        <v>284</v>
      </c>
      <c r="H196" s="174">
        <v>1</v>
      </c>
      <c r="I196" s="175"/>
      <c r="J196" s="176">
        <f>ROUND(I196*H196,2)</f>
        <v>0</v>
      </c>
      <c r="K196" s="172" t="s">
        <v>577</v>
      </c>
      <c r="L196" s="177"/>
      <c r="M196" s="178" t="s">
        <v>19</v>
      </c>
      <c r="N196" s="179" t="s">
        <v>43</v>
      </c>
      <c r="P196" s="140">
        <f>O196*H196</f>
        <v>0</v>
      </c>
      <c r="Q196" s="140">
        <v>1.09E-2</v>
      </c>
      <c r="R196" s="140">
        <f>Q196*H196</f>
        <v>1.09E-2</v>
      </c>
      <c r="S196" s="140">
        <v>0</v>
      </c>
      <c r="T196" s="141">
        <f>S196*H196</f>
        <v>0</v>
      </c>
      <c r="AR196" s="142" t="s">
        <v>384</v>
      </c>
      <c r="AT196" s="142" t="s">
        <v>237</v>
      </c>
      <c r="AU196" s="142" t="s">
        <v>81</v>
      </c>
      <c r="AY196" s="17" t="s">
        <v>156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281</v>
      </c>
      <c r="BM196" s="142" t="s">
        <v>2819</v>
      </c>
    </row>
    <row r="197" spans="2:65" s="1" customFormat="1">
      <c r="B197" s="32"/>
      <c r="D197" s="144" t="s">
        <v>165</v>
      </c>
      <c r="F197" s="145" t="s">
        <v>2818</v>
      </c>
      <c r="I197" s="146"/>
      <c r="L197" s="32"/>
      <c r="M197" s="147"/>
      <c r="T197" s="53"/>
      <c r="AT197" s="17" t="s">
        <v>165</v>
      </c>
      <c r="AU197" s="17" t="s">
        <v>81</v>
      </c>
    </row>
    <row r="198" spans="2:65" s="13" customFormat="1">
      <c r="B198" s="156"/>
      <c r="D198" s="144" t="s">
        <v>169</v>
      </c>
      <c r="E198" s="157" t="s">
        <v>19</v>
      </c>
      <c r="F198" s="158" t="s">
        <v>2816</v>
      </c>
      <c r="H198" s="159">
        <v>1</v>
      </c>
      <c r="I198" s="160"/>
      <c r="L198" s="156"/>
      <c r="M198" s="161"/>
      <c r="T198" s="162"/>
      <c r="AT198" s="157" t="s">
        <v>169</v>
      </c>
      <c r="AU198" s="157" t="s">
        <v>81</v>
      </c>
      <c r="AV198" s="13" t="s">
        <v>81</v>
      </c>
      <c r="AW198" s="13" t="s">
        <v>33</v>
      </c>
      <c r="AX198" s="13" t="s">
        <v>79</v>
      </c>
      <c r="AY198" s="157" t="s">
        <v>156</v>
      </c>
    </row>
    <row r="199" spans="2:65" s="1" customFormat="1" ht="24.2" customHeight="1">
      <c r="B199" s="32"/>
      <c r="C199" s="131" t="s">
        <v>345</v>
      </c>
      <c r="D199" s="131" t="s">
        <v>158</v>
      </c>
      <c r="E199" s="132" t="s">
        <v>2820</v>
      </c>
      <c r="F199" s="133" t="s">
        <v>2821</v>
      </c>
      <c r="G199" s="134" t="s">
        <v>284</v>
      </c>
      <c r="H199" s="135">
        <v>1</v>
      </c>
      <c r="I199" s="136"/>
      <c r="J199" s="137">
        <f>ROUND(I199*H199,2)</f>
        <v>0</v>
      </c>
      <c r="K199" s="133" t="s">
        <v>162</v>
      </c>
      <c r="L199" s="32"/>
      <c r="M199" s="138" t="s">
        <v>19</v>
      </c>
      <c r="N199" s="13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281</v>
      </c>
      <c r="AT199" s="142" t="s">
        <v>158</v>
      </c>
      <c r="AU199" s="142" t="s">
        <v>81</v>
      </c>
      <c r="AY199" s="17" t="s">
        <v>156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281</v>
      </c>
      <c r="BM199" s="142" t="s">
        <v>2822</v>
      </c>
    </row>
    <row r="200" spans="2:65" s="1" customFormat="1">
      <c r="B200" s="32"/>
      <c r="D200" s="144" t="s">
        <v>165</v>
      </c>
      <c r="F200" s="145" t="s">
        <v>2823</v>
      </c>
      <c r="I200" s="146"/>
      <c r="L200" s="32"/>
      <c r="M200" s="147"/>
      <c r="T200" s="53"/>
      <c r="AT200" s="17" t="s">
        <v>165</v>
      </c>
      <c r="AU200" s="17" t="s">
        <v>81</v>
      </c>
    </row>
    <row r="201" spans="2:65" s="1" customFormat="1">
      <c r="B201" s="32"/>
      <c r="D201" s="148" t="s">
        <v>167</v>
      </c>
      <c r="F201" s="149" t="s">
        <v>2824</v>
      </c>
      <c r="I201" s="146"/>
      <c r="L201" s="32"/>
      <c r="M201" s="147"/>
      <c r="T201" s="53"/>
      <c r="AT201" s="17" t="s">
        <v>167</v>
      </c>
      <c r="AU201" s="17" t="s">
        <v>81</v>
      </c>
    </row>
    <row r="202" spans="2:65" s="13" customFormat="1">
      <c r="B202" s="156"/>
      <c r="D202" s="144" t="s">
        <v>169</v>
      </c>
      <c r="E202" s="157" t="s">
        <v>19</v>
      </c>
      <c r="F202" s="158" t="s">
        <v>2825</v>
      </c>
      <c r="H202" s="159">
        <v>1</v>
      </c>
      <c r="I202" s="160"/>
      <c r="L202" s="156"/>
      <c r="M202" s="161"/>
      <c r="T202" s="162"/>
      <c r="AT202" s="157" t="s">
        <v>169</v>
      </c>
      <c r="AU202" s="157" t="s">
        <v>81</v>
      </c>
      <c r="AV202" s="13" t="s">
        <v>81</v>
      </c>
      <c r="AW202" s="13" t="s">
        <v>33</v>
      </c>
      <c r="AX202" s="13" t="s">
        <v>79</v>
      </c>
      <c r="AY202" s="157" t="s">
        <v>156</v>
      </c>
    </row>
    <row r="203" spans="2:65" s="1" customFormat="1" ht="24.2" customHeight="1">
      <c r="B203" s="32"/>
      <c r="C203" s="170" t="s">
        <v>352</v>
      </c>
      <c r="D203" s="170" t="s">
        <v>237</v>
      </c>
      <c r="E203" s="171" t="s">
        <v>2826</v>
      </c>
      <c r="F203" s="172" t="s">
        <v>2827</v>
      </c>
      <c r="G203" s="173" t="s">
        <v>284</v>
      </c>
      <c r="H203" s="174">
        <v>1</v>
      </c>
      <c r="I203" s="175"/>
      <c r="J203" s="176">
        <f>ROUND(I203*H203,2)</f>
        <v>0</v>
      </c>
      <c r="K203" s="172" t="s">
        <v>577</v>
      </c>
      <c r="L203" s="177"/>
      <c r="M203" s="178" t="s">
        <v>19</v>
      </c>
      <c r="N203" s="179" t="s">
        <v>43</v>
      </c>
      <c r="P203" s="140">
        <f>O203*H203</f>
        <v>0</v>
      </c>
      <c r="Q203" s="140">
        <v>8.9999999999999993E-3</v>
      </c>
      <c r="R203" s="140">
        <f>Q203*H203</f>
        <v>8.9999999999999993E-3</v>
      </c>
      <c r="S203" s="140">
        <v>0</v>
      </c>
      <c r="T203" s="141">
        <f>S203*H203</f>
        <v>0</v>
      </c>
      <c r="AR203" s="142" t="s">
        <v>384</v>
      </c>
      <c r="AT203" s="142" t="s">
        <v>237</v>
      </c>
      <c r="AU203" s="142" t="s">
        <v>81</v>
      </c>
      <c r="AY203" s="17" t="s">
        <v>156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281</v>
      </c>
      <c r="BM203" s="142" t="s">
        <v>2828</v>
      </c>
    </row>
    <row r="204" spans="2:65" s="1" customFormat="1">
      <c r="B204" s="32"/>
      <c r="D204" s="144" t="s">
        <v>165</v>
      </c>
      <c r="F204" s="145" t="s">
        <v>2827</v>
      </c>
      <c r="I204" s="146"/>
      <c r="L204" s="32"/>
      <c r="M204" s="147"/>
      <c r="T204" s="53"/>
      <c r="AT204" s="17" t="s">
        <v>165</v>
      </c>
      <c r="AU204" s="17" t="s">
        <v>81</v>
      </c>
    </row>
    <row r="205" spans="2:65" s="13" customFormat="1">
      <c r="B205" s="156"/>
      <c r="D205" s="144" t="s">
        <v>169</v>
      </c>
      <c r="E205" s="157" t="s">
        <v>19</v>
      </c>
      <c r="F205" s="158" t="s">
        <v>2825</v>
      </c>
      <c r="H205" s="159">
        <v>1</v>
      </c>
      <c r="I205" s="160"/>
      <c r="L205" s="156"/>
      <c r="M205" s="161"/>
      <c r="T205" s="162"/>
      <c r="AT205" s="157" t="s">
        <v>169</v>
      </c>
      <c r="AU205" s="157" t="s">
        <v>81</v>
      </c>
      <c r="AV205" s="13" t="s">
        <v>81</v>
      </c>
      <c r="AW205" s="13" t="s">
        <v>33</v>
      </c>
      <c r="AX205" s="13" t="s">
        <v>79</v>
      </c>
      <c r="AY205" s="157" t="s">
        <v>156</v>
      </c>
    </row>
    <row r="206" spans="2:65" s="1" customFormat="1" ht="24.2" customHeight="1">
      <c r="B206" s="32"/>
      <c r="C206" s="131" t="s">
        <v>361</v>
      </c>
      <c r="D206" s="131" t="s">
        <v>158</v>
      </c>
      <c r="E206" s="132" t="s">
        <v>2829</v>
      </c>
      <c r="F206" s="133" t="s">
        <v>2830</v>
      </c>
      <c r="G206" s="134" t="s">
        <v>284</v>
      </c>
      <c r="H206" s="135">
        <v>1</v>
      </c>
      <c r="I206" s="136"/>
      <c r="J206" s="137">
        <f>ROUND(I206*H206,2)</f>
        <v>0</v>
      </c>
      <c r="K206" s="133" t="s">
        <v>162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281</v>
      </c>
      <c r="AT206" s="142" t="s">
        <v>158</v>
      </c>
      <c r="AU206" s="142" t="s">
        <v>81</v>
      </c>
      <c r="AY206" s="17" t="s">
        <v>156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281</v>
      </c>
      <c r="BM206" s="142" t="s">
        <v>2831</v>
      </c>
    </row>
    <row r="207" spans="2:65" s="1" customFormat="1">
      <c r="B207" s="32"/>
      <c r="D207" s="144" t="s">
        <v>165</v>
      </c>
      <c r="F207" s="145" t="s">
        <v>2832</v>
      </c>
      <c r="I207" s="146"/>
      <c r="L207" s="32"/>
      <c r="M207" s="147"/>
      <c r="T207" s="53"/>
      <c r="AT207" s="17" t="s">
        <v>165</v>
      </c>
      <c r="AU207" s="17" t="s">
        <v>81</v>
      </c>
    </row>
    <row r="208" spans="2:65" s="1" customFormat="1">
      <c r="B208" s="32"/>
      <c r="D208" s="148" t="s">
        <v>167</v>
      </c>
      <c r="F208" s="149" t="s">
        <v>2833</v>
      </c>
      <c r="I208" s="146"/>
      <c r="L208" s="32"/>
      <c r="M208" s="147"/>
      <c r="T208" s="53"/>
      <c r="AT208" s="17" t="s">
        <v>167</v>
      </c>
      <c r="AU208" s="17" t="s">
        <v>81</v>
      </c>
    </row>
    <row r="209" spans="2:65" s="13" customFormat="1">
      <c r="B209" s="156"/>
      <c r="D209" s="144" t="s">
        <v>169</v>
      </c>
      <c r="E209" s="157" t="s">
        <v>19</v>
      </c>
      <c r="F209" s="158" t="s">
        <v>2834</v>
      </c>
      <c r="H209" s="159">
        <v>1</v>
      </c>
      <c r="I209" s="160"/>
      <c r="L209" s="156"/>
      <c r="M209" s="161"/>
      <c r="T209" s="162"/>
      <c r="AT209" s="157" t="s">
        <v>169</v>
      </c>
      <c r="AU209" s="157" t="s">
        <v>81</v>
      </c>
      <c r="AV209" s="13" t="s">
        <v>81</v>
      </c>
      <c r="AW209" s="13" t="s">
        <v>33</v>
      </c>
      <c r="AX209" s="13" t="s">
        <v>79</v>
      </c>
      <c r="AY209" s="157" t="s">
        <v>156</v>
      </c>
    </row>
    <row r="210" spans="2:65" s="1" customFormat="1" ht="24.2" customHeight="1">
      <c r="B210" s="32"/>
      <c r="C210" s="170" t="s">
        <v>369</v>
      </c>
      <c r="D210" s="170" t="s">
        <v>237</v>
      </c>
      <c r="E210" s="171" t="s">
        <v>2835</v>
      </c>
      <c r="F210" s="172" t="s">
        <v>2836</v>
      </c>
      <c r="G210" s="173" t="s">
        <v>284</v>
      </c>
      <c r="H210" s="174">
        <v>1</v>
      </c>
      <c r="I210" s="175"/>
      <c r="J210" s="176">
        <f>ROUND(I210*H210,2)</f>
        <v>0</v>
      </c>
      <c r="K210" s="172" t="s">
        <v>162</v>
      </c>
      <c r="L210" s="177"/>
      <c r="M210" s="178" t="s">
        <v>19</v>
      </c>
      <c r="N210" s="179" t="s">
        <v>43</v>
      </c>
      <c r="P210" s="140">
        <f>O210*H210</f>
        <v>0</v>
      </c>
      <c r="Q210" s="140">
        <v>2.0999999999999999E-3</v>
      </c>
      <c r="R210" s="140">
        <f>Q210*H210</f>
        <v>2.0999999999999999E-3</v>
      </c>
      <c r="S210" s="140">
        <v>0</v>
      </c>
      <c r="T210" s="141">
        <f>S210*H210</f>
        <v>0</v>
      </c>
      <c r="AR210" s="142" t="s">
        <v>384</v>
      </c>
      <c r="AT210" s="142" t="s">
        <v>237</v>
      </c>
      <c r="AU210" s="142" t="s">
        <v>81</v>
      </c>
      <c r="AY210" s="17" t="s">
        <v>156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281</v>
      </c>
      <c r="BM210" s="142" t="s">
        <v>2837</v>
      </c>
    </row>
    <row r="211" spans="2:65" s="1" customFormat="1">
      <c r="B211" s="32"/>
      <c r="D211" s="144" t="s">
        <v>165</v>
      </c>
      <c r="F211" s="145" t="s">
        <v>2836</v>
      </c>
      <c r="I211" s="146"/>
      <c r="L211" s="32"/>
      <c r="M211" s="147"/>
      <c r="T211" s="53"/>
      <c r="AT211" s="17" t="s">
        <v>165</v>
      </c>
      <c r="AU211" s="17" t="s">
        <v>81</v>
      </c>
    </row>
    <row r="212" spans="2:65" s="13" customFormat="1">
      <c r="B212" s="156"/>
      <c r="D212" s="144" t="s">
        <v>169</v>
      </c>
      <c r="E212" s="157" t="s">
        <v>19</v>
      </c>
      <c r="F212" s="158" t="s">
        <v>2834</v>
      </c>
      <c r="H212" s="159">
        <v>1</v>
      </c>
      <c r="I212" s="160"/>
      <c r="L212" s="156"/>
      <c r="M212" s="161"/>
      <c r="T212" s="162"/>
      <c r="AT212" s="157" t="s">
        <v>169</v>
      </c>
      <c r="AU212" s="157" t="s">
        <v>81</v>
      </c>
      <c r="AV212" s="13" t="s">
        <v>81</v>
      </c>
      <c r="AW212" s="13" t="s">
        <v>33</v>
      </c>
      <c r="AX212" s="13" t="s">
        <v>79</v>
      </c>
      <c r="AY212" s="157" t="s">
        <v>156</v>
      </c>
    </row>
    <row r="213" spans="2:65" s="1" customFormat="1" ht="24.2" customHeight="1">
      <c r="B213" s="32"/>
      <c r="C213" s="131" t="s">
        <v>377</v>
      </c>
      <c r="D213" s="131" t="s">
        <v>158</v>
      </c>
      <c r="E213" s="132" t="s">
        <v>2838</v>
      </c>
      <c r="F213" s="133" t="s">
        <v>2839</v>
      </c>
      <c r="G213" s="134" t="s">
        <v>252</v>
      </c>
      <c r="H213" s="135">
        <v>172</v>
      </c>
      <c r="I213" s="136"/>
      <c r="J213" s="137">
        <f>ROUND(I213*H213,2)</f>
        <v>0</v>
      </c>
      <c r="K213" s="133" t="s">
        <v>577</v>
      </c>
      <c r="L213" s="32"/>
      <c r="M213" s="138" t="s">
        <v>19</v>
      </c>
      <c r="N213" s="139" t="s">
        <v>43</v>
      </c>
      <c r="P213" s="140">
        <f>O213*H213</f>
        <v>0</v>
      </c>
      <c r="Q213" s="140">
        <v>6.1700000000000001E-3</v>
      </c>
      <c r="R213" s="140">
        <f>Q213*H213</f>
        <v>1.06124</v>
      </c>
      <c r="S213" s="140">
        <v>0</v>
      </c>
      <c r="T213" s="141">
        <f>S213*H213</f>
        <v>0</v>
      </c>
      <c r="AR213" s="142" t="s">
        <v>281</v>
      </c>
      <c r="AT213" s="142" t="s">
        <v>158</v>
      </c>
      <c r="AU213" s="142" t="s">
        <v>81</v>
      </c>
      <c r="AY213" s="17" t="s">
        <v>156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281</v>
      </c>
      <c r="BM213" s="142" t="s">
        <v>2840</v>
      </c>
    </row>
    <row r="214" spans="2:65" s="1" customFormat="1">
      <c r="B214" s="32"/>
      <c r="D214" s="144" t="s">
        <v>165</v>
      </c>
      <c r="F214" s="145" t="s">
        <v>2839</v>
      </c>
      <c r="I214" s="146"/>
      <c r="L214" s="32"/>
      <c r="M214" s="147"/>
      <c r="T214" s="53"/>
      <c r="AT214" s="17" t="s">
        <v>165</v>
      </c>
      <c r="AU214" s="17" t="s">
        <v>81</v>
      </c>
    </row>
    <row r="215" spans="2:65" s="13" customFormat="1">
      <c r="B215" s="156"/>
      <c r="D215" s="144" t="s">
        <v>169</v>
      </c>
      <c r="E215" s="157" t="s">
        <v>19</v>
      </c>
      <c r="F215" s="158" t="s">
        <v>2841</v>
      </c>
      <c r="H215" s="159">
        <v>172</v>
      </c>
      <c r="I215" s="160"/>
      <c r="L215" s="156"/>
      <c r="M215" s="161"/>
      <c r="T215" s="162"/>
      <c r="AT215" s="157" t="s">
        <v>169</v>
      </c>
      <c r="AU215" s="157" t="s">
        <v>81</v>
      </c>
      <c r="AV215" s="13" t="s">
        <v>81</v>
      </c>
      <c r="AW215" s="13" t="s">
        <v>33</v>
      </c>
      <c r="AX215" s="13" t="s">
        <v>79</v>
      </c>
      <c r="AY215" s="157" t="s">
        <v>156</v>
      </c>
    </row>
    <row r="216" spans="2:65" s="1" customFormat="1" ht="37.9" customHeight="1">
      <c r="B216" s="32"/>
      <c r="C216" s="131" t="s">
        <v>384</v>
      </c>
      <c r="D216" s="131" t="s">
        <v>158</v>
      </c>
      <c r="E216" s="132" t="s">
        <v>2842</v>
      </c>
      <c r="F216" s="133" t="s">
        <v>2843</v>
      </c>
      <c r="G216" s="134" t="s">
        <v>372</v>
      </c>
      <c r="H216" s="135">
        <v>12</v>
      </c>
      <c r="I216" s="136"/>
      <c r="J216" s="137">
        <f>ROUND(I216*H216,2)</f>
        <v>0</v>
      </c>
      <c r="K216" s="133" t="s">
        <v>162</v>
      </c>
      <c r="L216" s="32"/>
      <c r="M216" s="138" t="s">
        <v>19</v>
      </c>
      <c r="N216" s="139" t="s">
        <v>43</v>
      </c>
      <c r="P216" s="140">
        <f>O216*H216</f>
        <v>0</v>
      </c>
      <c r="Q216" s="140">
        <v>1.6800000000000001E-3</v>
      </c>
      <c r="R216" s="140">
        <f>Q216*H216</f>
        <v>2.0160000000000001E-2</v>
      </c>
      <c r="S216" s="140">
        <v>0</v>
      </c>
      <c r="T216" s="141">
        <f>S216*H216</f>
        <v>0</v>
      </c>
      <c r="AR216" s="142" t="s">
        <v>281</v>
      </c>
      <c r="AT216" s="142" t="s">
        <v>158</v>
      </c>
      <c r="AU216" s="142" t="s">
        <v>81</v>
      </c>
      <c r="AY216" s="17" t="s">
        <v>156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281</v>
      </c>
      <c r="BM216" s="142" t="s">
        <v>2844</v>
      </c>
    </row>
    <row r="217" spans="2:65" s="1" customFormat="1">
      <c r="B217" s="32"/>
      <c r="D217" s="144" t="s">
        <v>165</v>
      </c>
      <c r="F217" s="145" t="s">
        <v>2845</v>
      </c>
      <c r="I217" s="146"/>
      <c r="L217" s="32"/>
      <c r="M217" s="147"/>
      <c r="T217" s="53"/>
      <c r="AT217" s="17" t="s">
        <v>165</v>
      </c>
      <c r="AU217" s="17" t="s">
        <v>81</v>
      </c>
    </row>
    <row r="218" spans="2:65" s="1" customFormat="1">
      <c r="B218" s="32"/>
      <c r="D218" s="148" t="s">
        <v>167</v>
      </c>
      <c r="F218" s="149" t="s">
        <v>2846</v>
      </c>
      <c r="I218" s="146"/>
      <c r="L218" s="32"/>
      <c r="M218" s="147"/>
      <c r="T218" s="53"/>
      <c r="AT218" s="17" t="s">
        <v>167</v>
      </c>
      <c r="AU218" s="17" t="s">
        <v>81</v>
      </c>
    </row>
    <row r="219" spans="2:65" s="12" customFormat="1">
      <c r="B219" s="150"/>
      <c r="D219" s="144" t="s">
        <v>169</v>
      </c>
      <c r="E219" s="151" t="s">
        <v>19</v>
      </c>
      <c r="F219" s="152" t="s">
        <v>2847</v>
      </c>
      <c r="H219" s="151" t="s">
        <v>19</v>
      </c>
      <c r="I219" s="153"/>
      <c r="L219" s="150"/>
      <c r="M219" s="154"/>
      <c r="T219" s="155"/>
      <c r="AT219" s="151" t="s">
        <v>169</v>
      </c>
      <c r="AU219" s="151" t="s">
        <v>81</v>
      </c>
      <c r="AV219" s="12" t="s">
        <v>79</v>
      </c>
      <c r="AW219" s="12" t="s">
        <v>33</v>
      </c>
      <c r="AX219" s="12" t="s">
        <v>72</v>
      </c>
      <c r="AY219" s="151" t="s">
        <v>156</v>
      </c>
    </row>
    <row r="220" spans="2:65" s="13" customFormat="1">
      <c r="B220" s="156"/>
      <c r="D220" s="144" t="s">
        <v>169</v>
      </c>
      <c r="E220" s="157" t="s">
        <v>19</v>
      </c>
      <c r="F220" s="158" t="s">
        <v>2848</v>
      </c>
      <c r="H220" s="159">
        <v>12</v>
      </c>
      <c r="I220" s="160"/>
      <c r="L220" s="156"/>
      <c r="M220" s="161"/>
      <c r="T220" s="162"/>
      <c r="AT220" s="157" t="s">
        <v>169</v>
      </c>
      <c r="AU220" s="157" t="s">
        <v>81</v>
      </c>
      <c r="AV220" s="13" t="s">
        <v>81</v>
      </c>
      <c r="AW220" s="13" t="s">
        <v>33</v>
      </c>
      <c r="AX220" s="13" t="s">
        <v>79</v>
      </c>
      <c r="AY220" s="157" t="s">
        <v>156</v>
      </c>
    </row>
    <row r="221" spans="2:65" s="1" customFormat="1" ht="37.9" customHeight="1">
      <c r="B221" s="32"/>
      <c r="C221" s="131" t="s">
        <v>391</v>
      </c>
      <c r="D221" s="131" t="s">
        <v>158</v>
      </c>
      <c r="E221" s="132" t="s">
        <v>2849</v>
      </c>
      <c r="F221" s="133" t="s">
        <v>2850</v>
      </c>
      <c r="G221" s="134" t="s">
        <v>372</v>
      </c>
      <c r="H221" s="135">
        <v>39</v>
      </c>
      <c r="I221" s="136"/>
      <c r="J221" s="137">
        <f>ROUND(I221*H221,2)</f>
        <v>0</v>
      </c>
      <c r="K221" s="133" t="s">
        <v>162</v>
      </c>
      <c r="L221" s="32"/>
      <c r="M221" s="138" t="s">
        <v>19</v>
      </c>
      <c r="N221" s="139" t="s">
        <v>43</v>
      </c>
      <c r="P221" s="140">
        <f>O221*H221</f>
        <v>0</v>
      </c>
      <c r="Q221" s="140">
        <v>3.4499999999999999E-3</v>
      </c>
      <c r="R221" s="140">
        <f>Q221*H221</f>
        <v>0.13455</v>
      </c>
      <c r="S221" s="140">
        <v>0</v>
      </c>
      <c r="T221" s="141">
        <f>S221*H221</f>
        <v>0</v>
      </c>
      <c r="AR221" s="142" t="s">
        <v>281</v>
      </c>
      <c r="AT221" s="142" t="s">
        <v>158</v>
      </c>
      <c r="AU221" s="142" t="s">
        <v>81</v>
      </c>
      <c r="AY221" s="17" t="s">
        <v>156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79</v>
      </c>
      <c r="BK221" s="143">
        <f>ROUND(I221*H221,2)</f>
        <v>0</v>
      </c>
      <c r="BL221" s="17" t="s">
        <v>281</v>
      </c>
      <c r="BM221" s="142" t="s">
        <v>2851</v>
      </c>
    </row>
    <row r="222" spans="2:65" s="1" customFormat="1">
      <c r="B222" s="32"/>
      <c r="D222" s="144" t="s">
        <v>165</v>
      </c>
      <c r="F222" s="145" t="s">
        <v>2852</v>
      </c>
      <c r="I222" s="146"/>
      <c r="L222" s="32"/>
      <c r="M222" s="147"/>
      <c r="T222" s="53"/>
      <c r="AT222" s="17" t="s">
        <v>165</v>
      </c>
      <c r="AU222" s="17" t="s">
        <v>81</v>
      </c>
    </row>
    <row r="223" spans="2:65" s="1" customFormat="1">
      <c r="B223" s="32"/>
      <c r="D223" s="148" t="s">
        <v>167</v>
      </c>
      <c r="F223" s="149" t="s">
        <v>2853</v>
      </c>
      <c r="I223" s="146"/>
      <c r="L223" s="32"/>
      <c r="M223" s="147"/>
      <c r="T223" s="53"/>
      <c r="AT223" s="17" t="s">
        <v>167</v>
      </c>
      <c r="AU223" s="17" t="s">
        <v>81</v>
      </c>
    </row>
    <row r="224" spans="2:65" s="12" customFormat="1">
      <c r="B224" s="150"/>
      <c r="D224" s="144" t="s">
        <v>169</v>
      </c>
      <c r="E224" s="151" t="s">
        <v>19</v>
      </c>
      <c r="F224" s="152" t="s">
        <v>2854</v>
      </c>
      <c r="H224" s="151" t="s">
        <v>19</v>
      </c>
      <c r="I224" s="153"/>
      <c r="L224" s="150"/>
      <c r="M224" s="154"/>
      <c r="T224" s="155"/>
      <c r="AT224" s="151" t="s">
        <v>169</v>
      </c>
      <c r="AU224" s="151" t="s">
        <v>81</v>
      </c>
      <c r="AV224" s="12" t="s">
        <v>79</v>
      </c>
      <c r="AW224" s="12" t="s">
        <v>33</v>
      </c>
      <c r="AX224" s="12" t="s">
        <v>72</v>
      </c>
      <c r="AY224" s="151" t="s">
        <v>156</v>
      </c>
    </row>
    <row r="225" spans="2:65" s="13" customFormat="1">
      <c r="B225" s="156"/>
      <c r="D225" s="144" t="s">
        <v>169</v>
      </c>
      <c r="E225" s="157" t="s">
        <v>19</v>
      </c>
      <c r="F225" s="158" t="s">
        <v>2855</v>
      </c>
      <c r="H225" s="159">
        <v>9</v>
      </c>
      <c r="I225" s="160"/>
      <c r="L225" s="156"/>
      <c r="M225" s="161"/>
      <c r="T225" s="162"/>
      <c r="AT225" s="157" t="s">
        <v>169</v>
      </c>
      <c r="AU225" s="157" t="s">
        <v>81</v>
      </c>
      <c r="AV225" s="13" t="s">
        <v>81</v>
      </c>
      <c r="AW225" s="13" t="s">
        <v>33</v>
      </c>
      <c r="AX225" s="13" t="s">
        <v>72</v>
      </c>
      <c r="AY225" s="157" t="s">
        <v>156</v>
      </c>
    </row>
    <row r="226" spans="2:65" s="13" customFormat="1">
      <c r="B226" s="156"/>
      <c r="D226" s="144" t="s">
        <v>169</v>
      </c>
      <c r="E226" s="157" t="s">
        <v>19</v>
      </c>
      <c r="F226" s="158" t="s">
        <v>2856</v>
      </c>
      <c r="H226" s="159">
        <v>12</v>
      </c>
      <c r="I226" s="160"/>
      <c r="L226" s="156"/>
      <c r="M226" s="161"/>
      <c r="T226" s="162"/>
      <c r="AT226" s="157" t="s">
        <v>169</v>
      </c>
      <c r="AU226" s="157" t="s">
        <v>81</v>
      </c>
      <c r="AV226" s="13" t="s">
        <v>81</v>
      </c>
      <c r="AW226" s="13" t="s">
        <v>33</v>
      </c>
      <c r="AX226" s="13" t="s">
        <v>72</v>
      </c>
      <c r="AY226" s="157" t="s">
        <v>156</v>
      </c>
    </row>
    <row r="227" spans="2:65" s="13" customFormat="1">
      <c r="B227" s="156"/>
      <c r="D227" s="144" t="s">
        <v>169</v>
      </c>
      <c r="E227" s="157" t="s">
        <v>19</v>
      </c>
      <c r="F227" s="158" t="s">
        <v>2857</v>
      </c>
      <c r="H227" s="159">
        <v>12</v>
      </c>
      <c r="I227" s="160"/>
      <c r="L227" s="156"/>
      <c r="M227" s="161"/>
      <c r="T227" s="162"/>
      <c r="AT227" s="157" t="s">
        <v>169</v>
      </c>
      <c r="AU227" s="157" t="s">
        <v>81</v>
      </c>
      <c r="AV227" s="13" t="s">
        <v>81</v>
      </c>
      <c r="AW227" s="13" t="s">
        <v>33</v>
      </c>
      <c r="AX227" s="13" t="s">
        <v>72</v>
      </c>
      <c r="AY227" s="157" t="s">
        <v>156</v>
      </c>
    </row>
    <row r="228" spans="2:65" s="12" customFormat="1">
      <c r="B228" s="150"/>
      <c r="D228" s="144" t="s">
        <v>169</v>
      </c>
      <c r="E228" s="151" t="s">
        <v>19</v>
      </c>
      <c r="F228" s="152" t="s">
        <v>2858</v>
      </c>
      <c r="H228" s="151" t="s">
        <v>19</v>
      </c>
      <c r="I228" s="153"/>
      <c r="L228" s="150"/>
      <c r="M228" s="154"/>
      <c r="T228" s="155"/>
      <c r="AT228" s="151" t="s">
        <v>169</v>
      </c>
      <c r="AU228" s="151" t="s">
        <v>81</v>
      </c>
      <c r="AV228" s="12" t="s">
        <v>79</v>
      </c>
      <c r="AW228" s="12" t="s">
        <v>33</v>
      </c>
      <c r="AX228" s="12" t="s">
        <v>72</v>
      </c>
      <c r="AY228" s="151" t="s">
        <v>156</v>
      </c>
    </row>
    <row r="229" spans="2:65" s="13" customFormat="1">
      <c r="B229" s="156"/>
      <c r="D229" s="144" t="s">
        <v>169</v>
      </c>
      <c r="E229" s="157" t="s">
        <v>19</v>
      </c>
      <c r="F229" s="158" t="s">
        <v>2859</v>
      </c>
      <c r="H229" s="159">
        <v>6</v>
      </c>
      <c r="I229" s="160"/>
      <c r="L229" s="156"/>
      <c r="M229" s="161"/>
      <c r="T229" s="162"/>
      <c r="AT229" s="157" t="s">
        <v>169</v>
      </c>
      <c r="AU229" s="157" t="s">
        <v>81</v>
      </c>
      <c r="AV229" s="13" t="s">
        <v>81</v>
      </c>
      <c r="AW229" s="13" t="s">
        <v>33</v>
      </c>
      <c r="AX229" s="13" t="s">
        <v>72</v>
      </c>
      <c r="AY229" s="157" t="s">
        <v>156</v>
      </c>
    </row>
    <row r="230" spans="2:65" s="14" customFormat="1">
      <c r="B230" s="163"/>
      <c r="D230" s="144" t="s">
        <v>169</v>
      </c>
      <c r="E230" s="164" t="s">
        <v>19</v>
      </c>
      <c r="F230" s="165" t="s">
        <v>176</v>
      </c>
      <c r="H230" s="166">
        <v>39</v>
      </c>
      <c r="I230" s="167"/>
      <c r="L230" s="163"/>
      <c r="M230" s="168"/>
      <c r="T230" s="169"/>
      <c r="AT230" s="164" t="s">
        <v>169</v>
      </c>
      <c r="AU230" s="164" t="s">
        <v>81</v>
      </c>
      <c r="AV230" s="14" t="s">
        <v>163</v>
      </c>
      <c r="AW230" s="14" t="s">
        <v>33</v>
      </c>
      <c r="AX230" s="14" t="s">
        <v>79</v>
      </c>
      <c r="AY230" s="164" t="s">
        <v>156</v>
      </c>
    </row>
    <row r="231" spans="2:65" s="1" customFormat="1" ht="33" customHeight="1">
      <c r="B231" s="32"/>
      <c r="C231" s="131" t="s">
        <v>399</v>
      </c>
      <c r="D231" s="131" t="s">
        <v>158</v>
      </c>
      <c r="E231" s="132" t="s">
        <v>2860</v>
      </c>
      <c r="F231" s="133" t="s">
        <v>2861</v>
      </c>
      <c r="G231" s="134" t="s">
        <v>284</v>
      </c>
      <c r="H231" s="135">
        <v>4</v>
      </c>
      <c r="I231" s="136"/>
      <c r="J231" s="137">
        <f>ROUND(I231*H231,2)</f>
        <v>0</v>
      </c>
      <c r="K231" s="133" t="s">
        <v>162</v>
      </c>
      <c r="L231" s="32"/>
      <c r="M231" s="138" t="s">
        <v>19</v>
      </c>
      <c r="N231" s="139" t="s">
        <v>43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281</v>
      </c>
      <c r="AT231" s="142" t="s">
        <v>158</v>
      </c>
      <c r="AU231" s="142" t="s">
        <v>81</v>
      </c>
      <c r="AY231" s="17" t="s">
        <v>156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281</v>
      </c>
      <c r="BM231" s="142" t="s">
        <v>2862</v>
      </c>
    </row>
    <row r="232" spans="2:65" s="1" customFormat="1">
      <c r="B232" s="32"/>
      <c r="D232" s="144" t="s">
        <v>165</v>
      </c>
      <c r="F232" s="145" t="s">
        <v>2863</v>
      </c>
      <c r="I232" s="146"/>
      <c r="L232" s="32"/>
      <c r="M232" s="147"/>
      <c r="T232" s="53"/>
      <c r="AT232" s="17" t="s">
        <v>165</v>
      </c>
      <c r="AU232" s="17" t="s">
        <v>81</v>
      </c>
    </row>
    <row r="233" spans="2:65" s="1" customFormat="1">
      <c r="B233" s="32"/>
      <c r="D233" s="148" t="s">
        <v>167</v>
      </c>
      <c r="F233" s="149" t="s">
        <v>2864</v>
      </c>
      <c r="I233" s="146"/>
      <c r="L233" s="32"/>
      <c r="M233" s="147"/>
      <c r="T233" s="53"/>
      <c r="AT233" s="17" t="s">
        <v>167</v>
      </c>
      <c r="AU233" s="17" t="s">
        <v>81</v>
      </c>
    </row>
    <row r="234" spans="2:65" s="13" customFormat="1">
      <c r="B234" s="156"/>
      <c r="D234" s="144" t="s">
        <v>169</v>
      </c>
      <c r="E234" s="157" t="s">
        <v>19</v>
      </c>
      <c r="F234" s="158" t="s">
        <v>2865</v>
      </c>
      <c r="H234" s="159">
        <v>1</v>
      </c>
      <c r="I234" s="160"/>
      <c r="L234" s="156"/>
      <c r="M234" s="161"/>
      <c r="T234" s="162"/>
      <c r="AT234" s="157" t="s">
        <v>169</v>
      </c>
      <c r="AU234" s="157" t="s">
        <v>81</v>
      </c>
      <c r="AV234" s="13" t="s">
        <v>81</v>
      </c>
      <c r="AW234" s="13" t="s">
        <v>33</v>
      </c>
      <c r="AX234" s="13" t="s">
        <v>72</v>
      </c>
      <c r="AY234" s="157" t="s">
        <v>156</v>
      </c>
    </row>
    <row r="235" spans="2:65" s="13" customFormat="1">
      <c r="B235" s="156"/>
      <c r="D235" s="144" t="s">
        <v>169</v>
      </c>
      <c r="E235" s="157" t="s">
        <v>19</v>
      </c>
      <c r="F235" s="158" t="s">
        <v>2866</v>
      </c>
      <c r="H235" s="159">
        <v>2</v>
      </c>
      <c r="I235" s="160"/>
      <c r="L235" s="156"/>
      <c r="M235" s="161"/>
      <c r="T235" s="162"/>
      <c r="AT235" s="157" t="s">
        <v>169</v>
      </c>
      <c r="AU235" s="157" t="s">
        <v>81</v>
      </c>
      <c r="AV235" s="13" t="s">
        <v>81</v>
      </c>
      <c r="AW235" s="13" t="s">
        <v>33</v>
      </c>
      <c r="AX235" s="13" t="s">
        <v>72</v>
      </c>
      <c r="AY235" s="157" t="s">
        <v>156</v>
      </c>
    </row>
    <row r="236" spans="2:65" s="13" customFormat="1">
      <c r="B236" s="156"/>
      <c r="D236" s="144" t="s">
        <v>169</v>
      </c>
      <c r="E236" s="157" t="s">
        <v>19</v>
      </c>
      <c r="F236" s="158" t="s">
        <v>2867</v>
      </c>
      <c r="H236" s="159">
        <v>1</v>
      </c>
      <c r="I236" s="160"/>
      <c r="L236" s="156"/>
      <c r="M236" s="161"/>
      <c r="T236" s="162"/>
      <c r="AT236" s="157" t="s">
        <v>169</v>
      </c>
      <c r="AU236" s="157" t="s">
        <v>81</v>
      </c>
      <c r="AV236" s="13" t="s">
        <v>81</v>
      </c>
      <c r="AW236" s="13" t="s">
        <v>33</v>
      </c>
      <c r="AX236" s="13" t="s">
        <v>72</v>
      </c>
      <c r="AY236" s="157" t="s">
        <v>156</v>
      </c>
    </row>
    <row r="237" spans="2:65" s="14" customFormat="1">
      <c r="B237" s="163"/>
      <c r="D237" s="144" t="s">
        <v>169</v>
      </c>
      <c r="E237" s="164" t="s">
        <v>19</v>
      </c>
      <c r="F237" s="165" t="s">
        <v>176</v>
      </c>
      <c r="H237" s="166">
        <v>4</v>
      </c>
      <c r="I237" s="167"/>
      <c r="L237" s="163"/>
      <c r="M237" s="168"/>
      <c r="T237" s="169"/>
      <c r="AT237" s="164" t="s">
        <v>169</v>
      </c>
      <c r="AU237" s="164" t="s">
        <v>81</v>
      </c>
      <c r="AV237" s="14" t="s">
        <v>163</v>
      </c>
      <c r="AW237" s="14" t="s">
        <v>33</v>
      </c>
      <c r="AX237" s="14" t="s">
        <v>79</v>
      </c>
      <c r="AY237" s="164" t="s">
        <v>156</v>
      </c>
    </row>
    <row r="238" spans="2:65" s="1" customFormat="1" ht="16.5" customHeight="1">
      <c r="B238" s="32"/>
      <c r="C238" s="170" t="s">
        <v>405</v>
      </c>
      <c r="D238" s="170" t="s">
        <v>237</v>
      </c>
      <c r="E238" s="171" t="s">
        <v>2868</v>
      </c>
      <c r="F238" s="172" t="s">
        <v>2869</v>
      </c>
      <c r="G238" s="173" t="s">
        <v>284</v>
      </c>
      <c r="H238" s="174">
        <v>1</v>
      </c>
      <c r="I238" s="175"/>
      <c r="J238" s="176">
        <f>ROUND(I238*H238,2)</f>
        <v>0</v>
      </c>
      <c r="K238" s="172" t="s">
        <v>577</v>
      </c>
      <c r="L238" s="177"/>
      <c r="M238" s="178" t="s">
        <v>19</v>
      </c>
      <c r="N238" s="179" t="s">
        <v>43</v>
      </c>
      <c r="P238" s="140">
        <f>O238*H238</f>
        <v>0</v>
      </c>
      <c r="Q238" s="140">
        <v>8.2000000000000007E-3</v>
      </c>
      <c r="R238" s="140">
        <f>Q238*H238</f>
        <v>8.2000000000000007E-3</v>
      </c>
      <c r="S238" s="140">
        <v>0</v>
      </c>
      <c r="T238" s="141">
        <f>S238*H238</f>
        <v>0</v>
      </c>
      <c r="AR238" s="142" t="s">
        <v>384</v>
      </c>
      <c r="AT238" s="142" t="s">
        <v>237</v>
      </c>
      <c r="AU238" s="142" t="s">
        <v>81</v>
      </c>
      <c r="AY238" s="17" t="s">
        <v>156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79</v>
      </c>
      <c r="BK238" s="143">
        <f>ROUND(I238*H238,2)</f>
        <v>0</v>
      </c>
      <c r="BL238" s="17" t="s">
        <v>281</v>
      </c>
      <c r="BM238" s="142" t="s">
        <v>2870</v>
      </c>
    </row>
    <row r="239" spans="2:65" s="1" customFormat="1">
      <c r="B239" s="32"/>
      <c r="D239" s="144" t="s">
        <v>165</v>
      </c>
      <c r="F239" s="145" t="s">
        <v>2869</v>
      </c>
      <c r="I239" s="146"/>
      <c r="L239" s="32"/>
      <c r="M239" s="147"/>
      <c r="T239" s="53"/>
      <c r="AT239" s="17" t="s">
        <v>165</v>
      </c>
      <c r="AU239" s="17" t="s">
        <v>81</v>
      </c>
    </row>
    <row r="240" spans="2:65" s="13" customFormat="1">
      <c r="B240" s="156"/>
      <c r="D240" s="144" t="s">
        <v>169</v>
      </c>
      <c r="E240" s="157" t="s">
        <v>19</v>
      </c>
      <c r="F240" s="158" t="s">
        <v>2867</v>
      </c>
      <c r="H240" s="159">
        <v>1</v>
      </c>
      <c r="I240" s="160"/>
      <c r="L240" s="156"/>
      <c r="M240" s="161"/>
      <c r="T240" s="162"/>
      <c r="AT240" s="157" t="s">
        <v>169</v>
      </c>
      <c r="AU240" s="157" t="s">
        <v>81</v>
      </c>
      <c r="AV240" s="13" t="s">
        <v>81</v>
      </c>
      <c r="AW240" s="13" t="s">
        <v>33</v>
      </c>
      <c r="AX240" s="13" t="s">
        <v>79</v>
      </c>
      <c r="AY240" s="157" t="s">
        <v>156</v>
      </c>
    </row>
    <row r="241" spans="2:65" s="1" customFormat="1" ht="16.5" customHeight="1">
      <c r="B241" s="32"/>
      <c r="C241" s="170" t="s">
        <v>411</v>
      </c>
      <c r="D241" s="170" t="s">
        <v>237</v>
      </c>
      <c r="E241" s="171" t="s">
        <v>2871</v>
      </c>
      <c r="F241" s="172" t="s">
        <v>2872</v>
      </c>
      <c r="G241" s="173" t="s">
        <v>284</v>
      </c>
      <c r="H241" s="174">
        <v>2</v>
      </c>
      <c r="I241" s="175"/>
      <c r="J241" s="176">
        <f>ROUND(I241*H241,2)</f>
        <v>0</v>
      </c>
      <c r="K241" s="172" t="s">
        <v>162</v>
      </c>
      <c r="L241" s="177"/>
      <c r="M241" s="178" t="s">
        <v>19</v>
      </c>
      <c r="N241" s="179" t="s">
        <v>43</v>
      </c>
      <c r="P241" s="140">
        <f>O241*H241</f>
        <v>0</v>
      </c>
      <c r="Q241" s="140">
        <v>7.6E-3</v>
      </c>
      <c r="R241" s="140">
        <f>Q241*H241</f>
        <v>1.52E-2</v>
      </c>
      <c r="S241" s="140">
        <v>0</v>
      </c>
      <c r="T241" s="141">
        <f>S241*H241</f>
        <v>0</v>
      </c>
      <c r="AR241" s="142" t="s">
        <v>384</v>
      </c>
      <c r="AT241" s="142" t="s">
        <v>237</v>
      </c>
      <c r="AU241" s="142" t="s">
        <v>81</v>
      </c>
      <c r="AY241" s="17" t="s">
        <v>156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281</v>
      </c>
      <c r="BM241" s="142" t="s">
        <v>2873</v>
      </c>
    </row>
    <row r="242" spans="2:65" s="1" customFormat="1">
      <c r="B242" s="32"/>
      <c r="D242" s="144" t="s">
        <v>165</v>
      </c>
      <c r="F242" s="145" t="s">
        <v>2872</v>
      </c>
      <c r="I242" s="146"/>
      <c r="L242" s="32"/>
      <c r="M242" s="147"/>
      <c r="T242" s="53"/>
      <c r="AT242" s="17" t="s">
        <v>165</v>
      </c>
      <c r="AU242" s="17" t="s">
        <v>81</v>
      </c>
    </row>
    <row r="243" spans="2:65" s="13" customFormat="1">
      <c r="B243" s="156"/>
      <c r="D243" s="144" t="s">
        <v>169</v>
      </c>
      <c r="E243" s="157" t="s">
        <v>19</v>
      </c>
      <c r="F243" s="158" t="s">
        <v>2866</v>
      </c>
      <c r="H243" s="159">
        <v>2</v>
      </c>
      <c r="I243" s="160"/>
      <c r="L243" s="156"/>
      <c r="M243" s="161"/>
      <c r="T243" s="162"/>
      <c r="AT243" s="157" t="s">
        <v>169</v>
      </c>
      <c r="AU243" s="157" t="s">
        <v>81</v>
      </c>
      <c r="AV243" s="13" t="s">
        <v>81</v>
      </c>
      <c r="AW243" s="13" t="s">
        <v>33</v>
      </c>
      <c r="AX243" s="13" t="s">
        <v>79</v>
      </c>
      <c r="AY243" s="157" t="s">
        <v>156</v>
      </c>
    </row>
    <row r="244" spans="2:65" s="1" customFormat="1" ht="16.5" customHeight="1">
      <c r="B244" s="32"/>
      <c r="C244" s="170" t="s">
        <v>417</v>
      </c>
      <c r="D244" s="170" t="s">
        <v>237</v>
      </c>
      <c r="E244" s="171" t="s">
        <v>2874</v>
      </c>
      <c r="F244" s="172" t="s">
        <v>2875</v>
      </c>
      <c r="G244" s="173" t="s">
        <v>284</v>
      </c>
      <c r="H244" s="174">
        <v>1</v>
      </c>
      <c r="I244" s="175"/>
      <c r="J244" s="176">
        <f>ROUND(I244*H244,2)</f>
        <v>0</v>
      </c>
      <c r="K244" s="172" t="s">
        <v>577</v>
      </c>
      <c r="L244" s="177"/>
      <c r="M244" s="178" t="s">
        <v>19</v>
      </c>
      <c r="N244" s="179" t="s">
        <v>43</v>
      </c>
      <c r="P244" s="140">
        <f>O244*H244</f>
        <v>0</v>
      </c>
      <c r="Q244" s="140">
        <v>9.4999999999999998E-3</v>
      </c>
      <c r="R244" s="140">
        <f>Q244*H244</f>
        <v>9.4999999999999998E-3</v>
      </c>
      <c r="S244" s="140">
        <v>0</v>
      </c>
      <c r="T244" s="141">
        <f>S244*H244</f>
        <v>0</v>
      </c>
      <c r="AR244" s="142" t="s">
        <v>384</v>
      </c>
      <c r="AT244" s="142" t="s">
        <v>237</v>
      </c>
      <c r="AU244" s="142" t="s">
        <v>81</v>
      </c>
      <c r="AY244" s="17" t="s">
        <v>156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79</v>
      </c>
      <c r="BK244" s="143">
        <f>ROUND(I244*H244,2)</f>
        <v>0</v>
      </c>
      <c r="BL244" s="17" t="s">
        <v>281</v>
      </c>
      <c r="BM244" s="142" t="s">
        <v>2876</v>
      </c>
    </row>
    <row r="245" spans="2:65" s="1" customFormat="1">
      <c r="B245" s="32"/>
      <c r="D245" s="144" t="s">
        <v>165</v>
      </c>
      <c r="F245" s="145" t="s">
        <v>2875</v>
      </c>
      <c r="I245" s="146"/>
      <c r="L245" s="32"/>
      <c r="M245" s="147"/>
      <c r="T245" s="53"/>
      <c r="AT245" s="17" t="s">
        <v>165</v>
      </c>
      <c r="AU245" s="17" t="s">
        <v>81</v>
      </c>
    </row>
    <row r="246" spans="2:65" s="13" customFormat="1">
      <c r="B246" s="156"/>
      <c r="D246" s="144" t="s">
        <v>169</v>
      </c>
      <c r="E246" s="157" t="s">
        <v>19</v>
      </c>
      <c r="F246" s="158" t="s">
        <v>2865</v>
      </c>
      <c r="H246" s="159">
        <v>1</v>
      </c>
      <c r="I246" s="160"/>
      <c r="L246" s="156"/>
      <c r="M246" s="161"/>
      <c r="T246" s="162"/>
      <c r="AT246" s="157" t="s">
        <v>169</v>
      </c>
      <c r="AU246" s="157" t="s">
        <v>81</v>
      </c>
      <c r="AV246" s="13" t="s">
        <v>81</v>
      </c>
      <c r="AW246" s="13" t="s">
        <v>33</v>
      </c>
      <c r="AX246" s="13" t="s">
        <v>79</v>
      </c>
      <c r="AY246" s="157" t="s">
        <v>156</v>
      </c>
    </row>
    <row r="247" spans="2:65" s="1" customFormat="1" ht="33" customHeight="1">
      <c r="B247" s="32"/>
      <c r="C247" s="131" t="s">
        <v>424</v>
      </c>
      <c r="D247" s="131" t="s">
        <v>158</v>
      </c>
      <c r="E247" s="132" t="s">
        <v>2877</v>
      </c>
      <c r="F247" s="133" t="s">
        <v>2878</v>
      </c>
      <c r="G247" s="134" t="s">
        <v>284</v>
      </c>
      <c r="H247" s="135">
        <v>1</v>
      </c>
      <c r="I247" s="136"/>
      <c r="J247" s="137">
        <f>ROUND(I247*H247,2)</f>
        <v>0</v>
      </c>
      <c r="K247" s="133" t="s">
        <v>162</v>
      </c>
      <c r="L247" s="32"/>
      <c r="M247" s="138" t="s">
        <v>19</v>
      </c>
      <c r="N247" s="139" t="s">
        <v>43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281</v>
      </c>
      <c r="AT247" s="142" t="s">
        <v>158</v>
      </c>
      <c r="AU247" s="142" t="s">
        <v>81</v>
      </c>
      <c r="AY247" s="17" t="s">
        <v>156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281</v>
      </c>
      <c r="BM247" s="142" t="s">
        <v>2879</v>
      </c>
    </row>
    <row r="248" spans="2:65" s="1" customFormat="1">
      <c r="B248" s="32"/>
      <c r="D248" s="144" t="s">
        <v>165</v>
      </c>
      <c r="F248" s="145" t="s">
        <v>2880</v>
      </c>
      <c r="I248" s="146"/>
      <c r="L248" s="32"/>
      <c r="M248" s="147"/>
      <c r="T248" s="53"/>
      <c r="AT248" s="17" t="s">
        <v>165</v>
      </c>
      <c r="AU248" s="17" t="s">
        <v>81</v>
      </c>
    </row>
    <row r="249" spans="2:65" s="1" customFormat="1">
      <c r="B249" s="32"/>
      <c r="D249" s="148" t="s">
        <v>167</v>
      </c>
      <c r="F249" s="149" t="s">
        <v>2881</v>
      </c>
      <c r="I249" s="146"/>
      <c r="L249" s="32"/>
      <c r="M249" s="147"/>
      <c r="T249" s="53"/>
      <c r="AT249" s="17" t="s">
        <v>167</v>
      </c>
      <c r="AU249" s="17" t="s">
        <v>81</v>
      </c>
    </row>
    <row r="250" spans="2:65" s="13" customFormat="1">
      <c r="B250" s="156"/>
      <c r="D250" s="144" t="s">
        <v>169</v>
      </c>
      <c r="E250" s="157" t="s">
        <v>19</v>
      </c>
      <c r="F250" s="158" t="s">
        <v>2882</v>
      </c>
      <c r="H250" s="159">
        <v>1</v>
      </c>
      <c r="I250" s="160"/>
      <c r="L250" s="156"/>
      <c r="M250" s="161"/>
      <c r="T250" s="162"/>
      <c r="AT250" s="157" t="s">
        <v>169</v>
      </c>
      <c r="AU250" s="157" t="s">
        <v>81</v>
      </c>
      <c r="AV250" s="13" t="s">
        <v>81</v>
      </c>
      <c r="AW250" s="13" t="s">
        <v>33</v>
      </c>
      <c r="AX250" s="13" t="s">
        <v>79</v>
      </c>
      <c r="AY250" s="157" t="s">
        <v>156</v>
      </c>
    </row>
    <row r="251" spans="2:65" s="1" customFormat="1" ht="16.5" customHeight="1">
      <c r="B251" s="32"/>
      <c r="C251" s="170" t="s">
        <v>442</v>
      </c>
      <c r="D251" s="170" t="s">
        <v>237</v>
      </c>
      <c r="E251" s="171" t="s">
        <v>2883</v>
      </c>
      <c r="F251" s="172" t="s">
        <v>2884</v>
      </c>
      <c r="G251" s="173" t="s">
        <v>284</v>
      </c>
      <c r="H251" s="174">
        <v>1</v>
      </c>
      <c r="I251" s="175"/>
      <c r="J251" s="176">
        <f>ROUND(I251*H251,2)</f>
        <v>0</v>
      </c>
      <c r="K251" s="172" t="s">
        <v>162</v>
      </c>
      <c r="L251" s="177"/>
      <c r="M251" s="178" t="s">
        <v>19</v>
      </c>
      <c r="N251" s="179" t="s">
        <v>43</v>
      </c>
      <c r="P251" s="140">
        <f>O251*H251</f>
        <v>0</v>
      </c>
      <c r="Q251" s="140">
        <v>1E-3</v>
      </c>
      <c r="R251" s="140">
        <f>Q251*H251</f>
        <v>1E-3</v>
      </c>
      <c r="S251" s="140">
        <v>0</v>
      </c>
      <c r="T251" s="141">
        <f>S251*H251</f>
        <v>0</v>
      </c>
      <c r="AR251" s="142" t="s">
        <v>384</v>
      </c>
      <c r="AT251" s="142" t="s">
        <v>237</v>
      </c>
      <c r="AU251" s="142" t="s">
        <v>81</v>
      </c>
      <c r="AY251" s="17" t="s">
        <v>156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281</v>
      </c>
      <c r="BM251" s="142" t="s">
        <v>2885</v>
      </c>
    </row>
    <row r="252" spans="2:65" s="1" customFormat="1">
      <c r="B252" s="32"/>
      <c r="D252" s="144" t="s">
        <v>165</v>
      </c>
      <c r="F252" s="145" t="s">
        <v>2884</v>
      </c>
      <c r="I252" s="146"/>
      <c r="L252" s="32"/>
      <c r="M252" s="147"/>
      <c r="T252" s="53"/>
      <c r="AT252" s="17" t="s">
        <v>165</v>
      </c>
      <c r="AU252" s="17" t="s">
        <v>81</v>
      </c>
    </row>
    <row r="253" spans="2:65" s="13" customFormat="1">
      <c r="B253" s="156"/>
      <c r="D253" s="144" t="s">
        <v>169</v>
      </c>
      <c r="E253" s="157" t="s">
        <v>19</v>
      </c>
      <c r="F253" s="158" t="s">
        <v>2882</v>
      </c>
      <c r="H253" s="159">
        <v>1</v>
      </c>
      <c r="I253" s="160"/>
      <c r="L253" s="156"/>
      <c r="M253" s="161"/>
      <c r="T253" s="162"/>
      <c r="AT253" s="157" t="s">
        <v>169</v>
      </c>
      <c r="AU253" s="157" t="s">
        <v>81</v>
      </c>
      <c r="AV253" s="13" t="s">
        <v>81</v>
      </c>
      <c r="AW253" s="13" t="s">
        <v>33</v>
      </c>
      <c r="AX253" s="13" t="s">
        <v>79</v>
      </c>
      <c r="AY253" s="157" t="s">
        <v>156</v>
      </c>
    </row>
    <row r="254" spans="2:65" s="1" customFormat="1" ht="37.9" customHeight="1">
      <c r="B254" s="32"/>
      <c r="C254" s="131" t="s">
        <v>448</v>
      </c>
      <c r="D254" s="131" t="s">
        <v>158</v>
      </c>
      <c r="E254" s="132" t="s">
        <v>2886</v>
      </c>
      <c r="F254" s="133" t="s">
        <v>2887</v>
      </c>
      <c r="G254" s="134" t="s">
        <v>284</v>
      </c>
      <c r="H254" s="135">
        <v>1</v>
      </c>
      <c r="I254" s="136"/>
      <c r="J254" s="137">
        <f>ROUND(I254*H254,2)</f>
        <v>0</v>
      </c>
      <c r="K254" s="133" t="s">
        <v>162</v>
      </c>
      <c r="L254" s="32"/>
      <c r="M254" s="138" t="s">
        <v>19</v>
      </c>
      <c r="N254" s="139" t="s">
        <v>43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281</v>
      </c>
      <c r="AT254" s="142" t="s">
        <v>158</v>
      </c>
      <c r="AU254" s="142" t="s">
        <v>81</v>
      </c>
      <c r="AY254" s="17" t="s">
        <v>156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79</v>
      </c>
      <c r="BK254" s="143">
        <f>ROUND(I254*H254,2)</f>
        <v>0</v>
      </c>
      <c r="BL254" s="17" t="s">
        <v>281</v>
      </c>
      <c r="BM254" s="142" t="s">
        <v>2888</v>
      </c>
    </row>
    <row r="255" spans="2:65" s="1" customFormat="1">
      <c r="B255" s="32"/>
      <c r="D255" s="144" t="s">
        <v>165</v>
      </c>
      <c r="F255" s="145" t="s">
        <v>2889</v>
      </c>
      <c r="I255" s="146"/>
      <c r="L255" s="32"/>
      <c r="M255" s="147"/>
      <c r="T255" s="53"/>
      <c r="AT255" s="17" t="s">
        <v>165</v>
      </c>
      <c r="AU255" s="17" t="s">
        <v>81</v>
      </c>
    </row>
    <row r="256" spans="2:65" s="1" customFormat="1">
      <c r="B256" s="32"/>
      <c r="D256" s="148" t="s">
        <v>167</v>
      </c>
      <c r="F256" s="149" t="s">
        <v>2890</v>
      </c>
      <c r="I256" s="146"/>
      <c r="L256" s="32"/>
      <c r="M256" s="147"/>
      <c r="T256" s="53"/>
      <c r="AT256" s="17" t="s">
        <v>167</v>
      </c>
      <c r="AU256" s="17" t="s">
        <v>81</v>
      </c>
    </row>
    <row r="257" spans="2:65" s="13" customFormat="1">
      <c r="B257" s="156"/>
      <c r="D257" s="144" t="s">
        <v>169</v>
      </c>
      <c r="E257" s="157" t="s">
        <v>19</v>
      </c>
      <c r="F257" s="158" t="s">
        <v>2891</v>
      </c>
      <c r="H257" s="159">
        <v>1</v>
      </c>
      <c r="I257" s="160"/>
      <c r="L257" s="156"/>
      <c r="M257" s="161"/>
      <c r="T257" s="162"/>
      <c r="AT257" s="157" t="s">
        <v>169</v>
      </c>
      <c r="AU257" s="157" t="s">
        <v>81</v>
      </c>
      <c r="AV257" s="13" t="s">
        <v>81</v>
      </c>
      <c r="AW257" s="13" t="s">
        <v>33</v>
      </c>
      <c r="AX257" s="13" t="s">
        <v>79</v>
      </c>
      <c r="AY257" s="157" t="s">
        <v>156</v>
      </c>
    </row>
    <row r="258" spans="2:65" s="1" customFormat="1" ht="16.5" customHeight="1">
      <c r="B258" s="32"/>
      <c r="C258" s="170" t="s">
        <v>454</v>
      </c>
      <c r="D258" s="170" t="s">
        <v>237</v>
      </c>
      <c r="E258" s="171" t="s">
        <v>2892</v>
      </c>
      <c r="F258" s="172" t="s">
        <v>2893</v>
      </c>
      <c r="G258" s="173" t="s">
        <v>284</v>
      </c>
      <c r="H258" s="174">
        <v>1</v>
      </c>
      <c r="I258" s="175"/>
      <c r="J258" s="176">
        <f>ROUND(I258*H258,2)</f>
        <v>0</v>
      </c>
      <c r="K258" s="172" t="s">
        <v>162</v>
      </c>
      <c r="L258" s="177"/>
      <c r="M258" s="178" t="s">
        <v>19</v>
      </c>
      <c r="N258" s="179" t="s">
        <v>43</v>
      </c>
      <c r="P258" s="140">
        <f>O258*H258</f>
        <v>0</v>
      </c>
      <c r="Q258" s="140">
        <v>1.2999999999999999E-3</v>
      </c>
      <c r="R258" s="140">
        <f>Q258*H258</f>
        <v>1.2999999999999999E-3</v>
      </c>
      <c r="S258" s="140">
        <v>0</v>
      </c>
      <c r="T258" s="141">
        <f>S258*H258</f>
        <v>0</v>
      </c>
      <c r="AR258" s="142" t="s">
        <v>384</v>
      </c>
      <c r="AT258" s="142" t="s">
        <v>237</v>
      </c>
      <c r="AU258" s="142" t="s">
        <v>81</v>
      </c>
      <c r="AY258" s="17" t="s">
        <v>156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281</v>
      </c>
      <c r="BM258" s="142" t="s">
        <v>2894</v>
      </c>
    </row>
    <row r="259" spans="2:65" s="1" customFormat="1">
      <c r="B259" s="32"/>
      <c r="D259" s="144" t="s">
        <v>165</v>
      </c>
      <c r="F259" s="145" t="s">
        <v>2893</v>
      </c>
      <c r="I259" s="146"/>
      <c r="L259" s="32"/>
      <c r="M259" s="147"/>
      <c r="T259" s="53"/>
      <c r="AT259" s="17" t="s">
        <v>165</v>
      </c>
      <c r="AU259" s="17" t="s">
        <v>81</v>
      </c>
    </row>
    <row r="260" spans="2:65" s="13" customFormat="1">
      <c r="B260" s="156"/>
      <c r="D260" s="144" t="s">
        <v>169</v>
      </c>
      <c r="E260" s="157" t="s">
        <v>19</v>
      </c>
      <c r="F260" s="158" t="s">
        <v>2891</v>
      </c>
      <c r="H260" s="159">
        <v>1</v>
      </c>
      <c r="I260" s="160"/>
      <c r="L260" s="156"/>
      <c r="M260" s="161"/>
      <c r="T260" s="162"/>
      <c r="AT260" s="157" t="s">
        <v>169</v>
      </c>
      <c r="AU260" s="157" t="s">
        <v>81</v>
      </c>
      <c r="AV260" s="13" t="s">
        <v>81</v>
      </c>
      <c r="AW260" s="13" t="s">
        <v>33</v>
      </c>
      <c r="AX260" s="13" t="s">
        <v>79</v>
      </c>
      <c r="AY260" s="157" t="s">
        <v>156</v>
      </c>
    </row>
    <row r="261" spans="2:65" s="1" customFormat="1" ht="21.75" customHeight="1">
      <c r="B261" s="32"/>
      <c r="C261" s="131" t="s">
        <v>460</v>
      </c>
      <c r="D261" s="131" t="s">
        <v>158</v>
      </c>
      <c r="E261" s="132" t="s">
        <v>2895</v>
      </c>
      <c r="F261" s="133" t="s">
        <v>2896</v>
      </c>
      <c r="G261" s="134" t="s">
        <v>372</v>
      </c>
      <c r="H261" s="135">
        <v>5</v>
      </c>
      <c r="I261" s="136"/>
      <c r="J261" s="137">
        <f>ROUND(I261*H261,2)</f>
        <v>0</v>
      </c>
      <c r="K261" s="133" t="s">
        <v>577</v>
      </c>
      <c r="L261" s="32"/>
      <c r="M261" s="138" t="s">
        <v>19</v>
      </c>
      <c r="N261" s="139" t="s">
        <v>43</v>
      </c>
      <c r="P261" s="140">
        <f>O261*H261</f>
        <v>0</v>
      </c>
      <c r="Q261" s="140">
        <v>1.602E-2</v>
      </c>
      <c r="R261" s="140">
        <f>Q261*H261</f>
        <v>8.0100000000000005E-2</v>
      </c>
      <c r="S261" s="140">
        <v>0</v>
      </c>
      <c r="T261" s="141">
        <f>S261*H261</f>
        <v>0</v>
      </c>
      <c r="AR261" s="142" t="s">
        <v>281</v>
      </c>
      <c r="AT261" s="142" t="s">
        <v>158</v>
      </c>
      <c r="AU261" s="142" t="s">
        <v>81</v>
      </c>
      <c r="AY261" s="17" t="s">
        <v>156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281</v>
      </c>
      <c r="BM261" s="142" t="s">
        <v>2897</v>
      </c>
    </row>
    <row r="262" spans="2:65" s="1" customFormat="1">
      <c r="B262" s="32"/>
      <c r="D262" s="144" t="s">
        <v>165</v>
      </c>
      <c r="F262" s="145" t="s">
        <v>2896</v>
      </c>
      <c r="I262" s="146"/>
      <c r="L262" s="32"/>
      <c r="M262" s="147"/>
      <c r="T262" s="53"/>
      <c r="AT262" s="17" t="s">
        <v>165</v>
      </c>
      <c r="AU262" s="17" t="s">
        <v>81</v>
      </c>
    </row>
    <row r="263" spans="2:65" s="13" customFormat="1">
      <c r="B263" s="156"/>
      <c r="D263" s="144" t="s">
        <v>169</v>
      </c>
      <c r="E263" s="157" t="s">
        <v>19</v>
      </c>
      <c r="F263" s="158" t="s">
        <v>2898</v>
      </c>
      <c r="H263" s="159">
        <v>5</v>
      </c>
      <c r="I263" s="160"/>
      <c r="L263" s="156"/>
      <c r="M263" s="161"/>
      <c r="T263" s="162"/>
      <c r="AT263" s="157" t="s">
        <v>169</v>
      </c>
      <c r="AU263" s="157" t="s">
        <v>81</v>
      </c>
      <c r="AV263" s="13" t="s">
        <v>81</v>
      </c>
      <c r="AW263" s="13" t="s">
        <v>33</v>
      </c>
      <c r="AX263" s="13" t="s">
        <v>79</v>
      </c>
      <c r="AY263" s="157" t="s">
        <v>156</v>
      </c>
    </row>
    <row r="264" spans="2:65" s="1" customFormat="1" ht="37.9" customHeight="1">
      <c r="B264" s="32"/>
      <c r="C264" s="131" t="s">
        <v>467</v>
      </c>
      <c r="D264" s="131" t="s">
        <v>158</v>
      </c>
      <c r="E264" s="132" t="s">
        <v>2899</v>
      </c>
      <c r="F264" s="133" t="s">
        <v>2900</v>
      </c>
      <c r="G264" s="134" t="s">
        <v>284</v>
      </c>
      <c r="H264" s="135">
        <v>1</v>
      </c>
      <c r="I264" s="136"/>
      <c r="J264" s="137">
        <f>ROUND(I264*H264,2)</f>
        <v>0</v>
      </c>
      <c r="K264" s="133" t="s">
        <v>162</v>
      </c>
      <c r="L264" s="32"/>
      <c r="M264" s="138" t="s">
        <v>19</v>
      </c>
      <c r="N264" s="139" t="s">
        <v>43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281</v>
      </c>
      <c r="AT264" s="142" t="s">
        <v>158</v>
      </c>
      <c r="AU264" s="142" t="s">
        <v>81</v>
      </c>
      <c r="AY264" s="17" t="s">
        <v>156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79</v>
      </c>
      <c r="BK264" s="143">
        <f>ROUND(I264*H264,2)</f>
        <v>0</v>
      </c>
      <c r="BL264" s="17" t="s">
        <v>281</v>
      </c>
      <c r="BM264" s="142" t="s">
        <v>2901</v>
      </c>
    </row>
    <row r="265" spans="2:65" s="1" customFormat="1">
      <c r="B265" s="32"/>
      <c r="D265" s="144" t="s">
        <v>165</v>
      </c>
      <c r="F265" s="145" t="s">
        <v>2902</v>
      </c>
      <c r="I265" s="146"/>
      <c r="L265" s="32"/>
      <c r="M265" s="147"/>
      <c r="T265" s="53"/>
      <c r="AT265" s="17" t="s">
        <v>165</v>
      </c>
      <c r="AU265" s="17" t="s">
        <v>81</v>
      </c>
    </row>
    <row r="266" spans="2:65" s="1" customFormat="1">
      <c r="B266" s="32"/>
      <c r="D266" s="148" t="s">
        <v>167</v>
      </c>
      <c r="F266" s="149" t="s">
        <v>2903</v>
      </c>
      <c r="I266" s="146"/>
      <c r="L266" s="32"/>
      <c r="M266" s="147"/>
      <c r="T266" s="53"/>
      <c r="AT266" s="17" t="s">
        <v>167</v>
      </c>
      <c r="AU266" s="17" t="s">
        <v>81</v>
      </c>
    </row>
    <row r="267" spans="2:65" s="13" customFormat="1">
      <c r="B267" s="156"/>
      <c r="D267" s="144" t="s">
        <v>169</v>
      </c>
      <c r="E267" s="157" t="s">
        <v>19</v>
      </c>
      <c r="F267" s="158" t="s">
        <v>2904</v>
      </c>
      <c r="H267" s="159">
        <v>1</v>
      </c>
      <c r="I267" s="160"/>
      <c r="L267" s="156"/>
      <c r="M267" s="161"/>
      <c r="T267" s="162"/>
      <c r="AT267" s="157" t="s">
        <v>169</v>
      </c>
      <c r="AU267" s="157" t="s">
        <v>81</v>
      </c>
      <c r="AV267" s="13" t="s">
        <v>81</v>
      </c>
      <c r="AW267" s="13" t="s">
        <v>33</v>
      </c>
      <c r="AX267" s="13" t="s">
        <v>79</v>
      </c>
      <c r="AY267" s="157" t="s">
        <v>156</v>
      </c>
    </row>
    <row r="268" spans="2:65" s="1" customFormat="1" ht="37.9" customHeight="1">
      <c r="B268" s="32"/>
      <c r="C268" s="170" t="s">
        <v>473</v>
      </c>
      <c r="D268" s="170" t="s">
        <v>237</v>
      </c>
      <c r="E268" s="171" t="s">
        <v>2905</v>
      </c>
      <c r="F268" s="172" t="s">
        <v>2906</v>
      </c>
      <c r="G268" s="173" t="s">
        <v>706</v>
      </c>
      <c r="H268" s="174">
        <v>1</v>
      </c>
      <c r="I268" s="175"/>
      <c r="J268" s="176">
        <f>ROUND(I268*H268,2)</f>
        <v>0</v>
      </c>
      <c r="K268" s="172" t="s">
        <v>577</v>
      </c>
      <c r="L268" s="177"/>
      <c r="M268" s="178" t="s">
        <v>19</v>
      </c>
      <c r="N268" s="179" t="s">
        <v>43</v>
      </c>
      <c r="P268" s="140">
        <f>O268*H268</f>
        <v>0</v>
      </c>
      <c r="Q268" s="140">
        <v>0.51</v>
      </c>
      <c r="R268" s="140">
        <f>Q268*H268</f>
        <v>0.51</v>
      </c>
      <c r="S268" s="140">
        <v>0</v>
      </c>
      <c r="T268" s="141">
        <f>S268*H268</f>
        <v>0</v>
      </c>
      <c r="AR268" s="142" t="s">
        <v>384</v>
      </c>
      <c r="AT268" s="142" t="s">
        <v>237</v>
      </c>
      <c r="AU268" s="142" t="s">
        <v>81</v>
      </c>
      <c r="AY268" s="17" t="s">
        <v>156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79</v>
      </c>
      <c r="BK268" s="143">
        <f>ROUND(I268*H268,2)</f>
        <v>0</v>
      </c>
      <c r="BL268" s="17" t="s">
        <v>281</v>
      </c>
      <c r="BM268" s="142" t="s">
        <v>2907</v>
      </c>
    </row>
    <row r="269" spans="2:65" s="1" customFormat="1">
      <c r="B269" s="32"/>
      <c r="D269" s="144" t="s">
        <v>165</v>
      </c>
      <c r="F269" s="145" t="s">
        <v>2906</v>
      </c>
      <c r="I269" s="146"/>
      <c r="L269" s="32"/>
      <c r="M269" s="147"/>
      <c r="T269" s="53"/>
      <c r="AT269" s="17" t="s">
        <v>165</v>
      </c>
      <c r="AU269" s="17" t="s">
        <v>81</v>
      </c>
    </row>
    <row r="270" spans="2:65" s="13" customFormat="1">
      <c r="B270" s="156"/>
      <c r="D270" s="144" t="s">
        <v>169</v>
      </c>
      <c r="E270" s="157" t="s">
        <v>19</v>
      </c>
      <c r="F270" s="158" t="s">
        <v>2904</v>
      </c>
      <c r="H270" s="159">
        <v>1</v>
      </c>
      <c r="I270" s="160"/>
      <c r="L270" s="156"/>
      <c r="M270" s="161"/>
      <c r="T270" s="162"/>
      <c r="AT270" s="157" t="s">
        <v>169</v>
      </c>
      <c r="AU270" s="157" t="s">
        <v>81</v>
      </c>
      <c r="AV270" s="13" t="s">
        <v>81</v>
      </c>
      <c r="AW270" s="13" t="s">
        <v>33</v>
      </c>
      <c r="AX270" s="13" t="s">
        <v>79</v>
      </c>
      <c r="AY270" s="157" t="s">
        <v>156</v>
      </c>
    </row>
    <row r="271" spans="2:65" s="1" customFormat="1" ht="24.2" customHeight="1">
      <c r="B271" s="32"/>
      <c r="C271" s="131" t="s">
        <v>479</v>
      </c>
      <c r="D271" s="131" t="s">
        <v>158</v>
      </c>
      <c r="E271" s="132" t="s">
        <v>2908</v>
      </c>
      <c r="F271" s="133" t="s">
        <v>2909</v>
      </c>
      <c r="G271" s="134" t="s">
        <v>706</v>
      </c>
      <c r="H271" s="135">
        <v>1</v>
      </c>
      <c r="I271" s="136"/>
      <c r="J271" s="137">
        <f>ROUND(I271*H271,2)</f>
        <v>0</v>
      </c>
      <c r="K271" s="133" t="s">
        <v>577</v>
      </c>
      <c r="L271" s="32"/>
      <c r="M271" s="138" t="s">
        <v>19</v>
      </c>
      <c r="N271" s="139" t="s">
        <v>43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281</v>
      </c>
      <c r="AT271" s="142" t="s">
        <v>158</v>
      </c>
      <c r="AU271" s="142" t="s">
        <v>81</v>
      </c>
      <c r="AY271" s="17" t="s">
        <v>156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281</v>
      </c>
      <c r="BM271" s="142" t="s">
        <v>2910</v>
      </c>
    </row>
    <row r="272" spans="2:65" s="1" customFormat="1">
      <c r="B272" s="32"/>
      <c r="D272" s="144" t="s">
        <v>165</v>
      </c>
      <c r="F272" s="145" t="s">
        <v>2909</v>
      </c>
      <c r="I272" s="146"/>
      <c r="L272" s="32"/>
      <c r="M272" s="147"/>
      <c r="T272" s="53"/>
      <c r="AT272" s="17" t="s">
        <v>165</v>
      </c>
      <c r="AU272" s="17" t="s">
        <v>81</v>
      </c>
    </row>
    <row r="273" spans="2:65" s="13" customFormat="1">
      <c r="B273" s="156"/>
      <c r="D273" s="144" t="s">
        <v>169</v>
      </c>
      <c r="E273" s="157" t="s">
        <v>19</v>
      </c>
      <c r="F273" s="158" t="s">
        <v>2911</v>
      </c>
      <c r="H273" s="159">
        <v>1</v>
      </c>
      <c r="I273" s="160"/>
      <c r="L273" s="156"/>
      <c r="M273" s="161"/>
      <c r="T273" s="162"/>
      <c r="AT273" s="157" t="s">
        <v>169</v>
      </c>
      <c r="AU273" s="157" t="s">
        <v>81</v>
      </c>
      <c r="AV273" s="13" t="s">
        <v>81</v>
      </c>
      <c r="AW273" s="13" t="s">
        <v>33</v>
      </c>
      <c r="AX273" s="13" t="s">
        <v>79</v>
      </c>
      <c r="AY273" s="157" t="s">
        <v>156</v>
      </c>
    </row>
    <row r="274" spans="2:65" s="1" customFormat="1" ht="16.5" customHeight="1">
      <c r="B274" s="32"/>
      <c r="C274" s="131" t="s">
        <v>485</v>
      </c>
      <c r="D274" s="131" t="s">
        <v>158</v>
      </c>
      <c r="E274" s="132" t="s">
        <v>2912</v>
      </c>
      <c r="F274" s="133" t="s">
        <v>2913</v>
      </c>
      <c r="G274" s="134" t="s">
        <v>284</v>
      </c>
      <c r="H274" s="135">
        <v>1</v>
      </c>
      <c r="I274" s="136"/>
      <c r="J274" s="137">
        <f>ROUND(I274*H274,2)</f>
        <v>0</v>
      </c>
      <c r="K274" s="133" t="s">
        <v>162</v>
      </c>
      <c r="L274" s="32"/>
      <c r="M274" s="138" t="s">
        <v>19</v>
      </c>
      <c r="N274" s="139" t="s">
        <v>43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281</v>
      </c>
      <c r="AT274" s="142" t="s">
        <v>158</v>
      </c>
      <c r="AU274" s="142" t="s">
        <v>81</v>
      </c>
      <c r="AY274" s="17" t="s">
        <v>156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79</v>
      </c>
      <c r="BK274" s="143">
        <f>ROUND(I274*H274,2)</f>
        <v>0</v>
      </c>
      <c r="BL274" s="17" t="s">
        <v>281</v>
      </c>
      <c r="BM274" s="142" t="s">
        <v>2914</v>
      </c>
    </row>
    <row r="275" spans="2:65" s="1" customFormat="1">
      <c r="B275" s="32"/>
      <c r="D275" s="144" t="s">
        <v>165</v>
      </c>
      <c r="F275" s="145" t="s">
        <v>2915</v>
      </c>
      <c r="I275" s="146"/>
      <c r="L275" s="32"/>
      <c r="M275" s="147"/>
      <c r="T275" s="53"/>
      <c r="AT275" s="17" t="s">
        <v>165</v>
      </c>
      <c r="AU275" s="17" t="s">
        <v>81</v>
      </c>
    </row>
    <row r="276" spans="2:65" s="1" customFormat="1">
      <c r="B276" s="32"/>
      <c r="D276" s="148" t="s">
        <v>167</v>
      </c>
      <c r="F276" s="149" t="s">
        <v>2916</v>
      </c>
      <c r="I276" s="146"/>
      <c r="L276" s="32"/>
      <c r="M276" s="147"/>
      <c r="T276" s="53"/>
      <c r="AT276" s="17" t="s">
        <v>167</v>
      </c>
      <c r="AU276" s="17" t="s">
        <v>81</v>
      </c>
    </row>
    <row r="277" spans="2:65" s="13" customFormat="1">
      <c r="B277" s="156"/>
      <c r="D277" s="144" t="s">
        <v>169</v>
      </c>
      <c r="E277" s="157" t="s">
        <v>19</v>
      </c>
      <c r="F277" s="158" t="s">
        <v>2917</v>
      </c>
      <c r="H277" s="159">
        <v>1</v>
      </c>
      <c r="I277" s="160"/>
      <c r="L277" s="156"/>
      <c r="M277" s="161"/>
      <c r="T277" s="162"/>
      <c r="AT277" s="157" t="s">
        <v>169</v>
      </c>
      <c r="AU277" s="157" t="s">
        <v>81</v>
      </c>
      <c r="AV277" s="13" t="s">
        <v>81</v>
      </c>
      <c r="AW277" s="13" t="s">
        <v>33</v>
      </c>
      <c r="AX277" s="13" t="s">
        <v>79</v>
      </c>
      <c r="AY277" s="157" t="s">
        <v>156</v>
      </c>
    </row>
    <row r="278" spans="2:65" s="1" customFormat="1" ht="16.5" customHeight="1">
      <c r="B278" s="32"/>
      <c r="C278" s="170" t="s">
        <v>497</v>
      </c>
      <c r="D278" s="170" t="s">
        <v>237</v>
      </c>
      <c r="E278" s="171" t="s">
        <v>2918</v>
      </c>
      <c r="F278" s="172" t="s">
        <v>2919</v>
      </c>
      <c r="G278" s="173" t="s">
        <v>284</v>
      </c>
      <c r="H278" s="174">
        <v>1</v>
      </c>
      <c r="I278" s="175"/>
      <c r="J278" s="176">
        <f>ROUND(I278*H278,2)</f>
        <v>0</v>
      </c>
      <c r="K278" s="172" t="s">
        <v>162</v>
      </c>
      <c r="L278" s="177"/>
      <c r="M278" s="178" t="s">
        <v>19</v>
      </c>
      <c r="N278" s="179" t="s">
        <v>43</v>
      </c>
      <c r="P278" s="140">
        <f>O278*H278</f>
        <v>0</v>
      </c>
      <c r="Q278" s="140">
        <v>2.0000000000000001E-4</v>
      </c>
      <c r="R278" s="140">
        <f>Q278*H278</f>
        <v>2.0000000000000001E-4</v>
      </c>
      <c r="S278" s="140">
        <v>0</v>
      </c>
      <c r="T278" s="141">
        <f>S278*H278</f>
        <v>0</v>
      </c>
      <c r="AR278" s="142" t="s">
        <v>384</v>
      </c>
      <c r="AT278" s="142" t="s">
        <v>237</v>
      </c>
      <c r="AU278" s="142" t="s">
        <v>81</v>
      </c>
      <c r="AY278" s="17" t="s">
        <v>156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7" t="s">
        <v>79</v>
      </c>
      <c r="BK278" s="143">
        <f>ROUND(I278*H278,2)</f>
        <v>0</v>
      </c>
      <c r="BL278" s="17" t="s">
        <v>281</v>
      </c>
      <c r="BM278" s="142" t="s">
        <v>2920</v>
      </c>
    </row>
    <row r="279" spans="2:65" s="1" customFormat="1">
      <c r="B279" s="32"/>
      <c r="D279" s="144" t="s">
        <v>165</v>
      </c>
      <c r="F279" s="145" t="s">
        <v>2919</v>
      </c>
      <c r="I279" s="146"/>
      <c r="L279" s="32"/>
      <c r="M279" s="147"/>
      <c r="T279" s="53"/>
      <c r="AT279" s="17" t="s">
        <v>165</v>
      </c>
      <c r="AU279" s="17" t="s">
        <v>81</v>
      </c>
    </row>
    <row r="280" spans="2:65" s="13" customFormat="1">
      <c r="B280" s="156"/>
      <c r="D280" s="144" t="s">
        <v>169</v>
      </c>
      <c r="E280" s="157" t="s">
        <v>19</v>
      </c>
      <c r="F280" s="158" t="s">
        <v>2917</v>
      </c>
      <c r="H280" s="159">
        <v>1</v>
      </c>
      <c r="I280" s="160"/>
      <c r="L280" s="156"/>
      <c r="M280" s="161"/>
      <c r="T280" s="162"/>
      <c r="AT280" s="157" t="s">
        <v>169</v>
      </c>
      <c r="AU280" s="157" t="s">
        <v>81</v>
      </c>
      <c r="AV280" s="13" t="s">
        <v>81</v>
      </c>
      <c r="AW280" s="13" t="s">
        <v>33</v>
      </c>
      <c r="AX280" s="13" t="s">
        <v>79</v>
      </c>
      <c r="AY280" s="157" t="s">
        <v>156</v>
      </c>
    </row>
    <row r="281" spans="2:65" s="1" customFormat="1" ht="16.5" customHeight="1">
      <c r="B281" s="32"/>
      <c r="C281" s="131" t="s">
        <v>505</v>
      </c>
      <c r="D281" s="131" t="s">
        <v>158</v>
      </c>
      <c r="E281" s="132" t="s">
        <v>2921</v>
      </c>
      <c r="F281" s="133" t="s">
        <v>2922</v>
      </c>
      <c r="G281" s="134" t="s">
        <v>284</v>
      </c>
      <c r="H281" s="135">
        <v>1</v>
      </c>
      <c r="I281" s="136"/>
      <c r="J281" s="137">
        <f>ROUND(I281*H281,2)</f>
        <v>0</v>
      </c>
      <c r="K281" s="133" t="s">
        <v>162</v>
      </c>
      <c r="L281" s="32"/>
      <c r="M281" s="138" t="s">
        <v>19</v>
      </c>
      <c r="N281" s="139" t="s">
        <v>43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281</v>
      </c>
      <c r="AT281" s="142" t="s">
        <v>158</v>
      </c>
      <c r="AU281" s="142" t="s">
        <v>81</v>
      </c>
      <c r="AY281" s="17" t="s">
        <v>156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7" t="s">
        <v>79</v>
      </c>
      <c r="BK281" s="143">
        <f>ROUND(I281*H281,2)</f>
        <v>0</v>
      </c>
      <c r="BL281" s="17" t="s">
        <v>281</v>
      </c>
      <c r="BM281" s="142" t="s">
        <v>2923</v>
      </c>
    </row>
    <row r="282" spans="2:65" s="1" customFormat="1">
      <c r="B282" s="32"/>
      <c r="D282" s="144" t="s">
        <v>165</v>
      </c>
      <c r="F282" s="145" t="s">
        <v>2924</v>
      </c>
      <c r="I282" s="146"/>
      <c r="L282" s="32"/>
      <c r="M282" s="147"/>
      <c r="T282" s="53"/>
      <c r="AT282" s="17" t="s">
        <v>165</v>
      </c>
      <c r="AU282" s="17" t="s">
        <v>81</v>
      </c>
    </row>
    <row r="283" spans="2:65" s="1" customFormat="1">
      <c r="B283" s="32"/>
      <c r="D283" s="148" t="s">
        <v>167</v>
      </c>
      <c r="F283" s="149" t="s">
        <v>2925</v>
      </c>
      <c r="I283" s="146"/>
      <c r="L283" s="32"/>
      <c r="M283" s="147"/>
      <c r="T283" s="53"/>
      <c r="AT283" s="17" t="s">
        <v>167</v>
      </c>
      <c r="AU283" s="17" t="s">
        <v>81</v>
      </c>
    </row>
    <row r="284" spans="2:65" s="13" customFormat="1">
      <c r="B284" s="156"/>
      <c r="D284" s="144" t="s">
        <v>169</v>
      </c>
      <c r="E284" s="157" t="s">
        <v>19</v>
      </c>
      <c r="F284" s="158" t="s">
        <v>2926</v>
      </c>
      <c r="H284" s="159">
        <v>1</v>
      </c>
      <c r="I284" s="160"/>
      <c r="L284" s="156"/>
      <c r="M284" s="161"/>
      <c r="T284" s="162"/>
      <c r="AT284" s="157" t="s">
        <v>169</v>
      </c>
      <c r="AU284" s="157" t="s">
        <v>81</v>
      </c>
      <c r="AV284" s="13" t="s">
        <v>81</v>
      </c>
      <c r="AW284" s="13" t="s">
        <v>33</v>
      </c>
      <c r="AX284" s="13" t="s">
        <v>79</v>
      </c>
      <c r="AY284" s="157" t="s">
        <v>156</v>
      </c>
    </row>
    <row r="285" spans="2:65" s="1" customFormat="1" ht="16.5" customHeight="1">
      <c r="B285" s="32"/>
      <c r="C285" s="170" t="s">
        <v>513</v>
      </c>
      <c r="D285" s="170" t="s">
        <v>237</v>
      </c>
      <c r="E285" s="171" t="s">
        <v>2927</v>
      </c>
      <c r="F285" s="172" t="s">
        <v>2928</v>
      </c>
      <c r="G285" s="173" t="s">
        <v>284</v>
      </c>
      <c r="H285" s="174">
        <v>1</v>
      </c>
      <c r="I285" s="175"/>
      <c r="J285" s="176">
        <f>ROUND(I285*H285,2)</f>
        <v>0</v>
      </c>
      <c r="K285" s="172" t="s">
        <v>162</v>
      </c>
      <c r="L285" s="177"/>
      <c r="M285" s="178" t="s">
        <v>19</v>
      </c>
      <c r="N285" s="179" t="s">
        <v>43</v>
      </c>
      <c r="P285" s="140">
        <f>O285*H285</f>
        <v>0</v>
      </c>
      <c r="Q285" s="140">
        <v>2.9999999999999997E-4</v>
      </c>
      <c r="R285" s="140">
        <f>Q285*H285</f>
        <v>2.9999999999999997E-4</v>
      </c>
      <c r="S285" s="140">
        <v>0</v>
      </c>
      <c r="T285" s="141">
        <f>S285*H285</f>
        <v>0</v>
      </c>
      <c r="AR285" s="142" t="s">
        <v>384</v>
      </c>
      <c r="AT285" s="142" t="s">
        <v>237</v>
      </c>
      <c r="AU285" s="142" t="s">
        <v>81</v>
      </c>
      <c r="AY285" s="17" t="s">
        <v>156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7" t="s">
        <v>79</v>
      </c>
      <c r="BK285" s="143">
        <f>ROUND(I285*H285,2)</f>
        <v>0</v>
      </c>
      <c r="BL285" s="17" t="s">
        <v>281</v>
      </c>
      <c r="BM285" s="142" t="s">
        <v>2929</v>
      </c>
    </row>
    <row r="286" spans="2:65" s="1" customFormat="1">
      <c r="B286" s="32"/>
      <c r="D286" s="144" t="s">
        <v>165</v>
      </c>
      <c r="F286" s="145" t="s">
        <v>2928</v>
      </c>
      <c r="I286" s="146"/>
      <c r="L286" s="32"/>
      <c r="M286" s="147"/>
      <c r="T286" s="53"/>
      <c r="AT286" s="17" t="s">
        <v>165</v>
      </c>
      <c r="AU286" s="17" t="s">
        <v>81</v>
      </c>
    </row>
    <row r="287" spans="2:65" s="13" customFormat="1">
      <c r="B287" s="156"/>
      <c r="D287" s="144" t="s">
        <v>169</v>
      </c>
      <c r="E287" s="157" t="s">
        <v>19</v>
      </c>
      <c r="F287" s="158" t="s">
        <v>2926</v>
      </c>
      <c r="H287" s="159">
        <v>1</v>
      </c>
      <c r="I287" s="160"/>
      <c r="L287" s="156"/>
      <c r="M287" s="161"/>
      <c r="T287" s="162"/>
      <c r="AT287" s="157" t="s">
        <v>169</v>
      </c>
      <c r="AU287" s="157" t="s">
        <v>81</v>
      </c>
      <c r="AV287" s="13" t="s">
        <v>81</v>
      </c>
      <c r="AW287" s="13" t="s">
        <v>33</v>
      </c>
      <c r="AX287" s="13" t="s">
        <v>79</v>
      </c>
      <c r="AY287" s="157" t="s">
        <v>156</v>
      </c>
    </row>
    <row r="288" spans="2:65" s="1" customFormat="1" ht="16.5" customHeight="1">
      <c r="B288" s="32"/>
      <c r="C288" s="131" t="s">
        <v>520</v>
      </c>
      <c r="D288" s="131" t="s">
        <v>158</v>
      </c>
      <c r="E288" s="132" t="s">
        <v>2930</v>
      </c>
      <c r="F288" s="133" t="s">
        <v>2931</v>
      </c>
      <c r="G288" s="134" t="s">
        <v>284</v>
      </c>
      <c r="H288" s="135">
        <v>1</v>
      </c>
      <c r="I288" s="136"/>
      <c r="J288" s="137">
        <f>ROUND(I288*H288,2)</f>
        <v>0</v>
      </c>
      <c r="K288" s="133" t="s">
        <v>162</v>
      </c>
      <c r="L288" s="32"/>
      <c r="M288" s="138" t="s">
        <v>19</v>
      </c>
      <c r="N288" s="139" t="s">
        <v>43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281</v>
      </c>
      <c r="AT288" s="142" t="s">
        <v>158</v>
      </c>
      <c r="AU288" s="142" t="s">
        <v>81</v>
      </c>
      <c r="AY288" s="17" t="s">
        <v>156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7" t="s">
        <v>79</v>
      </c>
      <c r="BK288" s="143">
        <f>ROUND(I288*H288,2)</f>
        <v>0</v>
      </c>
      <c r="BL288" s="17" t="s">
        <v>281</v>
      </c>
      <c r="BM288" s="142" t="s">
        <v>2932</v>
      </c>
    </row>
    <row r="289" spans="2:65" s="1" customFormat="1">
      <c r="B289" s="32"/>
      <c r="D289" s="144" t="s">
        <v>165</v>
      </c>
      <c r="F289" s="145" t="s">
        <v>2933</v>
      </c>
      <c r="I289" s="146"/>
      <c r="L289" s="32"/>
      <c r="M289" s="147"/>
      <c r="T289" s="53"/>
      <c r="AT289" s="17" t="s">
        <v>165</v>
      </c>
      <c r="AU289" s="17" t="s">
        <v>81</v>
      </c>
    </row>
    <row r="290" spans="2:65" s="1" customFormat="1">
      <c r="B290" s="32"/>
      <c r="D290" s="148" t="s">
        <v>167</v>
      </c>
      <c r="F290" s="149" t="s">
        <v>2934</v>
      </c>
      <c r="I290" s="146"/>
      <c r="L290" s="32"/>
      <c r="M290" s="147"/>
      <c r="T290" s="53"/>
      <c r="AT290" s="17" t="s">
        <v>167</v>
      </c>
      <c r="AU290" s="17" t="s">
        <v>81</v>
      </c>
    </row>
    <row r="291" spans="2:65" s="13" customFormat="1">
      <c r="B291" s="156"/>
      <c r="D291" s="144" t="s">
        <v>169</v>
      </c>
      <c r="E291" s="157" t="s">
        <v>19</v>
      </c>
      <c r="F291" s="158" t="s">
        <v>2935</v>
      </c>
      <c r="H291" s="159">
        <v>1</v>
      </c>
      <c r="I291" s="160"/>
      <c r="L291" s="156"/>
      <c r="M291" s="161"/>
      <c r="T291" s="162"/>
      <c r="AT291" s="157" t="s">
        <v>169</v>
      </c>
      <c r="AU291" s="157" t="s">
        <v>81</v>
      </c>
      <c r="AV291" s="13" t="s">
        <v>81</v>
      </c>
      <c r="AW291" s="13" t="s">
        <v>33</v>
      </c>
      <c r="AX291" s="13" t="s">
        <v>79</v>
      </c>
      <c r="AY291" s="157" t="s">
        <v>156</v>
      </c>
    </row>
    <row r="292" spans="2:65" s="1" customFormat="1" ht="33" customHeight="1">
      <c r="B292" s="32"/>
      <c r="C292" s="170" t="s">
        <v>526</v>
      </c>
      <c r="D292" s="170" t="s">
        <v>237</v>
      </c>
      <c r="E292" s="171" t="s">
        <v>2936</v>
      </c>
      <c r="F292" s="172" t="s">
        <v>2937</v>
      </c>
      <c r="G292" s="173" t="s">
        <v>284</v>
      </c>
      <c r="H292" s="174">
        <v>1</v>
      </c>
      <c r="I292" s="175"/>
      <c r="J292" s="176">
        <f>ROUND(I292*H292,2)</f>
        <v>0</v>
      </c>
      <c r="K292" s="172" t="s">
        <v>162</v>
      </c>
      <c r="L292" s="177"/>
      <c r="M292" s="178" t="s">
        <v>19</v>
      </c>
      <c r="N292" s="179" t="s">
        <v>43</v>
      </c>
      <c r="P292" s="140">
        <f>O292*H292</f>
        <v>0</v>
      </c>
      <c r="Q292" s="140">
        <v>2.3000000000000001E-4</v>
      </c>
      <c r="R292" s="140">
        <f>Q292*H292</f>
        <v>2.3000000000000001E-4</v>
      </c>
      <c r="S292" s="140">
        <v>0</v>
      </c>
      <c r="T292" s="141">
        <f>S292*H292</f>
        <v>0</v>
      </c>
      <c r="AR292" s="142" t="s">
        <v>384</v>
      </c>
      <c r="AT292" s="142" t="s">
        <v>237</v>
      </c>
      <c r="AU292" s="142" t="s">
        <v>81</v>
      </c>
      <c r="AY292" s="17" t="s">
        <v>156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79</v>
      </c>
      <c r="BK292" s="143">
        <f>ROUND(I292*H292,2)</f>
        <v>0</v>
      </c>
      <c r="BL292" s="17" t="s">
        <v>281</v>
      </c>
      <c r="BM292" s="142" t="s">
        <v>2938</v>
      </c>
    </row>
    <row r="293" spans="2:65" s="1" customFormat="1">
      <c r="B293" s="32"/>
      <c r="D293" s="144" t="s">
        <v>165</v>
      </c>
      <c r="F293" s="145" t="s">
        <v>2937</v>
      </c>
      <c r="I293" s="146"/>
      <c r="L293" s="32"/>
      <c r="M293" s="147"/>
      <c r="T293" s="53"/>
      <c r="AT293" s="17" t="s">
        <v>165</v>
      </c>
      <c r="AU293" s="17" t="s">
        <v>81</v>
      </c>
    </row>
    <row r="294" spans="2:65" s="13" customFormat="1">
      <c r="B294" s="156"/>
      <c r="D294" s="144" t="s">
        <v>169</v>
      </c>
      <c r="E294" s="157" t="s">
        <v>19</v>
      </c>
      <c r="F294" s="158" t="s">
        <v>2935</v>
      </c>
      <c r="H294" s="159">
        <v>1</v>
      </c>
      <c r="I294" s="160"/>
      <c r="L294" s="156"/>
      <c r="M294" s="161"/>
      <c r="T294" s="162"/>
      <c r="AT294" s="157" t="s">
        <v>169</v>
      </c>
      <c r="AU294" s="157" t="s">
        <v>81</v>
      </c>
      <c r="AV294" s="13" t="s">
        <v>81</v>
      </c>
      <c r="AW294" s="13" t="s">
        <v>33</v>
      </c>
      <c r="AX294" s="13" t="s">
        <v>79</v>
      </c>
      <c r="AY294" s="157" t="s">
        <v>156</v>
      </c>
    </row>
    <row r="295" spans="2:65" s="1" customFormat="1" ht="24.2" customHeight="1">
      <c r="B295" s="32"/>
      <c r="C295" s="131" t="s">
        <v>532</v>
      </c>
      <c r="D295" s="131" t="s">
        <v>158</v>
      </c>
      <c r="E295" s="132" t="s">
        <v>2939</v>
      </c>
      <c r="F295" s="133" t="s">
        <v>2940</v>
      </c>
      <c r="G295" s="134" t="s">
        <v>706</v>
      </c>
      <c r="H295" s="135">
        <v>1</v>
      </c>
      <c r="I295" s="136"/>
      <c r="J295" s="137">
        <f>ROUND(I295*H295,2)</f>
        <v>0</v>
      </c>
      <c r="K295" s="133" t="s">
        <v>577</v>
      </c>
      <c r="L295" s="32"/>
      <c r="M295" s="138" t="s">
        <v>19</v>
      </c>
      <c r="N295" s="139" t="s">
        <v>43</v>
      </c>
      <c r="P295" s="140">
        <f>O295*H295</f>
        <v>0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AR295" s="142" t="s">
        <v>281</v>
      </c>
      <c r="AT295" s="142" t="s">
        <v>158</v>
      </c>
      <c r="AU295" s="142" t="s">
        <v>81</v>
      </c>
      <c r="AY295" s="17" t="s">
        <v>156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7" t="s">
        <v>79</v>
      </c>
      <c r="BK295" s="143">
        <f>ROUND(I295*H295,2)</f>
        <v>0</v>
      </c>
      <c r="BL295" s="17" t="s">
        <v>281</v>
      </c>
      <c r="BM295" s="142" t="s">
        <v>2941</v>
      </c>
    </row>
    <row r="296" spans="2:65" s="1" customFormat="1">
      <c r="B296" s="32"/>
      <c r="D296" s="144" t="s">
        <v>165</v>
      </c>
      <c r="F296" s="145" t="s">
        <v>2940</v>
      </c>
      <c r="I296" s="146"/>
      <c r="L296" s="32"/>
      <c r="M296" s="147"/>
      <c r="T296" s="53"/>
      <c r="AT296" s="17" t="s">
        <v>165</v>
      </c>
      <c r="AU296" s="17" t="s">
        <v>81</v>
      </c>
    </row>
    <row r="297" spans="2:65" s="1" customFormat="1" ht="24.2" customHeight="1">
      <c r="B297" s="32"/>
      <c r="C297" s="131" t="s">
        <v>540</v>
      </c>
      <c r="D297" s="131" t="s">
        <v>158</v>
      </c>
      <c r="E297" s="132" t="s">
        <v>2942</v>
      </c>
      <c r="F297" s="133" t="s">
        <v>2943</v>
      </c>
      <c r="G297" s="134" t="s">
        <v>284</v>
      </c>
      <c r="H297" s="135">
        <v>1</v>
      </c>
      <c r="I297" s="136"/>
      <c r="J297" s="137">
        <f>ROUND(I297*H297,2)</f>
        <v>0</v>
      </c>
      <c r="K297" s="133" t="s">
        <v>162</v>
      </c>
      <c r="L297" s="32"/>
      <c r="M297" s="138" t="s">
        <v>19</v>
      </c>
      <c r="N297" s="139" t="s">
        <v>43</v>
      </c>
      <c r="P297" s="140">
        <f>O297*H297</f>
        <v>0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AR297" s="142" t="s">
        <v>281</v>
      </c>
      <c r="AT297" s="142" t="s">
        <v>158</v>
      </c>
      <c r="AU297" s="142" t="s">
        <v>81</v>
      </c>
      <c r="AY297" s="17" t="s">
        <v>156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79</v>
      </c>
      <c r="BK297" s="143">
        <f>ROUND(I297*H297,2)</f>
        <v>0</v>
      </c>
      <c r="BL297" s="17" t="s">
        <v>281</v>
      </c>
      <c r="BM297" s="142" t="s">
        <v>2944</v>
      </c>
    </row>
    <row r="298" spans="2:65" s="1" customFormat="1">
      <c r="B298" s="32"/>
      <c r="D298" s="144" t="s">
        <v>165</v>
      </c>
      <c r="F298" s="145" t="s">
        <v>2945</v>
      </c>
      <c r="I298" s="146"/>
      <c r="L298" s="32"/>
      <c r="M298" s="147"/>
      <c r="T298" s="53"/>
      <c r="AT298" s="17" t="s">
        <v>165</v>
      </c>
      <c r="AU298" s="17" t="s">
        <v>81</v>
      </c>
    </row>
    <row r="299" spans="2:65" s="1" customFormat="1">
      <c r="B299" s="32"/>
      <c r="D299" s="148" t="s">
        <v>167</v>
      </c>
      <c r="F299" s="149" t="s">
        <v>2946</v>
      </c>
      <c r="I299" s="146"/>
      <c r="L299" s="32"/>
      <c r="M299" s="147"/>
      <c r="T299" s="53"/>
      <c r="AT299" s="17" t="s">
        <v>167</v>
      </c>
      <c r="AU299" s="17" t="s">
        <v>81</v>
      </c>
    </row>
    <row r="300" spans="2:65" s="13" customFormat="1">
      <c r="B300" s="156"/>
      <c r="D300" s="144" t="s">
        <v>169</v>
      </c>
      <c r="E300" s="157" t="s">
        <v>19</v>
      </c>
      <c r="F300" s="158" t="s">
        <v>2947</v>
      </c>
      <c r="H300" s="159">
        <v>1</v>
      </c>
      <c r="I300" s="160"/>
      <c r="L300" s="156"/>
      <c r="M300" s="161"/>
      <c r="T300" s="162"/>
      <c r="AT300" s="157" t="s">
        <v>169</v>
      </c>
      <c r="AU300" s="157" t="s">
        <v>81</v>
      </c>
      <c r="AV300" s="13" t="s">
        <v>81</v>
      </c>
      <c r="AW300" s="13" t="s">
        <v>33</v>
      </c>
      <c r="AX300" s="13" t="s">
        <v>79</v>
      </c>
      <c r="AY300" s="157" t="s">
        <v>156</v>
      </c>
    </row>
    <row r="301" spans="2:65" s="1" customFormat="1" ht="24.2" customHeight="1">
      <c r="B301" s="32"/>
      <c r="C301" s="170" t="s">
        <v>547</v>
      </c>
      <c r="D301" s="170" t="s">
        <v>237</v>
      </c>
      <c r="E301" s="171" t="s">
        <v>2948</v>
      </c>
      <c r="F301" s="172" t="s">
        <v>2949</v>
      </c>
      <c r="G301" s="173" t="s">
        <v>284</v>
      </c>
      <c r="H301" s="174">
        <v>1</v>
      </c>
      <c r="I301" s="175"/>
      <c r="J301" s="176">
        <f>ROUND(I301*H301,2)</f>
        <v>0</v>
      </c>
      <c r="K301" s="172" t="s">
        <v>162</v>
      </c>
      <c r="L301" s="177"/>
      <c r="M301" s="178" t="s">
        <v>19</v>
      </c>
      <c r="N301" s="179" t="s">
        <v>43</v>
      </c>
      <c r="P301" s="140">
        <f>O301*H301</f>
        <v>0</v>
      </c>
      <c r="Q301" s="140">
        <v>2.9000000000000001E-2</v>
      </c>
      <c r="R301" s="140">
        <f>Q301*H301</f>
        <v>2.9000000000000001E-2</v>
      </c>
      <c r="S301" s="140">
        <v>0</v>
      </c>
      <c r="T301" s="141">
        <f>S301*H301</f>
        <v>0</v>
      </c>
      <c r="AR301" s="142" t="s">
        <v>384</v>
      </c>
      <c r="AT301" s="142" t="s">
        <v>237</v>
      </c>
      <c r="AU301" s="142" t="s">
        <v>81</v>
      </c>
      <c r="AY301" s="17" t="s">
        <v>156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7" t="s">
        <v>79</v>
      </c>
      <c r="BK301" s="143">
        <f>ROUND(I301*H301,2)</f>
        <v>0</v>
      </c>
      <c r="BL301" s="17" t="s">
        <v>281</v>
      </c>
      <c r="BM301" s="142" t="s">
        <v>2950</v>
      </c>
    </row>
    <row r="302" spans="2:65" s="1" customFormat="1">
      <c r="B302" s="32"/>
      <c r="D302" s="144" t="s">
        <v>165</v>
      </c>
      <c r="F302" s="145" t="s">
        <v>2949</v>
      </c>
      <c r="I302" s="146"/>
      <c r="L302" s="32"/>
      <c r="M302" s="147"/>
      <c r="T302" s="53"/>
      <c r="AT302" s="17" t="s">
        <v>165</v>
      </c>
      <c r="AU302" s="17" t="s">
        <v>81</v>
      </c>
    </row>
    <row r="303" spans="2:65" s="13" customFormat="1">
      <c r="B303" s="156"/>
      <c r="D303" s="144" t="s">
        <v>169</v>
      </c>
      <c r="E303" s="157" t="s">
        <v>19</v>
      </c>
      <c r="F303" s="158" t="s">
        <v>2947</v>
      </c>
      <c r="H303" s="159">
        <v>1</v>
      </c>
      <c r="I303" s="160"/>
      <c r="L303" s="156"/>
      <c r="M303" s="161"/>
      <c r="T303" s="162"/>
      <c r="AT303" s="157" t="s">
        <v>169</v>
      </c>
      <c r="AU303" s="157" t="s">
        <v>81</v>
      </c>
      <c r="AV303" s="13" t="s">
        <v>81</v>
      </c>
      <c r="AW303" s="13" t="s">
        <v>33</v>
      </c>
      <c r="AX303" s="13" t="s">
        <v>79</v>
      </c>
      <c r="AY303" s="157" t="s">
        <v>156</v>
      </c>
    </row>
    <row r="304" spans="2:65" s="1" customFormat="1" ht="24.2" customHeight="1">
      <c r="B304" s="32"/>
      <c r="C304" s="131" t="s">
        <v>553</v>
      </c>
      <c r="D304" s="131" t="s">
        <v>158</v>
      </c>
      <c r="E304" s="132" t="s">
        <v>2951</v>
      </c>
      <c r="F304" s="133" t="s">
        <v>2952</v>
      </c>
      <c r="G304" s="134" t="s">
        <v>284</v>
      </c>
      <c r="H304" s="135">
        <v>1</v>
      </c>
      <c r="I304" s="136"/>
      <c r="J304" s="137">
        <f>ROUND(I304*H304,2)</f>
        <v>0</v>
      </c>
      <c r="K304" s="133" t="s">
        <v>162</v>
      </c>
      <c r="L304" s="32"/>
      <c r="M304" s="138" t="s">
        <v>19</v>
      </c>
      <c r="N304" s="139" t="s">
        <v>43</v>
      </c>
      <c r="P304" s="140">
        <f>O304*H304</f>
        <v>0</v>
      </c>
      <c r="Q304" s="140">
        <v>0</v>
      </c>
      <c r="R304" s="140">
        <f>Q304*H304</f>
        <v>0</v>
      </c>
      <c r="S304" s="140">
        <v>0</v>
      </c>
      <c r="T304" s="141">
        <f>S304*H304</f>
        <v>0</v>
      </c>
      <c r="AR304" s="142" t="s">
        <v>281</v>
      </c>
      <c r="AT304" s="142" t="s">
        <v>158</v>
      </c>
      <c r="AU304" s="142" t="s">
        <v>81</v>
      </c>
      <c r="AY304" s="17" t="s">
        <v>156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7" t="s">
        <v>79</v>
      </c>
      <c r="BK304" s="143">
        <f>ROUND(I304*H304,2)</f>
        <v>0</v>
      </c>
      <c r="BL304" s="17" t="s">
        <v>281</v>
      </c>
      <c r="BM304" s="142" t="s">
        <v>2953</v>
      </c>
    </row>
    <row r="305" spans="2:65" s="1" customFormat="1">
      <c r="B305" s="32"/>
      <c r="D305" s="144" t="s">
        <v>165</v>
      </c>
      <c r="F305" s="145" t="s">
        <v>2954</v>
      </c>
      <c r="I305" s="146"/>
      <c r="L305" s="32"/>
      <c r="M305" s="147"/>
      <c r="T305" s="53"/>
      <c r="AT305" s="17" t="s">
        <v>165</v>
      </c>
      <c r="AU305" s="17" t="s">
        <v>81</v>
      </c>
    </row>
    <row r="306" spans="2:65" s="1" customFormat="1">
      <c r="B306" s="32"/>
      <c r="D306" s="148" t="s">
        <v>167</v>
      </c>
      <c r="F306" s="149" t="s">
        <v>2955</v>
      </c>
      <c r="I306" s="146"/>
      <c r="L306" s="32"/>
      <c r="M306" s="147"/>
      <c r="T306" s="53"/>
      <c r="AT306" s="17" t="s">
        <v>167</v>
      </c>
      <c r="AU306" s="17" t="s">
        <v>81</v>
      </c>
    </row>
    <row r="307" spans="2:65" s="13" customFormat="1">
      <c r="B307" s="156"/>
      <c r="D307" s="144" t="s">
        <v>169</v>
      </c>
      <c r="E307" s="157" t="s">
        <v>19</v>
      </c>
      <c r="F307" s="158" t="s">
        <v>2956</v>
      </c>
      <c r="H307" s="159">
        <v>1</v>
      </c>
      <c r="I307" s="160"/>
      <c r="L307" s="156"/>
      <c r="M307" s="161"/>
      <c r="T307" s="162"/>
      <c r="AT307" s="157" t="s">
        <v>169</v>
      </c>
      <c r="AU307" s="157" t="s">
        <v>81</v>
      </c>
      <c r="AV307" s="13" t="s">
        <v>81</v>
      </c>
      <c r="AW307" s="13" t="s">
        <v>33</v>
      </c>
      <c r="AX307" s="13" t="s">
        <v>79</v>
      </c>
      <c r="AY307" s="157" t="s">
        <v>156</v>
      </c>
    </row>
    <row r="308" spans="2:65" s="1" customFormat="1" ht="33" customHeight="1">
      <c r="B308" s="32"/>
      <c r="C308" s="170" t="s">
        <v>560</v>
      </c>
      <c r="D308" s="170" t="s">
        <v>237</v>
      </c>
      <c r="E308" s="171" t="s">
        <v>2957</v>
      </c>
      <c r="F308" s="172" t="s">
        <v>2958</v>
      </c>
      <c r="G308" s="173" t="s">
        <v>284</v>
      </c>
      <c r="H308" s="174">
        <v>1</v>
      </c>
      <c r="I308" s="175"/>
      <c r="J308" s="176">
        <f>ROUND(I308*H308,2)</f>
        <v>0</v>
      </c>
      <c r="K308" s="172" t="s">
        <v>162</v>
      </c>
      <c r="L308" s="177"/>
      <c r="M308" s="178" t="s">
        <v>19</v>
      </c>
      <c r="N308" s="179" t="s">
        <v>43</v>
      </c>
      <c r="P308" s="140">
        <f>O308*H308</f>
        <v>0</v>
      </c>
      <c r="Q308" s="140">
        <v>0.05</v>
      </c>
      <c r="R308" s="140">
        <f>Q308*H308</f>
        <v>0.05</v>
      </c>
      <c r="S308" s="140">
        <v>0</v>
      </c>
      <c r="T308" s="141">
        <f>S308*H308</f>
        <v>0</v>
      </c>
      <c r="AR308" s="142" t="s">
        <v>384</v>
      </c>
      <c r="AT308" s="142" t="s">
        <v>237</v>
      </c>
      <c r="AU308" s="142" t="s">
        <v>81</v>
      </c>
      <c r="AY308" s="17" t="s">
        <v>156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79</v>
      </c>
      <c r="BK308" s="143">
        <f>ROUND(I308*H308,2)</f>
        <v>0</v>
      </c>
      <c r="BL308" s="17" t="s">
        <v>281</v>
      </c>
      <c r="BM308" s="142" t="s">
        <v>2959</v>
      </c>
    </row>
    <row r="309" spans="2:65" s="1" customFormat="1">
      <c r="B309" s="32"/>
      <c r="D309" s="144" t="s">
        <v>165</v>
      </c>
      <c r="F309" s="145" t="s">
        <v>2958</v>
      </c>
      <c r="I309" s="146"/>
      <c r="L309" s="32"/>
      <c r="M309" s="147"/>
      <c r="T309" s="53"/>
      <c r="AT309" s="17" t="s">
        <v>165</v>
      </c>
      <c r="AU309" s="17" t="s">
        <v>81</v>
      </c>
    </row>
    <row r="310" spans="2:65" s="13" customFormat="1">
      <c r="B310" s="156"/>
      <c r="D310" s="144" t="s">
        <v>169</v>
      </c>
      <c r="E310" s="157" t="s">
        <v>19</v>
      </c>
      <c r="F310" s="158" t="s">
        <v>2956</v>
      </c>
      <c r="H310" s="159">
        <v>1</v>
      </c>
      <c r="I310" s="160"/>
      <c r="L310" s="156"/>
      <c r="M310" s="161"/>
      <c r="T310" s="162"/>
      <c r="AT310" s="157" t="s">
        <v>169</v>
      </c>
      <c r="AU310" s="157" t="s">
        <v>81</v>
      </c>
      <c r="AV310" s="13" t="s">
        <v>81</v>
      </c>
      <c r="AW310" s="13" t="s">
        <v>33</v>
      </c>
      <c r="AX310" s="13" t="s">
        <v>79</v>
      </c>
      <c r="AY310" s="157" t="s">
        <v>156</v>
      </c>
    </row>
    <row r="311" spans="2:65" s="1" customFormat="1" ht="37.9" customHeight="1">
      <c r="B311" s="32"/>
      <c r="C311" s="131" t="s">
        <v>568</v>
      </c>
      <c r="D311" s="131" t="s">
        <v>158</v>
      </c>
      <c r="E311" s="132" t="s">
        <v>2960</v>
      </c>
      <c r="F311" s="133" t="s">
        <v>2961</v>
      </c>
      <c r="G311" s="134" t="s">
        <v>372</v>
      </c>
      <c r="H311" s="135">
        <v>4</v>
      </c>
      <c r="I311" s="136"/>
      <c r="J311" s="137">
        <f>ROUND(I311*H311,2)</f>
        <v>0</v>
      </c>
      <c r="K311" s="133" t="s">
        <v>577</v>
      </c>
      <c r="L311" s="32"/>
      <c r="M311" s="138" t="s">
        <v>19</v>
      </c>
      <c r="N311" s="139" t="s">
        <v>43</v>
      </c>
      <c r="P311" s="140">
        <f>O311*H311</f>
        <v>0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AR311" s="142" t="s">
        <v>281</v>
      </c>
      <c r="AT311" s="142" t="s">
        <v>158</v>
      </c>
      <c r="AU311" s="142" t="s">
        <v>81</v>
      </c>
      <c r="AY311" s="17" t="s">
        <v>156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79</v>
      </c>
      <c r="BK311" s="143">
        <f>ROUND(I311*H311,2)</f>
        <v>0</v>
      </c>
      <c r="BL311" s="17" t="s">
        <v>281</v>
      </c>
      <c r="BM311" s="142" t="s">
        <v>2962</v>
      </c>
    </row>
    <row r="312" spans="2:65" s="1" customFormat="1">
      <c r="B312" s="32"/>
      <c r="D312" s="144" t="s">
        <v>165</v>
      </c>
      <c r="F312" s="145" t="s">
        <v>2961</v>
      </c>
      <c r="I312" s="146"/>
      <c r="L312" s="32"/>
      <c r="M312" s="147"/>
      <c r="T312" s="53"/>
      <c r="AT312" s="17" t="s">
        <v>165</v>
      </c>
      <c r="AU312" s="17" t="s">
        <v>81</v>
      </c>
    </row>
    <row r="313" spans="2:65" s="13" customFormat="1">
      <c r="B313" s="156"/>
      <c r="D313" s="144" t="s">
        <v>169</v>
      </c>
      <c r="E313" s="157" t="s">
        <v>19</v>
      </c>
      <c r="F313" s="158" t="s">
        <v>2963</v>
      </c>
      <c r="H313" s="159">
        <v>4</v>
      </c>
      <c r="I313" s="160"/>
      <c r="L313" s="156"/>
      <c r="M313" s="161"/>
      <c r="T313" s="162"/>
      <c r="AT313" s="157" t="s">
        <v>169</v>
      </c>
      <c r="AU313" s="157" t="s">
        <v>81</v>
      </c>
      <c r="AV313" s="13" t="s">
        <v>81</v>
      </c>
      <c r="AW313" s="13" t="s">
        <v>33</v>
      </c>
      <c r="AX313" s="13" t="s">
        <v>79</v>
      </c>
      <c r="AY313" s="157" t="s">
        <v>156</v>
      </c>
    </row>
    <row r="314" spans="2:65" s="1" customFormat="1" ht="33" customHeight="1">
      <c r="B314" s="32"/>
      <c r="C314" s="170" t="s">
        <v>574</v>
      </c>
      <c r="D314" s="170" t="s">
        <v>237</v>
      </c>
      <c r="E314" s="171" t="s">
        <v>2964</v>
      </c>
      <c r="F314" s="172" t="s">
        <v>2965</v>
      </c>
      <c r="G314" s="173" t="s">
        <v>372</v>
      </c>
      <c r="H314" s="174">
        <v>4.12</v>
      </c>
      <c r="I314" s="175"/>
      <c r="J314" s="176">
        <f>ROUND(I314*H314,2)</f>
        <v>0</v>
      </c>
      <c r="K314" s="172" t="s">
        <v>577</v>
      </c>
      <c r="L314" s="177"/>
      <c r="M314" s="178" t="s">
        <v>19</v>
      </c>
      <c r="N314" s="179" t="s">
        <v>43</v>
      </c>
      <c r="P314" s="140">
        <f>O314*H314</f>
        <v>0</v>
      </c>
      <c r="Q314" s="140">
        <v>2.0999999999999999E-3</v>
      </c>
      <c r="R314" s="140">
        <f>Q314*H314</f>
        <v>8.652E-3</v>
      </c>
      <c r="S314" s="140">
        <v>0</v>
      </c>
      <c r="T314" s="141">
        <f>S314*H314</f>
        <v>0</v>
      </c>
      <c r="AR314" s="142" t="s">
        <v>384</v>
      </c>
      <c r="AT314" s="142" t="s">
        <v>237</v>
      </c>
      <c r="AU314" s="142" t="s">
        <v>81</v>
      </c>
      <c r="AY314" s="17" t="s">
        <v>156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79</v>
      </c>
      <c r="BK314" s="143">
        <f>ROUND(I314*H314,2)</f>
        <v>0</v>
      </c>
      <c r="BL314" s="17" t="s">
        <v>281</v>
      </c>
      <c r="BM314" s="142" t="s">
        <v>2966</v>
      </c>
    </row>
    <row r="315" spans="2:65" s="1" customFormat="1">
      <c r="B315" s="32"/>
      <c r="D315" s="144" t="s">
        <v>165</v>
      </c>
      <c r="F315" s="145" t="s">
        <v>2965</v>
      </c>
      <c r="I315" s="146"/>
      <c r="L315" s="32"/>
      <c r="M315" s="147"/>
      <c r="T315" s="53"/>
      <c r="AT315" s="17" t="s">
        <v>165</v>
      </c>
      <c r="AU315" s="17" t="s">
        <v>81</v>
      </c>
    </row>
    <row r="316" spans="2:65" s="13" customFormat="1">
      <c r="B316" s="156"/>
      <c r="D316" s="144" t="s">
        <v>169</v>
      </c>
      <c r="E316" s="157" t="s">
        <v>19</v>
      </c>
      <c r="F316" s="158" t="s">
        <v>2963</v>
      </c>
      <c r="H316" s="159">
        <v>4</v>
      </c>
      <c r="I316" s="160"/>
      <c r="L316" s="156"/>
      <c r="M316" s="161"/>
      <c r="T316" s="162"/>
      <c r="AT316" s="157" t="s">
        <v>169</v>
      </c>
      <c r="AU316" s="157" t="s">
        <v>81</v>
      </c>
      <c r="AV316" s="13" t="s">
        <v>81</v>
      </c>
      <c r="AW316" s="13" t="s">
        <v>33</v>
      </c>
      <c r="AX316" s="13" t="s">
        <v>79</v>
      </c>
      <c r="AY316" s="157" t="s">
        <v>156</v>
      </c>
    </row>
    <row r="317" spans="2:65" s="13" customFormat="1">
      <c r="B317" s="156"/>
      <c r="D317" s="144" t="s">
        <v>169</v>
      </c>
      <c r="F317" s="158" t="s">
        <v>2967</v>
      </c>
      <c r="H317" s="159">
        <v>4.12</v>
      </c>
      <c r="I317" s="160"/>
      <c r="L317" s="156"/>
      <c r="M317" s="161"/>
      <c r="T317" s="162"/>
      <c r="AT317" s="157" t="s">
        <v>169</v>
      </c>
      <c r="AU317" s="157" t="s">
        <v>81</v>
      </c>
      <c r="AV317" s="13" t="s">
        <v>81</v>
      </c>
      <c r="AW317" s="13" t="s">
        <v>4</v>
      </c>
      <c r="AX317" s="13" t="s">
        <v>79</v>
      </c>
      <c r="AY317" s="157" t="s">
        <v>156</v>
      </c>
    </row>
    <row r="318" spans="2:65" s="1" customFormat="1" ht="24.2" customHeight="1">
      <c r="B318" s="32"/>
      <c r="C318" s="170" t="s">
        <v>595</v>
      </c>
      <c r="D318" s="170" t="s">
        <v>237</v>
      </c>
      <c r="E318" s="171" t="s">
        <v>2968</v>
      </c>
      <c r="F318" s="172" t="s">
        <v>2969</v>
      </c>
      <c r="G318" s="173" t="s">
        <v>252</v>
      </c>
      <c r="H318" s="174">
        <v>2</v>
      </c>
      <c r="I318" s="175"/>
      <c r="J318" s="176">
        <f>ROUND(I318*H318,2)</f>
        <v>0</v>
      </c>
      <c r="K318" s="172" t="s">
        <v>577</v>
      </c>
      <c r="L318" s="177"/>
      <c r="M318" s="178" t="s">
        <v>19</v>
      </c>
      <c r="N318" s="179" t="s">
        <v>43</v>
      </c>
      <c r="P318" s="140">
        <f>O318*H318</f>
        <v>0</v>
      </c>
      <c r="Q318" s="140">
        <v>3.1E-4</v>
      </c>
      <c r="R318" s="140">
        <f>Q318*H318</f>
        <v>6.2E-4</v>
      </c>
      <c r="S318" s="140">
        <v>0</v>
      </c>
      <c r="T318" s="141">
        <f>S318*H318</f>
        <v>0</v>
      </c>
      <c r="AR318" s="142" t="s">
        <v>384</v>
      </c>
      <c r="AT318" s="142" t="s">
        <v>237</v>
      </c>
      <c r="AU318" s="142" t="s">
        <v>81</v>
      </c>
      <c r="AY318" s="17" t="s">
        <v>156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7" t="s">
        <v>79</v>
      </c>
      <c r="BK318" s="143">
        <f>ROUND(I318*H318,2)</f>
        <v>0</v>
      </c>
      <c r="BL318" s="17" t="s">
        <v>281</v>
      </c>
      <c r="BM318" s="142" t="s">
        <v>2970</v>
      </c>
    </row>
    <row r="319" spans="2:65" s="1" customFormat="1">
      <c r="B319" s="32"/>
      <c r="D319" s="144" t="s">
        <v>165</v>
      </c>
      <c r="F319" s="145" t="s">
        <v>2969</v>
      </c>
      <c r="I319" s="146"/>
      <c r="L319" s="32"/>
      <c r="M319" s="147"/>
      <c r="T319" s="53"/>
      <c r="AT319" s="17" t="s">
        <v>165</v>
      </c>
      <c r="AU319" s="17" t="s">
        <v>81</v>
      </c>
    </row>
    <row r="320" spans="2:65" s="13" customFormat="1">
      <c r="B320" s="156"/>
      <c r="D320" s="144" t="s">
        <v>169</v>
      </c>
      <c r="E320" s="157" t="s">
        <v>19</v>
      </c>
      <c r="F320" s="158" t="s">
        <v>2971</v>
      </c>
      <c r="H320" s="159">
        <v>2</v>
      </c>
      <c r="I320" s="160"/>
      <c r="L320" s="156"/>
      <c r="M320" s="161"/>
      <c r="T320" s="162"/>
      <c r="AT320" s="157" t="s">
        <v>169</v>
      </c>
      <c r="AU320" s="157" t="s">
        <v>81</v>
      </c>
      <c r="AV320" s="13" t="s">
        <v>81</v>
      </c>
      <c r="AW320" s="13" t="s">
        <v>33</v>
      </c>
      <c r="AX320" s="13" t="s">
        <v>79</v>
      </c>
      <c r="AY320" s="157" t="s">
        <v>156</v>
      </c>
    </row>
    <row r="321" spans="2:65" s="1" customFormat="1" ht="24.2" customHeight="1">
      <c r="B321" s="32"/>
      <c r="C321" s="131" t="s">
        <v>599</v>
      </c>
      <c r="D321" s="131" t="s">
        <v>158</v>
      </c>
      <c r="E321" s="132" t="s">
        <v>2972</v>
      </c>
      <c r="F321" s="133" t="s">
        <v>2973</v>
      </c>
      <c r="G321" s="134" t="s">
        <v>284</v>
      </c>
      <c r="H321" s="135">
        <v>2</v>
      </c>
      <c r="I321" s="136"/>
      <c r="J321" s="137">
        <f>ROUND(I321*H321,2)</f>
        <v>0</v>
      </c>
      <c r="K321" s="133" t="s">
        <v>162</v>
      </c>
      <c r="L321" s="32"/>
      <c r="M321" s="138" t="s">
        <v>19</v>
      </c>
      <c r="N321" s="139" t="s">
        <v>43</v>
      </c>
      <c r="P321" s="140">
        <f>O321*H321</f>
        <v>0</v>
      </c>
      <c r="Q321" s="140">
        <v>0</v>
      </c>
      <c r="R321" s="140">
        <f>Q321*H321</f>
        <v>0</v>
      </c>
      <c r="S321" s="140">
        <v>0</v>
      </c>
      <c r="T321" s="141">
        <f>S321*H321</f>
        <v>0</v>
      </c>
      <c r="AR321" s="142" t="s">
        <v>281</v>
      </c>
      <c r="AT321" s="142" t="s">
        <v>158</v>
      </c>
      <c r="AU321" s="142" t="s">
        <v>81</v>
      </c>
      <c r="AY321" s="17" t="s">
        <v>156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7" t="s">
        <v>79</v>
      </c>
      <c r="BK321" s="143">
        <f>ROUND(I321*H321,2)</f>
        <v>0</v>
      </c>
      <c r="BL321" s="17" t="s">
        <v>281</v>
      </c>
      <c r="BM321" s="142" t="s">
        <v>2974</v>
      </c>
    </row>
    <row r="322" spans="2:65" s="1" customFormat="1">
      <c r="B322" s="32"/>
      <c r="D322" s="144" t="s">
        <v>165</v>
      </c>
      <c r="F322" s="145" t="s">
        <v>2975</v>
      </c>
      <c r="I322" s="146"/>
      <c r="L322" s="32"/>
      <c r="M322" s="147"/>
      <c r="T322" s="53"/>
      <c r="AT322" s="17" t="s">
        <v>165</v>
      </c>
      <c r="AU322" s="17" t="s">
        <v>81</v>
      </c>
    </row>
    <row r="323" spans="2:65" s="1" customFormat="1">
      <c r="B323" s="32"/>
      <c r="D323" s="148" t="s">
        <v>167</v>
      </c>
      <c r="F323" s="149" t="s">
        <v>2976</v>
      </c>
      <c r="I323" s="146"/>
      <c r="L323" s="32"/>
      <c r="M323" s="147"/>
      <c r="T323" s="53"/>
      <c r="AT323" s="17" t="s">
        <v>167</v>
      </c>
      <c r="AU323" s="17" t="s">
        <v>81</v>
      </c>
    </row>
    <row r="324" spans="2:65" s="13" customFormat="1">
      <c r="B324" s="156"/>
      <c r="D324" s="144" t="s">
        <v>169</v>
      </c>
      <c r="E324" s="157" t="s">
        <v>19</v>
      </c>
      <c r="F324" s="158" t="s">
        <v>2977</v>
      </c>
      <c r="H324" s="159">
        <v>2</v>
      </c>
      <c r="I324" s="160"/>
      <c r="L324" s="156"/>
      <c r="M324" s="161"/>
      <c r="T324" s="162"/>
      <c r="AT324" s="157" t="s">
        <v>169</v>
      </c>
      <c r="AU324" s="157" t="s">
        <v>81</v>
      </c>
      <c r="AV324" s="13" t="s">
        <v>81</v>
      </c>
      <c r="AW324" s="13" t="s">
        <v>33</v>
      </c>
      <c r="AX324" s="13" t="s">
        <v>79</v>
      </c>
      <c r="AY324" s="157" t="s">
        <v>156</v>
      </c>
    </row>
    <row r="325" spans="2:65" s="1" customFormat="1" ht="37.9" customHeight="1">
      <c r="B325" s="32"/>
      <c r="C325" s="170" t="s">
        <v>603</v>
      </c>
      <c r="D325" s="170" t="s">
        <v>237</v>
      </c>
      <c r="E325" s="171" t="s">
        <v>2978</v>
      </c>
      <c r="F325" s="172" t="s">
        <v>2979</v>
      </c>
      <c r="G325" s="173" t="s">
        <v>284</v>
      </c>
      <c r="H325" s="174">
        <v>2</v>
      </c>
      <c r="I325" s="175"/>
      <c r="J325" s="176">
        <f>ROUND(I325*H325,2)</f>
        <v>0</v>
      </c>
      <c r="K325" s="172" t="s">
        <v>577</v>
      </c>
      <c r="L325" s="177"/>
      <c r="M325" s="178" t="s">
        <v>19</v>
      </c>
      <c r="N325" s="179" t="s">
        <v>43</v>
      </c>
      <c r="P325" s="140">
        <f>O325*H325</f>
        <v>0</v>
      </c>
      <c r="Q325" s="140">
        <v>8.0000000000000004E-4</v>
      </c>
      <c r="R325" s="140">
        <f>Q325*H325</f>
        <v>1.6000000000000001E-3</v>
      </c>
      <c r="S325" s="140">
        <v>0</v>
      </c>
      <c r="T325" s="141">
        <f>S325*H325</f>
        <v>0</v>
      </c>
      <c r="AR325" s="142" t="s">
        <v>384</v>
      </c>
      <c r="AT325" s="142" t="s">
        <v>237</v>
      </c>
      <c r="AU325" s="142" t="s">
        <v>81</v>
      </c>
      <c r="AY325" s="17" t="s">
        <v>156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7" t="s">
        <v>79</v>
      </c>
      <c r="BK325" s="143">
        <f>ROUND(I325*H325,2)</f>
        <v>0</v>
      </c>
      <c r="BL325" s="17" t="s">
        <v>281</v>
      </c>
      <c r="BM325" s="142" t="s">
        <v>2980</v>
      </c>
    </row>
    <row r="326" spans="2:65" s="1" customFormat="1">
      <c r="B326" s="32"/>
      <c r="D326" s="144" t="s">
        <v>165</v>
      </c>
      <c r="F326" s="145" t="s">
        <v>2979</v>
      </c>
      <c r="I326" s="146"/>
      <c r="L326" s="32"/>
      <c r="M326" s="147"/>
      <c r="T326" s="53"/>
      <c r="AT326" s="17" t="s">
        <v>165</v>
      </c>
      <c r="AU326" s="17" t="s">
        <v>81</v>
      </c>
    </row>
    <row r="327" spans="2:65" s="13" customFormat="1">
      <c r="B327" s="156"/>
      <c r="D327" s="144" t="s">
        <v>169</v>
      </c>
      <c r="E327" s="157" t="s">
        <v>19</v>
      </c>
      <c r="F327" s="158" t="s">
        <v>2977</v>
      </c>
      <c r="H327" s="159">
        <v>2</v>
      </c>
      <c r="I327" s="160"/>
      <c r="L327" s="156"/>
      <c r="M327" s="161"/>
      <c r="T327" s="162"/>
      <c r="AT327" s="157" t="s">
        <v>169</v>
      </c>
      <c r="AU327" s="157" t="s">
        <v>81</v>
      </c>
      <c r="AV327" s="13" t="s">
        <v>81</v>
      </c>
      <c r="AW327" s="13" t="s">
        <v>33</v>
      </c>
      <c r="AX327" s="13" t="s">
        <v>79</v>
      </c>
      <c r="AY327" s="157" t="s">
        <v>156</v>
      </c>
    </row>
    <row r="328" spans="2:65" s="1" customFormat="1" ht="24.2" customHeight="1">
      <c r="B328" s="32"/>
      <c r="C328" s="131" t="s">
        <v>608</v>
      </c>
      <c r="D328" s="131" t="s">
        <v>158</v>
      </c>
      <c r="E328" s="132" t="s">
        <v>2981</v>
      </c>
      <c r="F328" s="133" t="s">
        <v>2982</v>
      </c>
      <c r="G328" s="134" t="s">
        <v>2502</v>
      </c>
      <c r="H328" s="135">
        <v>12</v>
      </c>
      <c r="I328" s="136"/>
      <c r="J328" s="137">
        <f>ROUND(I328*H328,2)</f>
        <v>0</v>
      </c>
      <c r="K328" s="133" t="s">
        <v>577</v>
      </c>
      <c r="L328" s="32"/>
      <c r="M328" s="138" t="s">
        <v>19</v>
      </c>
      <c r="N328" s="139" t="s">
        <v>43</v>
      </c>
      <c r="P328" s="140">
        <f>O328*H328</f>
        <v>0</v>
      </c>
      <c r="Q328" s="140">
        <v>0</v>
      </c>
      <c r="R328" s="140">
        <f>Q328*H328</f>
        <v>0</v>
      </c>
      <c r="S328" s="140">
        <v>0</v>
      </c>
      <c r="T328" s="141">
        <f>S328*H328</f>
        <v>0</v>
      </c>
      <c r="AR328" s="142" t="s">
        <v>281</v>
      </c>
      <c r="AT328" s="142" t="s">
        <v>158</v>
      </c>
      <c r="AU328" s="142" t="s">
        <v>81</v>
      </c>
      <c r="AY328" s="17" t="s">
        <v>156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7" t="s">
        <v>79</v>
      </c>
      <c r="BK328" s="143">
        <f>ROUND(I328*H328,2)</f>
        <v>0</v>
      </c>
      <c r="BL328" s="17" t="s">
        <v>281</v>
      </c>
      <c r="BM328" s="142" t="s">
        <v>2983</v>
      </c>
    </row>
    <row r="329" spans="2:65" s="1" customFormat="1">
      <c r="B329" s="32"/>
      <c r="D329" s="144" t="s">
        <v>165</v>
      </c>
      <c r="F329" s="145" t="s">
        <v>2982</v>
      </c>
      <c r="I329" s="146"/>
      <c r="L329" s="32"/>
      <c r="M329" s="147"/>
      <c r="T329" s="53"/>
      <c r="AT329" s="17" t="s">
        <v>165</v>
      </c>
      <c r="AU329" s="17" t="s">
        <v>81</v>
      </c>
    </row>
    <row r="330" spans="2:65" s="13" customFormat="1">
      <c r="B330" s="156"/>
      <c r="D330" s="144" t="s">
        <v>169</v>
      </c>
      <c r="E330" s="157" t="s">
        <v>19</v>
      </c>
      <c r="F330" s="158" t="s">
        <v>2984</v>
      </c>
      <c r="H330" s="159">
        <v>12</v>
      </c>
      <c r="I330" s="160"/>
      <c r="L330" s="156"/>
      <c r="M330" s="161"/>
      <c r="T330" s="162"/>
      <c r="AT330" s="157" t="s">
        <v>169</v>
      </c>
      <c r="AU330" s="157" t="s">
        <v>81</v>
      </c>
      <c r="AV330" s="13" t="s">
        <v>81</v>
      </c>
      <c r="AW330" s="13" t="s">
        <v>33</v>
      </c>
      <c r="AX330" s="13" t="s">
        <v>79</v>
      </c>
      <c r="AY330" s="157" t="s">
        <v>156</v>
      </c>
    </row>
    <row r="331" spans="2:65" s="1" customFormat="1" ht="24.2" customHeight="1">
      <c r="B331" s="32"/>
      <c r="C331" s="131" t="s">
        <v>614</v>
      </c>
      <c r="D331" s="131" t="s">
        <v>158</v>
      </c>
      <c r="E331" s="132" t="s">
        <v>2985</v>
      </c>
      <c r="F331" s="133" t="s">
        <v>2986</v>
      </c>
      <c r="G331" s="134" t="s">
        <v>218</v>
      </c>
      <c r="H331" s="135">
        <v>2.0990000000000002</v>
      </c>
      <c r="I331" s="136"/>
      <c r="J331" s="137">
        <f>ROUND(I331*H331,2)</f>
        <v>0</v>
      </c>
      <c r="K331" s="133" t="s">
        <v>162</v>
      </c>
      <c r="L331" s="32"/>
      <c r="M331" s="138" t="s">
        <v>19</v>
      </c>
      <c r="N331" s="139" t="s">
        <v>43</v>
      </c>
      <c r="P331" s="140">
        <f>O331*H331</f>
        <v>0</v>
      </c>
      <c r="Q331" s="140">
        <v>0</v>
      </c>
      <c r="R331" s="140">
        <f>Q331*H331</f>
        <v>0</v>
      </c>
      <c r="S331" s="140">
        <v>0</v>
      </c>
      <c r="T331" s="141">
        <f>S331*H331</f>
        <v>0</v>
      </c>
      <c r="AR331" s="142" t="s">
        <v>281</v>
      </c>
      <c r="AT331" s="142" t="s">
        <v>158</v>
      </c>
      <c r="AU331" s="142" t="s">
        <v>81</v>
      </c>
      <c r="AY331" s="17" t="s">
        <v>156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281</v>
      </c>
      <c r="BM331" s="142" t="s">
        <v>2987</v>
      </c>
    </row>
    <row r="332" spans="2:65" s="1" customFormat="1">
      <c r="B332" s="32"/>
      <c r="D332" s="144" t="s">
        <v>165</v>
      </c>
      <c r="F332" s="145" t="s">
        <v>2988</v>
      </c>
      <c r="I332" s="146"/>
      <c r="L332" s="32"/>
      <c r="M332" s="147"/>
      <c r="T332" s="53"/>
      <c r="AT332" s="17" t="s">
        <v>165</v>
      </c>
      <c r="AU332" s="17" t="s">
        <v>81</v>
      </c>
    </row>
    <row r="333" spans="2:65" s="1" customFormat="1">
      <c r="B333" s="32"/>
      <c r="D333" s="148" t="s">
        <v>167</v>
      </c>
      <c r="F333" s="149" t="s">
        <v>2989</v>
      </c>
      <c r="I333" s="146"/>
      <c r="L333" s="32"/>
      <c r="M333" s="147"/>
      <c r="T333" s="53"/>
      <c r="AT333" s="17" t="s">
        <v>167</v>
      </c>
      <c r="AU333" s="17" t="s">
        <v>81</v>
      </c>
    </row>
    <row r="334" spans="2:65" s="11" customFormat="1" ht="22.9" customHeight="1">
      <c r="B334" s="119"/>
      <c r="D334" s="120" t="s">
        <v>71</v>
      </c>
      <c r="E334" s="129" t="s">
        <v>1276</v>
      </c>
      <c r="F334" s="129" t="s">
        <v>1277</v>
      </c>
      <c r="I334" s="122"/>
      <c r="J334" s="130">
        <f>BK334</f>
        <v>0</v>
      </c>
      <c r="L334" s="119"/>
      <c r="M334" s="124"/>
      <c r="P334" s="125">
        <f>SUM(P335:P350)</f>
        <v>0</v>
      </c>
      <c r="R334" s="125">
        <f>SUM(R335:R350)</f>
        <v>0.18190000000000001</v>
      </c>
      <c r="T334" s="126">
        <f>SUM(T335:T350)</f>
        <v>0</v>
      </c>
      <c r="AR334" s="120" t="s">
        <v>81</v>
      </c>
      <c r="AT334" s="127" t="s">
        <v>71</v>
      </c>
      <c r="AU334" s="127" t="s">
        <v>79</v>
      </c>
      <c r="AY334" s="120" t="s">
        <v>156</v>
      </c>
      <c r="BK334" s="128">
        <f>SUM(BK335:BK350)</f>
        <v>0</v>
      </c>
    </row>
    <row r="335" spans="2:65" s="1" customFormat="1" ht="24.2" customHeight="1">
      <c r="B335" s="32"/>
      <c r="C335" s="131" t="s">
        <v>620</v>
      </c>
      <c r="D335" s="131" t="s">
        <v>158</v>
      </c>
      <c r="E335" s="132" t="s">
        <v>2489</v>
      </c>
      <c r="F335" s="133" t="s">
        <v>2490</v>
      </c>
      <c r="G335" s="134" t="s">
        <v>904</v>
      </c>
      <c r="H335" s="135">
        <v>170</v>
      </c>
      <c r="I335" s="136"/>
      <c r="J335" s="137">
        <f>ROUND(I335*H335,2)</f>
        <v>0</v>
      </c>
      <c r="K335" s="133" t="s">
        <v>162</v>
      </c>
      <c r="L335" s="32"/>
      <c r="M335" s="138" t="s">
        <v>19</v>
      </c>
      <c r="N335" s="139" t="s">
        <v>43</v>
      </c>
      <c r="P335" s="140">
        <f>O335*H335</f>
        <v>0</v>
      </c>
      <c r="Q335" s="140">
        <v>6.9999999999999994E-5</v>
      </c>
      <c r="R335" s="140">
        <f>Q335*H335</f>
        <v>1.1899999999999999E-2</v>
      </c>
      <c r="S335" s="140">
        <v>0</v>
      </c>
      <c r="T335" s="141">
        <f>S335*H335</f>
        <v>0</v>
      </c>
      <c r="AR335" s="142" t="s">
        <v>281</v>
      </c>
      <c r="AT335" s="142" t="s">
        <v>158</v>
      </c>
      <c r="AU335" s="142" t="s">
        <v>81</v>
      </c>
      <c r="AY335" s="17" t="s">
        <v>156</v>
      </c>
      <c r="BE335" s="143">
        <f>IF(N335="základní",J335,0)</f>
        <v>0</v>
      </c>
      <c r="BF335" s="143">
        <f>IF(N335="snížená",J335,0)</f>
        <v>0</v>
      </c>
      <c r="BG335" s="143">
        <f>IF(N335="zákl. přenesená",J335,0)</f>
        <v>0</v>
      </c>
      <c r="BH335" s="143">
        <f>IF(N335="sníž. přenesená",J335,0)</f>
        <v>0</v>
      </c>
      <c r="BI335" s="143">
        <f>IF(N335="nulová",J335,0)</f>
        <v>0</v>
      </c>
      <c r="BJ335" s="17" t="s">
        <v>79</v>
      </c>
      <c r="BK335" s="143">
        <f>ROUND(I335*H335,2)</f>
        <v>0</v>
      </c>
      <c r="BL335" s="17" t="s">
        <v>281</v>
      </c>
      <c r="BM335" s="142" t="s">
        <v>2990</v>
      </c>
    </row>
    <row r="336" spans="2:65" s="1" customFormat="1">
      <c r="B336" s="32"/>
      <c r="D336" s="144" t="s">
        <v>165</v>
      </c>
      <c r="F336" s="145" t="s">
        <v>2492</v>
      </c>
      <c r="I336" s="146"/>
      <c r="L336" s="32"/>
      <c r="M336" s="147"/>
      <c r="T336" s="53"/>
      <c r="AT336" s="17" t="s">
        <v>165</v>
      </c>
      <c r="AU336" s="17" t="s">
        <v>81</v>
      </c>
    </row>
    <row r="337" spans="2:65" s="1" customFormat="1">
      <c r="B337" s="32"/>
      <c r="D337" s="148" t="s">
        <v>167</v>
      </c>
      <c r="F337" s="149" t="s">
        <v>2493</v>
      </c>
      <c r="I337" s="146"/>
      <c r="L337" s="32"/>
      <c r="M337" s="147"/>
      <c r="T337" s="53"/>
      <c r="AT337" s="17" t="s">
        <v>167</v>
      </c>
      <c r="AU337" s="17" t="s">
        <v>81</v>
      </c>
    </row>
    <row r="338" spans="2:65" s="13" customFormat="1">
      <c r="B338" s="156"/>
      <c r="D338" s="144" t="s">
        <v>169</v>
      </c>
      <c r="E338" s="157" t="s">
        <v>19</v>
      </c>
      <c r="F338" s="158" t="s">
        <v>2991</v>
      </c>
      <c r="H338" s="159">
        <v>148</v>
      </c>
      <c r="I338" s="160"/>
      <c r="L338" s="156"/>
      <c r="M338" s="161"/>
      <c r="T338" s="162"/>
      <c r="AT338" s="157" t="s">
        <v>169</v>
      </c>
      <c r="AU338" s="157" t="s">
        <v>81</v>
      </c>
      <c r="AV338" s="13" t="s">
        <v>81</v>
      </c>
      <c r="AW338" s="13" t="s">
        <v>33</v>
      </c>
      <c r="AX338" s="13" t="s">
        <v>72</v>
      </c>
      <c r="AY338" s="157" t="s">
        <v>156</v>
      </c>
    </row>
    <row r="339" spans="2:65" s="13" customFormat="1">
      <c r="B339" s="156"/>
      <c r="D339" s="144" t="s">
        <v>169</v>
      </c>
      <c r="E339" s="157" t="s">
        <v>19</v>
      </c>
      <c r="F339" s="158" t="s">
        <v>2992</v>
      </c>
      <c r="H339" s="159">
        <v>2</v>
      </c>
      <c r="I339" s="160"/>
      <c r="L339" s="156"/>
      <c r="M339" s="161"/>
      <c r="T339" s="162"/>
      <c r="AT339" s="157" t="s">
        <v>169</v>
      </c>
      <c r="AU339" s="157" t="s">
        <v>81</v>
      </c>
      <c r="AV339" s="13" t="s">
        <v>81</v>
      </c>
      <c r="AW339" s="13" t="s">
        <v>33</v>
      </c>
      <c r="AX339" s="13" t="s">
        <v>72</v>
      </c>
      <c r="AY339" s="157" t="s">
        <v>156</v>
      </c>
    </row>
    <row r="340" spans="2:65" s="13" customFormat="1">
      <c r="B340" s="156"/>
      <c r="D340" s="144" t="s">
        <v>169</v>
      </c>
      <c r="E340" s="157" t="s">
        <v>19</v>
      </c>
      <c r="F340" s="158" t="s">
        <v>2993</v>
      </c>
      <c r="H340" s="159">
        <v>20</v>
      </c>
      <c r="I340" s="160"/>
      <c r="L340" s="156"/>
      <c r="M340" s="161"/>
      <c r="T340" s="162"/>
      <c r="AT340" s="157" t="s">
        <v>169</v>
      </c>
      <c r="AU340" s="157" t="s">
        <v>81</v>
      </c>
      <c r="AV340" s="13" t="s">
        <v>81</v>
      </c>
      <c r="AW340" s="13" t="s">
        <v>33</v>
      </c>
      <c r="AX340" s="13" t="s">
        <v>72</v>
      </c>
      <c r="AY340" s="157" t="s">
        <v>156</v>
      </c>
    </row>
    <row r="341" spans="2:65" s="14" customFormat="1">
      <c r="B341" s="163"/>
      <c r="D341" s="144" t="s">
        <v>169</v>
      </c>
      <c r="E341" s="164" t="s">
        <v>19</v>
      </c>
      <c r="F341" s="165" t="s">
        <v>176</v>
      </c>
      <c r="H341" s="166">
        <v>170</v>
      </c>
      <c r="I341" s="167"/>
      <c r="L341" s="163"/>
      <c r="M341" s="168"/>
      <c r="T341" s="169"/>
      <c r="AT341" s="164" t="s">
        <v>169</v>
      </c>
      <c r="AU341" s="164" t="s">
        <v>81</v>
      </c>
      <c r="AV341" s="14" t="s">
        <v>163</v>
      </c>
      <c r="AW341" s="14" t="s">
        <v>33</v>
      </c>
      <c r="AX341" s="14" t="s">
        <v>79</v>
      </c>
      <c r="AY341" s="164" t="s">
        <v>156</v>
      </c>
    </row>
    <row r="342" spans="2:65" s="1" customFormat="1" ht="16.5" customHeight="1">
      <c r="B342" s="32"/>
      <c r="C342" s="170" t="s">
        <v>626</v>
      </c>
      <c r="D342" s="170" t="s">
        <v>237</v>
      </c>
      <c r="E342" s="171" t="s">
        <v>2494</v>
      </c>
      <c r="F342" s="172" t="s">
        <v>2994</v>
      </c>
      <c r="G342" s="173" t="s">
        <v>904</v>
      </c>
      <c r="H342" s="174">
        <v>170</v>
      </c>
      <c r="I342" s="175"/>
      <c r="J342" s="176">
        <f>ROUND(I342*H342,2)</f>
        <v>0</v>
      </c>
      <c r="K342" s="172" t="s">
        <v>577</v>
      </c>
      <c r="L342" s="177"/>
      <c r="M342" s="178" t="s">
        <v>19</v>
      </c>
      <c r="N342" s="179" t="s">
        <v>43</v>
      </c>
      <c r="P342" s="140">
        <f>O342*H342</f>
        <v>0</v>
      </c>
      <c r="Q342" s="140">
        <v>1E-3</v>
      </c>
      <c r="R342" s="140">
        <f>Q342*H342</f>
        <v>0.17</v>
      </c>
      <c r="S342" s="140">
        <v>0</v>
      </c>
      <c r="T342" s="141">
        <f>S342*H342</f>
        <v>0</v>
      </c>
      <c r="AR342" s="142" t="s">
        <v>384</v>
      </c>
      <c r="AT342" s="142" t="s">
        <v>237</v>
      </c>
      <c r="AU342" s="142" t="s">
        <v>81</v>
      </c>
      <c r="AY342" s="17" t="s">
        <v>156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7" t="s">
        <v>79</v>
      </c>
      <c r="BK342" s="143">
        <f>ROUND(I342*H342,2)</f>
        <v>0</v>
      </c>
      <c r="BL342" s="17" t="s">
        <v>281</v>
      </c>
      <c r="BM342" s="142" t="s">
        <v>2995</v>
      </c>
    </row>
    <row r="343" spans="2:65" s="1" customFormat="1">
      <c r="B343" s="32"/>
      <c r="D343" s="144" t="s">
        <v>165</v>
      </c>
      <c r="F343" s="145" t="s">
        <v>2994</v>
      </c>
      <c r="I343" s="146"/>
      <c r="L343" s="32"/>
      <c r="M343" s="147"/>
      <c r="T343" s="53"/>
      <c r="AT343" s="17" t="s">
        <v>165</v>
      </c>
      <c r="AU343" s="17" t="s">
        <v>81</v>
      </c>
    </row>
    <row r="344" spans="2:65" s="13" customFormat="1">
      <c r="B344" s="156"/>
      <c r="D344" s="144" t="s">
        <v>169</v>
      </c>
      <c r="E344" s="157" t="s">
        <v>19</v>
      </c>
      <c r="F344" s="158" t="s">
        <v>2991</v>
      </c>
      <c r="H344" s="159">
        <v>148</v>
      </c>
      <c r="I344" s="160"/>
      <c r="L344" s="156"/>
      <c r="M344" s="161"/>
      <c r="T344" s="162"/>
      <c r="AT344" s="157" t="s">
        <v>169</v>
      </c>
      <c r="AU344" s="157" t="s">
        <v>81</v>
      </c>
      <c r="AV344" s="13" t="s">
        <v>81</v>
      </c>
      <c r="AW344" s="13" t="s">
        <v>33</v>
      </c>
      <c r="AX344" s="13" t="s">
        <v>72</v>
      </c>
      <c r="AY344" s="157" t="s">
        <v>156</v>
      </c>
    </row>
    <row r="345" spans="2:65" s="13" customFormat="1">
      <c r="B345" s="156"/>
      <c r="D345" s="144" t="s">
        <v>169</v>
      </c>
      <c r="E345" s="157" t="s">
        <v>19</v>
      </c>
      <c r="F345" s="158" t="s">
        <v>2992</v>
      </c>
      <c r="H345" s="159">
        <v>2</v>
      </c>
      <c r="I345" s="160"/>
      <c r="L345" s="156"/>
      <c r="M345" s="161"/>
      <c r="T345" s="162"/>
      <c r="AT345" s="157" t="s">
        <v>169</v>
      </c>
      <c r="AU345" s="157" t="s">
        <v>81</v>
      </c>
      <c r="AV345" s="13" t="s">
        <v>81</v>
      </c>
      <c r="AW345" s="13" t="s">
        <v>33</v>
      </c>
      <c r="AX345" s="13" t="s">
        <v>72</v>
      </c>
      <c r="AY345" s="157" t="s">
        <v>156</v>
      </c>
    </row>
    <row r="346" spans="2:65" s="13" customFormat="1">
      <c r="B346" s="156"/>
      <c r="D346" s="144" t="s">
        <v>169</v>
      </c>
      <c r="E346" s="157" t="s">
        <v>19</v>
      </c>
      <c r="F346" s="158" t="s">
        <v>2993</v>
      </c>
      <c r="H346" s="159">
        <v>20</v>
      </c>
      <c r="I346" s="160"/>
      <c r="L346" s="156"/>
      <c r="M346" s="161"/>
      <c r="T346" s="162"/>
      <c r="AT346" s="157" t="s">
        <v>169</v>
      </c>
      <c r="AU346" s="157" t="s">
        <v>81</v>
      </c>
      <c r="AV346" s="13" t="s">
        <v>81</v>
      </c>
      <c r="AW346" s="13" t="s">
        <v>33</v>
      </c>
      <c r="AX346" s="13" t="s">
        <v>72</v>
      </c>
      <c r="AY346" s="157" t="s">
        <v>156</v>
      </c>
    </row>
    <row r="347" spans="2:65" s="14" customFormat="1">
      <c r="B347" s="163"/>
      <c r="D347" s="144" t="s">
        <v>169</v>
      </c>
      <c r="E347" s="164" t="s">
        <v>19</v>
      </c>
      <c r="F347" s="165" t="s">
        <v>176</v>
      </c>
      <c r="H347" s="166">
        <v>170</v>
      </c>
      <c r="I347" s="167"/>
      <c r="L347" s="163"/>
      <c r="M347" s="168"/>
      <c r="T347" s="169"/>
      <c r="AT347" s="164" t="s">
        <v>169</v>
      </c>
      <c r="AU347" s="164" t="s">
        <v>81</v>
      </c>
      <c r="AV347" s="14" t="s">
        <v>163</v>
      </c>
      <c r="AW347" s="14" t="s">
        <v>33</v>
      </c>
      <c r="AX347" s="14" t="s">
        <v>79</v>
      </c>
      <c r="AY347" s="164" t="s">
        <v>156</v>
      </c>
    </row>
    <row r="348" spans="2:65" s="1" customFormat="1" ht="24.2" customHeight="1">
      <c r="B348" s="32"/>
      <c r="C348" s="131" t="s">
        <v>630</v>
      </c>
      <c r="D348" s="131" t="s">
        <v>158</v>
      </c>
      <c r="E348" s="132" t="s">
        <v>1411</v>
      </c>
      <c r="F348" s="133" t="s">
        <v>1412</v>
      </c>
      <c r="G348" s="134" t="s">
        <v>218</v>
      </c>
      <c r="H348" s="135">
        <v>0.182</v>
      </c>
      <c r="I348" s="136"/>
      <c r="J348" s="137">
        <f>ROUND(I348*H348,2)</f>
        <v>0</v>
      </c>
      <c r="K348" s="133" t="s">
        <v>162</v>
      </c>
      <c r="L348" s="32"/>
      <c r="M348" s="138" t="s">
        <v>19</v>
      </c>
      <c r="N348" s="139" t="s">
        <v>43</v>
      </c>
      <c r="P348" s="140">
        <f>O348*H348</f>
        <v>0</v>
      </c>
      <c r="Q348" s="140">
        <v>0</v>
      </c>
      <c r="R348" s="140">
        <f>Q348*H348</f>
        <v>0</v>
      </c>
      <c r="S348" s="140">
        <v>0</v>
      </c>
      <c r="T348" s="141">
        <f>S348*H348</f>
        <v>0</v>
      </c>
      <c r="AR348" s="142" t="s">
        <v>281</v>
      </c>
      <c r="AT348" s="142" t="s">
        <v>158</v>
      </c>
      <c r="AU348" s="142" t="s">
        <v>81</v>
      </c>
      <c r="AY348" s="17" t="s">
        <v>156</v>
      </c>
      <c r="BE348" s="143">
        <f>IF(N348="základní",J348,0)</f>
        <v>0</v>
      </c>
      <c r="BF348" s="143">
        <f>IF(N348="snížená",J348,0)</f>
        <v>0</v>
      </c>
      <c r="BG348" s="143">
        <f>IF(N348="zákl. přenesená",J348,0)</f>
        <v>0</v>
      </c>
      <c r="BH348" s="143">
        <f>IF(N348="sníž. přenesená",J348,0)</f>
        <v>0</v>
      </c>
      <c r="BI348" s="143">
        <f>IF(N348="nulová",J348,0)</f>
        <v>0</v>
      </c>
      <c r="BJ348" s="17" t="s">
        <v>79</v>
      </c>
      <c r="BK348" s="143">
        <f>ROUND(I348*H348,2)</f>
        <v>0</v>
      </c>
      <c r="BL348" s="17" t="s">
        <v>281</v>
      </c>
      <c r="BM348" s="142" t="s">
        <v>2996</v>
      </c>
    </row>
    <row r="349" spans="2:65" s="1" customFormat="1">
      <c r="B349" s="32"/>
      <c r="D349" s="144" t="s">
        <v>165</v>
      </c>
      <c r="F349" s="145" t="s">
        <v>1414</v>
      </c>
      <c r="I349" s="146"/>
      <c r="L349" s="32"/>
      <c r="M349" s="147"/>
      <c r="T349" s="53"/>
      <c r="AT349" s="17" t="s">
        <v>165</v>
      </c>
      <c r="AU349" s="17" t="s">
        <v>81</v>
      </c>
    </row>
    <row r="350" spans="2:65" s="1" customFormat="1">
      <c r="B350" s="32"/>
      <c r="D350" s="148" t="s">
        <v>167</v>
      </c>
      <c r="F350" s="149" t="s">
        <v>1415</v>
      </c>
      <c r="I350" s="146"/>
      <c r="L350" s="32"/>
      <c r="M350" s="187"/>
      <c r="N350" s="188"/>
      <c r="O350" s="188"/>
      <c r="P350" s="188"/>
      <c r="Q350" s="188"/>
      <c r="R350" s="188"/>
      <c r="S350" s="188"/>
      <c r="T350" s="189"/>
      <c r="AT350" s="17" t="s">
        <v>167</v>
      </c>
      <c r="AU350" s="17" t="s">
        <v>81</v>
      </c>
    </row>
    <row r="351" spans="2:65" s="1" customFormat="1" ht="6.95" customHeight="1"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32"/>
    </row>
  </sheetData>
  <sheetProtection algorithmName="SHA-512" hashValue="EFDZTcHzlQioETTuviAGyx3+VyvZuLWE3nMhHyLNVZ2KK6Ldh3tjQiBRl+citDqymMwNWUWg8KB+bbg0wbYvIA==" saltValue="iVGMpRgyfzy28tW38O2u7dAE38TU8I9657GQ1C3X9tSqD5jENW653VQOoQvDP1ScDmdkjD95XOzMjAV4IiToyA==" spinCount="100000" sheet="1" objects="1" scenarios="1" formatColumns="0" formatRows="0" autoFilter="0"/>
  <autoFilter ref="C88:K350" xr:uid="{00000000-0009-0000-0000-000004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4" r:id="rId1" xr:uid="{00000000-0004-0000-0400-000000000000}"/>
    <hyperlink ref="F113" r:id="rId2" xr:uid="{00000000-0004-0000-0400-000001000000}"/>
    <hyperlink ref="F117" r:id="rId3" xr:uid="{00000000-0004-0000-0400-000002000000}"/>
    <hyperlink ref="F127" r:id="rId4" xr:uid="{00000000-0004-0000-0400-000003000000}"/>
    <hyperlink ref="F145" r:id="rId5" xr:uid="{00000000-0004-0000-0400-000004000000}"/>
    <hyperlink ref="F152" r:id="rId6" xr:uid="{00000000-0004-0000-0400-000005000000}"/>
    <hyperlink ref="F159" r:id="rId7" xr:uid="{00000000-0004-0000-0400-000006000000}"/>
    <hyperlink ref="F175" r:id="rId8" xr:uid="{00000000-0004-0000-0400-000007000000}"/>
    <hyperlink ref="F187" r:id="rId9" xr:uid="{00000000-0004-0000-0400-000008000000}"/>
    <hyperlink ref="F194" r:id="rId10" xr:uid="{00000000-0004-0000-0400-000009000000}"/>
    <hyperlink ref="F201" r:id="rId11" xr:uid="{00000000-0004-0000-0400-00000A000000}"/>
    <hyperlink ref="F208" r:id="rId12" xr:uid="{00000000-0004-0000-0400-00000B000000}"/>
    <hyperlink ref="F218" r:id="rId13" xr:uid="{00000000-0004-0000-0400-00000C000000}"/>
    <hyperlink ref="F223" r:id="rId14" xr:uid="{00000000-0004-0000-0400-00000D000000}"/>
    <hyperlink ref="F233" r:id="rId15" xr:uid="{00000000-0004-0000-0400-00000E000000}"/>
    <hyperlink ref="F249" r:id="rId16" xr:uid="{00000000-0004-0000-0400-00000F000000}"/>
    <hyperlink ref="F256" r:id="rId17" xr:uid="{00000000-0004-0000-0400-000010000000}"/>
    <hyperlink ref="F266" r:id="rId18" xr:uid="{00000000-0004-0000-0400-000011000000}"/>
    <hyperlink ref="F276" r:id="rId19" xr:uid="{00000000-0004-0000-0400-000012000000}"/>
    <hyperlink ref="F283" r:id="rId20" xr:uid="{00000000-0004-0000-0400-000013000000}"/>
    <hyperlink ref="F290" r:id="rId21" xr:uid="{00000000-0004-0000-0400-000014000000}"/>
    <hyperlink ref="F299" r:id="rId22" xr:uid="{00000000-0004-0000-0400-000015000000}"/>
    <hyperlink ref="F306" r:id="rId23" xr:uid="{00000000-0004-0000-0400-000016000000}"/>
    <hyperlink ref="F323" r:id="rId24" xr:uid="{00000000-0004-0000-0400-000017000000}"/>
    <hyperlink ref="F333" r:id="rId25" xr:uid="{00000000-0004-0000-0400-000018000000}"/>
    <hyperlink ref="F337" r:id="rId26" xr:uid="{00000000-0004-0000-0400-000019000000}"/>
    <hyperlink ref="F350" r:id="rId27" xr:uid="{00000000-0004-0000-04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4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ht="12" customHeight="1">
      <c r="B8" s="20"/>
      <c r="D8" s="27" t="s">
        <v>115</v>
      </c>
      <c r="L8" s="20"/>
    </row>
    <row r="9" spans="2:46" s="1" customFormat="1" ht="16.5" customHeight="1">
      <c r="B9" s="32"/>
      <c r="E9" s="280" t="s">
        <v>116</v>
      </c>
      <c r="F9" s="282"/>
      <c r="G9" s="282"/>
      <c r="H9" s="282"/>
      <c r="L9" s="32"/>
    </row>
    <row r="10" spans="2:46" s="1" customFormat="1" ht="12" customHeight="1">
      <c r="B10" s="32"/>
      <c r="D10" s="27" t="s">
        <v>117</v>
      </c>
      <c r="L10" s="32"/>
    </row>
    <row r="11" spans="2:46" s="1" customFormat="1" ht="16.5" customHeight="1">
      <c r="B11" s="32"/>
      <c r="E11" s="245" t="s">
        <v>2997</v>
      </c>
      <c r="F11" s="282"/>
      <c r="G11" s="282"/>
      <c r="H11" s="282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17. 1. 2026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83" t="str">
        <f>'Rekapitulace stavby'!E14</f>
        <v>Vyplň údaj</v>
      </c>
      <c r="F20" s="251"/>
      <c r="G20" s="251"/>
      <c r="H20" s="25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55" t="s">
        <v>19</v>
      </c>
      <c r="F29" s="255"/>
      <c r="G29" s="255"/>
      <c r="H29" s="255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ROUND(J93,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ROUND((SUM(BE93:BE461)),  2)</f>
        <v>0</v>
      </c>
      <c r="I35" s="93">
        <v>0.21</v>
      </c>
      <c r="J35" s="83">
        <f>ROUND(((SUM(BE93:BE461))*I35),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ROUND((SUM(BF93:BF461)),  2)</f>
        <v>0</v>
      </c>
      <c r="I36" s="93">
        <v>0.12</v>
      </c>
      <c r="J36" s="83">
        <f>ROUND(((SUM(BF93:BF461))*I36),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ROUND((SUM(BG93:BG461)),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ROUND((SUM(BH93:BH461)),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ROUND((SUM(BI93:BI461)),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80" t="str">
        <f>E7</f>
        <v>Stavební úpravy Městské sauny Ostrov, U Koupaliště, 363 01 Ostrov</v>
      </c>
      <c r="F50" s="281"/>
      <c r="G50" s="281"/>
      <c r="H50" s="281"/>
      <c r="L50" s="32"/>
    </row>
    <row r="51" spans="2:47" ht="12" customHeight="1">
      <c r="B51" s="20"/>
      <c r="C51" s="27" t="s">
        <v>115</v>
      </c>
      <c r="L51" s="20"/>
    </row>
    <row r="52" spans="2:47" s="1" customFormat="1" ht="16.5" customHeight="1">
      <c r="B52" s="32"/>
      <c r="E52" s="280" t="s">
        <v>116</v>
      </c>
      <c r="F52" s="282"/>
      <c r="G52" s="282"/>
      <c r="H52" s="282"/>
      <c r="L52" s="32"/>
    </row>
    <row r="53" spans="2:47" s="1" customFormat="1" ht="12" customHeight="1">
      <c r="B53" s="32"/>
      <c r="C53" s="27" t="s">
        <v>117</v>
      </c>
      <c r="L53" s="32"/>
    </row>
    <row r="54" spans="2:47" s="1" customFormat="1" ht="16.5" customHeight="1">
      <c r="B54" s="32"/>
      <c r="E54" s="245" t="str">
        <f>E11</f>
        <v>01.05 - Silnoproudá elektrotechnika</v>
      </c>
      <c r="F54" s="282"/>
      <c r="G54" s="282"/>
      <c r="H54" s="282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U Koupaliště, Ostrov</v>
      </c>
      <c r="I56" s="27" t="s">
        <v>23</v>
      </c>
      <c r="J56" s="49" t="str">
        <f>IF(J14="","",J14)</f>
        <v>17. 1. 2026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Město Ostrov</v>
      </c>
      <c r="I58" s="27" t="s">
        <v>31</v>
      </c>
      <c r="J58" s="30" t="str">
        <f>E23</f>
        <v>Ing. arch. Břetislav Kubíček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Bc. Martin Frous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J93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2998</v>
      </c>
      <c r="E64" s="105"/>
      <c r="F64" s="105"/>
      <c r="G64" s="105"/>
      <c r="H64" s="105"/>
      <c r="I64" s="105"/>
      <c r="J64" s="106">
        <f>J94</f>
        <v>0</v>
      </c>
      <c r="L64" s="103"/>
    </row>
    <row r="65" spans="2:12" s="9" customFormat="1" ht="19.899999999999999" customHeight="1">
      <c r="B65" s="107"/>
      <c r="D65" s="108" t="s">
        <v>2999</v>
      </c>
      <c r="E65" s="109"/>
      <c r="F65" s="109"/>
      <c r="G65" s="109"/>
      <c r="H65" s="109"/>
      <c r="I65" s="109"/>
      <c r="J65" s="110">
        <f>J95</f>
        <v>0</v>
      </c>
      <c r="L65" s="107"/>
    </row>
    <row r="66" spans="2:12" s="9" customFormat="1" ht="19.899999999999999" customHeight="1">
      <c r="B66" s="107"/>
      <c r="D66" s="108" t="s">
        <v>3000</v>
      </c>
      <c r="E66" s="109"/>
      <c r="F66" s="109"/>
      <c r="G66" s="109"/>
      <c r="H66" s="109"/>
      <c r="I66" s="109"/>
      <c r="J66" s="110">
        <f>J136</f>
        <v>0</v>
      </c>
      <c r="L66" s="107"/>
    </row>
    <row r="67" spans="2:12" s="9" customFormat="1" ht="19.899999999999999" customHeight="1">
      <c r="B67" s="107"/>
      <c r="D67" s="108" t="s">
        <v>3001</v>
      </c>
      <c r="E67" s="109"/>
      <c r="F67" s="109"/>
      <c r="G67" s="109"/>
      <c r="H67" s="109"/>
      <c r="I67" s="109"/>
      <c r="J67" s="110">
        <f>J283</f>
        <v>0</v>
      </c>
      <c r="L67" s="107"/>
    </row>
    <row r="68" spans="2:12" s="9" customFormat="1" ht="19.899999999999999" customHeight="1">
      <c r="B68" s="107"/>
      <c r="D68" s="108" t="s">
        <v>3002</v>
      </c>
      <c r="E68" s="109"/>
      <c r="F68" s="109"/>
      <c r="G68" s="109"/>
      <c r="H68" s="109"/>
      <c r="I68" s="109"/>
      <c r="J68" s="110">
        <f>J288</f>
        <v>0</v>
      </c>
      <c r="L68" s="107"/>
    </row>
    <row r="69" spans="2:12" s="9" customFormat="1" ht="19.899999999999999" customHeight="1">
      <c r="B69" s="107"/>
      <c r="D69" s="108" t="s">
        <v>3003</v>
      </c>
      <c r="E69" s="109"/>
      <c r="F69" s="109"/>
      <c r="G69" s="109"/>
      <c r="H69" s="109"/>
      <c r="I69" s="109"/>
      <c r="J69" s="110">
        <f>J427</f>
        <v>0</v>
      </c>
      <c r="L69" s="107"/>
    </row>
    <row r="70" spans="2:12" s="9" customFormat="1" ht="19.899999999999999" customHeight="1">
      <c r="B70" s="107"/>
      <c r="D70" s="108" t="s">
        <v>3004</v>
      </c>
      <c r="E70" s="109"/>
      <c r="F70" s="109"/>
      <c r="G70" s="109"/>
      <c r="H70" s="109"/>
      <c r="I70" s="109"/>
      <c r="J70" s="110">
        <f>J430</f>
        <v>0</v>
      </c>
      <c r="L70" s="107"/>
    </row>
    <row r="71" spans="2:12" s="9" customFormat="1" ht="19.899999999999999" customHeight="1">
      <c r="B71" s="107"/>
      <c r="D71" s="108" t="s">
        <v>3005</v>
      </c>
      <c r="E71" s="109"/>
      <c r="F71" s="109"/>
      <c r="G71" s="109"/>
      <c r="H71" s="109"/>
      <c r="I71" s="109"/>
      <c r="J71" s="110">
        <f>J443</f>
        <v>0</v>
      </c>
      <c r="L71" s="107"/>
    </row>
    <row r="72" spans="2:12" s="1" customFormat="1" ht="21.75" customHeight="1">
      <c r="B72" s="32"/>
      <c r="L72" s="32"/>
    </row>
    <row r="73" spans="2:12" s="1" customFormat="1" ht="6.95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4.95" customHeight="1">
      <c r="B78" s="32"/>
      <c r="C78" s="21" t="s">
        <v>141</v>
      </c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26.25" customHeight="1">
      <c r="B81" s="32"/>
      <c r="E81" s="280" t="str">
        <f>E7</f>
        <v>Stavební úpravy Městské sauny Ostrov, U Koupaliště, 363 01 Ostrov</v>
      </c>
      <c r="F81" s="281"/>
      <c r="G81" s="281"/>
      <c r="H81" s="281"/>
      <c r="L81" s="32"/>
    </row>
    <row r="82" spans="2:65" ht="12" customHeight="1">
      <c r="B82" s="20"/>
      <c r="C82" s="27" t="s">
        <v>115</v>
      </c>
      <c r="L82" s="20"/>
    </row>
    <row r="83" spans="2:65" s="1" customFormat="1" ht="16.5" customHeight="1">
      <c r="B83" s="32"/>
      <c r="E83" s="280" t="s">
        <v>116</v>
      </c>
      <c r="F83" s="282"/>
      <c r="G83" s="282"/>
      <c r="H83" s="282"/>
      <c r="L83" s="32"/>
    </row>
    <row r="84" spans="2:65" s="1" customFormat="1" ht="12" customHeight="1">
      <c r="B84" s="32"/>
      <c r="C84" s="27" t="s">
        <v>117</v>
      </c>
      <c r="L84" s="32"/>
    </row>
    <row r="85" spans="2:65" s="1" customFormat="1" ht="16.5" customHeight="1">
      <c r="B85" s="32"/>
      <c r="E85" s="245" t="str">
        <f>E11</f>
        <v>01.05 - Silnoproudá elektrotechnika</v>
      </c>
      <c r="F85" s="282"/>
      <c r="G85" s="282"/>
      <c r="H85" s="282"/>
      <c r="L85" s="32"/>
    </row>
    <row r="86" spans="2:65" s="1" customFormat="1" ht="6.95" customHeight="1">
      <c r="B86" s="32"/>
      <c r="L86" s="32"/>
    </row>
    <row r="87" spans="2:65" s="1" customFormat="1" ht="12" customHeight="1">
      <c r="B87" s="32"/>
      <c r="C87" s="27" t="s">
        <v>21</v>
      </c>
      <c r="F87" s="25" t="str">
        <f>F14</f>
        <v>U Koupaliště, Ostrov</v>
      </c>
      <c r="I87" s="27" t="s">
        <v>23</v>
      </c>
      <c r="J87" s="49" t="str">
        <f>IF(J14="","",J14)</f>
        <v>17. 1. 2026</v>
      </c>
      <c r="L87" s="32"/>
    </row>
    <row r="88" spans="2:65" s="1" customFormat="1" ht="6.95" customHeight="1">
      <c r="B88" s="32"/>
      <c r="L88" s="32"/>
    </row>
    <row r="89" spans="2:65" s="1" customFormat="1" ht="25.7" customHeight="1">
      <c r="B89" s="32"/>
      <c r="C89" s="27" t="s">
        <v>25</v>
      </c>
      <c r="F89" s="25" t="str">
        <f>E17</f>
        <v>Město Ostrov</v>
      </c>
      <c r="I89" s="27" t="s">
        <v>31</v>
      </c>
      <c r="J89" s="30" t="str">
        <f>E23</f>
        <v>Ing. arch. Břetislav Kubíček</v>
      </c>
      <c r="L89" s="32"/>
    </row>
    <row r="90" spans="2:65" s="1" customFormat="1" ht="15.2" customHeight="1">
      <c r="B90" s="32"/>
      <c r="C90" s="27" t="s">
        <v>29</v>
      </c>
      <c r="F90" s="25" t="str">
        <f>IF(E20="","",E20)</f>
        <v>Vyplň údaj</v>
      </c>
      <c r="I90" s="27" t="s">
        <v>34</v>
      </c>
      <c r="J90" s="30" t="str">
        <f>E26</f>
        <v>Bc. Martin Frous</v>
      </c>
      <c r="L90" s="32"/>
    </row>
    <row r="91" spans="2:65" s="1" customFormat="1" ht="10.35" customHeight="1">
      <c r="B91" s="32"/>
      <c r="L91" s="32"/>
    </row>
    <row r="92" spans="2:65" s="10" customFormat="1" ht="29.25" customHeight="1">
      <c r="B92" s="111"/>
      <c r="C92" s="112" t="s">
        <v>142</v>
      </c>
      <c r="D92" s="113" t="s">
        <v>57</v>
      </c>
      <c r="E92" s="113" t="s">
        <v>53</v>
      </c>
      <c r="F92" s="113" t="s">
        <v>54</v>
      </c>
      <c r="G92" s="113" t="s">
        <v>143</v>
      </c>
      <c r="H92" s="113" t="s">
        <v>144</v>
      </c>
      <c r="I92" s="113" t="s">
        <v>145</v>
      </c>
      <c r="J92" s="113" t="s">
        <v>121</v>
      </c>
      <c r="K92" s="114" t="s">
        <v>146</v>
      </c>
      <c r="L92" s="111"/>
      <c r="M92" s="56" t="s">
        <v>19</v>
      </c>
      <c r="N92" s="57" t="s">
        <v>42</v>
      </c>
      <c r="O92" s="57" t="s">
        <v>147</v>
      </c>
      <c r="P92" s="57" t="s">
        <v>148</v>
      </c>
      <c r="Q92" s="57" t="s">
        <v>149</v>
      </c>
      <c r="R92" s="57" t="s">
        <v>150</v>
      </c>
      <c r="S92" s="57" t="s">
        <v>151</v>
      </c>
      <c r="T92" s="58" t="s">
        <v>152</v>
      </c>
    </row>
    <row r="93" spans="2:65" s="1" customFormat="1" ht="22.9" customHeight="1">
      <c r="B93" s="32"/>
      <c r="C93" s="61" t="s">
        <v>153</v>
      </c>
      <c r="J93" s="115">
        <f>BK93</f>
        <v>0</v>
      </c>
      <c r="L93" s="32"/>
      <c r="M93" s="59"/>
      <c r="N93" s="50"/>
      <c r="O93" s="50"/>
      <c r="P93" s="116">
        <f>P94</f>
        <v>0</v>
      </c>
      <c r="Q93" s="50"/>
      <c r="R93" s="116">
        <f>R94</f>
        <v>0</v>
      </c>
      <c r="S93" s="50"/>
      <c r="T93" s="117">
        <f>T94</f>
        <v>0</v>
      </c>
      <c r="AT93" s="17" t="s">
        <v>71</v>
      </c>
      <c r="AU93" s="17" t="s">
        <v>122</v>
      </c>
      <c r="BK93" s="118">
        <f>BK94</f>
        <v>0</v>
      </c>
    </row>
    <row r="94" spans="2:65" s="11" customFormat="1" ht="25.9" customHeight="1">
      <c r="B94" s="119"/>
      <c r="D94" s="120" t="s">
        <v>71</v>
      </c>
      <c r="E94" s="121" t="s">
        <v>838</v>
      </c>
      <c r="F94" s="121" t="s">
        <v>838</v>
      </c>
      <c r="I94" s="122"/>
      <c r="J94" s="123">
        <f>BK94</f>
        <v>0</v>
      </c>
      <c r="L94" s="119"/>
      <c r="M94" s="124"/>
      <c r="P94" s="125">
        <f>P95+P136+P283+P288+P427+P430+P443</f>
        <v>0</v>
      </c>
      <c r="R94" s="125">
        <f>R95+R136+R283+R288+R427+R430+R443</f>
        <v>0</v>
      </c>
      <c r="T94" s="126">
        <f>T95+T136+T283+T288+T427+T430+T443</f>
        <v>0</v>
      </c>
      <c r="AR94" s="120" t="s">
        <v>81</v>
      </c>
      <c r="AT94" s="127" t="s">
        <v>71</v>
      </c>
      <c r="AU94" s="127" t="s">
        <v>72</v>
      </c>
      <c r="AY94" s="120" t="s">
        <v>156</v>
      </c>
      <c r="BK94" s="128">
        <f>BK95+BK136+BK283+BK288+BK427+BK430+BK443</f>
        <v>0</v>
      </c>
    </row>
    <row r="95" spans="2:65" s="11" customFormat="1" ht="22.9" customHeight="1">
      <c r="B95" s="119"/>
      <c r="D95" s="120" t="s">
        <v>71</v>
      </c>
      <c r="E95" s="129" t="s">
        <v>3006</v>
      </c>
      <c r="F95" s="129" t="s">
        <v>3007</v>
      </c>
      <c r="I95" s="122"/>
      <c r="J95" s="130">
        <f>BK95</f>
        <v>0</v>
      </c>
      <c r="L95" s="119"/>
      <c r="M95" s="124"/>
      <c r="P95" s="125">
        <f>SUM(P96:P135)</f>
        <v>0</v>
      </c>
      <c r="R95" s="125">
        <f>SUM(R96:R135)</f>
        <v>0</v>
      </c>
      <c r="T95" s="126">
        <f>SUM(T96:T135)</f>
        <v>0</v>
      </c>
      <c r="AR95" s="120" t="s">
        <v>81</v>
      </c>
      <c r="AT95" s="127" t="s">
        <v>71</v>
      </c>
      <c r="AU95" s="127" t="s">
        <v>79</v>
      </c>
      <c r="AY95" s="120" t="s">
        <v>156</v>
      </c>
      <c r="BK95" s="128">
        <f>SUM(BK96:BK135)</f>
        <v>0</v>
      </c>
    </row>
    <row r="96" spans="2:65" s="1" customFormat="1" ht="16.5" customHeight="1">
      <c r="B96" s="32"/>
      <c r="C96" s="170" t="s">
        <v>79</v>
      </c>
      <c r="D96" s="170" t="s">
        <v>237</v>
      </c>
      <c r="E96" s="171" t="s">
        <v>3008</v>
      </c>
      <c r="F96" s="172" t="s">
        <v>3009</v>
      </c>
      <c r="G96" s="173" t="s">
        <v>3010</v>
      </c>
      <c r="H96" s="174">
        <v>1</v>
      </c>
      <c r="I96" s="175"/>
      <c r="J96" s="176">
        <f>ROUND(I96*H96,2)</f>
        <v>0</v>
      </c>
      <c r="K96" s="172" t="s">
        <v>577</v>
      </c>
      <c r="L96" s="177"/>
      <c r="M96" s="178" t="s">
        <v>19</v>
      </c>
      <c r="N96" s="17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384</v>
      </c>
      <c r="AT96" s="142" t="s">
        <v>237</v>
      </c>
      <c r="AU96" s="142" t="s">
        <v>81</v>
      </c>
      <c r="AY96" s="17" t="s">
        <v>156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281</v>
      </c>
      <c r="BM96" s="142" t="s">
        <v>3011</v>
      </c>
    </row>
    <row r="97" spans="2:65" s="1" customFormat="1">
      <c r="B97" s="32"/>
      <c r="D97" s="144" t="s">
        <v>165</v>
      </c>
      <c r="F97" s="145" t="s">
        <v>3009</v>
      </c>
      <c r="I97" s="146"/>
      <c r="L97" s="32"/>
      <c r="M97" s="147"/>
      <c r="T97" s="53"/>
      <c r="AT97" s="17" t="s">
        <v>165</v>
      </c>
      <c r="AU97" s="17" t="s">
        <v>81</v>
      </c>
    </row>
    <row r="98" spans="2:65" s="1" customFormat="1">
      <c r="B98" s="32"/>
      <c r="D98" s="144" t="s">
        <v>3012</v>
      </c>
      <c r="F98" s="190" t="s">
        <v>3013</v>
      </c>
      <c r="I98" s="146"/>
      <c r="L98" s="32"/>
      <c r="M98" s="147"/>
      <c r="T98" s="53"/>
      <c r="AT98" s="17" t="s">
        <v>3012</v>
      </c>
      <c r="AU98" s="17" t="s">
        <v>81</v>
      </c>
    </row>
    <row r="99" spans="2:65" s="1" customFormat="1" ht="16.5" customHeight="1">
      <c r="B99" s="32"/>
      <c r="C99" s="170" t="s">
        <v>81</v>
      </c>
      <c r="D99" s="170" t="s">
        <v>237</v>
      </c>
      <c r="E99" s="171" t="s">
        <v>3014</v>
      </c>
      <c r="F99" s="172" t="s">
        <v>3015</v>
      </c>
      <c r="G99" s="173" t="s">
        <v>3010</v>
      </c>
      <c r="H99" s="174">
        <v>1</v>
      </c>
      <c r="I99" s="175"/>
      <c r="J99" s="176">
        <f>ROUND(I99*H99,2)</f>
        <v>0</v>
      </c>
      <c r="K99" s="172" t="s">
        <v>577</v>
      </c>
      <c r="L99" s="177"/>
      <c r="M99" s="178" t="s">
        <v>19</v>
      </c>
      <c r="N99" s="179" t="s">
        <v>43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384</v>
      </c>
      <c r="AT99" s="142" t="s">
        <v>237</v>
      </c>
      <c r="AU99" s="142" t="s">
        <v>81</v>
      </c>
      <c r="AY99" s="17" t="s">
        <v>156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7" t="s">
        <v>79</v>
      </c>
      <c r="BK99" s="143">
        <f>ROUND(I99*H99,2)</f>
        <v>0</v>
      </c>
      <c r="BL99" s="17" t="s">
        <v>281</v>
      </c>
      <c r="BM99" s="142" t="s">
        <v>3016</v>
      </c>
    </row>
    <row r="100" spans="2:65" s="1" customFormat="1">
      <c r="B100" s="32"/>
      <c r="D100" s="144" t="s">
        <v>165</v>
      </c>
      <c r="F100" s="145" t="s">
        <v>3015</v>
      </c>
      <c r="I100" s="146"/>
      <c r="L100" s="32"/>
      <c r="M100" s="147"/>
      <c r="T100" s="53"/>
      <c r="AT100" s="17" t="s">
        <v>165</v>
      </c>
      <c r="AU100" s="17" t="s">
        <v>81</v>
      </c>
    </row>
    <row r="101" spans="2:65" s="1" customFormat="1">
      <c r="B101" s="32"/>
      <c r="D101" s="144" t="s">
        <v>3012</v>
      </c>
      <c r="F101" s="190" t="s">
        <v>3017</v>
      </c>
      <c r="I101" s="146"/>
      <c r="L101" s="32"/>
      <c r="M101" s="147"/>
      <c r="T101" s="53"/>
      <c r="AT101" s="17" t="s">
        <v>3012</v>
      </c>
      <c r="AU101" s="17" t="s">
        <v>81</v>
      </c>
    </row>
    <row r="102" spans="2:65" s="1" customFormat="1" ht="16.5" customHeight="1">
      <c r="B102" s="32"/>
      <c r="C102" s="170" t="s">
        <v>183</v>
      </c>
      <c r="D102" s="170" t="s">
        <v>237</v>
      </c>
      <c r="E102" s="171" t="s">
        <v>3018</v>
      </c>
      <c r="F102" s="172" t="s">
        <v>3019</v>
      </c>
      <c r="G102" s="173" t="s">
        <v>3010</v>
      </c>
      <c r="H102" s="174">
        <v>15</v>
      </c>
      <c r="I102" s="175"/>
      <c r="J102" s="176">
        <f>ROUND(I102*H102,2)</f>
        <v>0</v>
      </c>
      <c r="K102" s="172" t="s">
        <v>577</v>
      </c>
      <c r="L102" s="177"/>
      <c r="M102" s="178" t="s">
        <v>19</v>
      </c>
      <c r="N102" s="17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384</v>
      </c>
      <c r="AT102" s="142" t="s">
        <v>237</v>
      </c>
      <c r="AU102" s="142" t="s">
        <v>81</v>
      </c>
      <c r="AY102" s="17" t="s">
        <v>156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281</v>
      </c>
      <c r="BM102" s="142" t="s">
        <v>3020</v>
      </c>
    </row>
    <row r="103" spans="2:65" s="1" customFormat="1">
      <c r="B103" s="32"/>
      <c r="D103" s="144" t="s">
        <v>165</v>
      </c>
      <c r="F103" s="145" t="s">
        <v>3019</v>
      </c>
      <c r="I103" s="146"/>
      <c r="L103" s="32"/>
      <c r="M103" s="147"/>
      <c r="T103" s="53"/>
      <c r="AT103" s="17" t="s">
        <v>165</v>
      </c>
      <c r="AU103" s="17" t="s">
        <v>81</v>
      </c>
    </row>
    <row r="104" spans="2:65" s="1" customFormat="1">
      <c r="B104" s="32"/>
      <c r="D104" s="144" t="s">
        <v>3012</v>
      </c>
      <c r="F104" s="190" t="s">
        <v>3021</v>
      </c>
      <c r="I104" s="146"/>
      <c r="L104" s="32"/>
      <c r="M104" s="147"/>
      <c r="T104" s="53"/>
      <c r="AT104" s="17" t="s">
        <v>3012</v>
      </c>
      <c r="AU104" s="17" t="s">
        <v>81</v>
      </c>
    </row>
    <row r="105" spans="2:65" s="1" customFormat="1" ht="16.5" customHeight="1">
      <c r="B105" s="32"/>
      <c r="C105" s="170" t="s">
        <v>163</v>
      </c>
      <c r="D105" s="170" t="s">
        <v>237</v>
      </c>
      <c r="E105" s="171" t="s">
        <v>3022</v>
      </c>
      <c r="F105" s="172" t="s">
        <v>3023</v>
      </c>
      <c r="G105" s="173" t="s">
        <v>3010</v>
      </c>
      <c r="H105" s="174">
        <v>24</v>
      </c>
      <c r="I105" s="175"/>
      <c r="J105" s="176">
        <f>ROUND(I105*H105,2)</f>
        <v>0</v>
      </c>
      <c r="K105" s="172" t="s">
        <v>577</v>
      </c>
      <c r="L105" s="177"/>
      <c r="M105" s="178" t="s">
        <v>19</v>
      </c>
      <c r="N105" s="179" t="s">
        <v>43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384</v>
      </c>
      <c r="AT105" s="142" t="s">
        <v>237</v>
      </c>
      <c r="AU105" s="142" t="s">
        <v>81</v>
      </c>
      <c r="AY105" s="17" t="s">
        <v>156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281</v>
      </c>
      <c r="BM105" s="142" t="s">
        <v>3024</v>
      </c>
    </row>
    <row r="106" spans="2:65" s="1" customFormat="1">
      <c r="B106" s="32"/>
      <c r="D106" s="144" t="s">
        <v>165</v>
      </c>
      <c r="F106" s="145" t="s">
        <v>3023</v>
      </c>
      <c r="I106" s="146"/>
      <c r="L106" s="32"/>
      <c r="M106" s="147"/>
      <c r="T106" s="53"/>
      <c r="AT106" s="17" t="s">
        <v>165</v>
      </c>
      <c r="AU106" s="17" t="s">
        <v>81</v>
      </c>
    </row>
    <row r="107" spans="2:65" s="1" customFormat="1">
      <c r="B107" s="32"/>
      <c r="D107" s="144" t="s">
        <v>3012</v>
      </c>
      <c r="F107" s="190" t="s">
        <v>3025</v>
      </c>
      <c r="I107" s="146"/>
      <c r="L107" s="32"/>
      <c r="M107" s="147"/>
      <c r="T107" s="53"/>
      <c r="AT107" s="17" t="s">
        <v>3012</v>
      </c>
      <c r="AU107" s="17" t="s">
        <v>81</v>
      </c>
    </row>
    <row r="108" spans="2:65" s="1" customFormat="1" ht="16.5" customHeight="1">
      <c r="B108" s="32"/>
      <c r="C108" s="170" t="s">
        <v>196</v>
      </c>
      <c r="D108" s="170" t="s">
        <v>237</v>
      </c>
      <c r="E108" s="171" t="s">
        <v>3026</v>
      </c>
      <c r="F108" s="172" t="s">
        <v>3027</v>
      </c>
      <c r="G108" s="173" t="s">
        <v>3010</v>
      </c>
      <c r="H108" s="174">
        <v>34</v>
      </c>
      <c r="I108" s="175"/>
      <c r="J108" s="176">
        <f>ROUND(I108*H108,2)</f>
        <v>0</v>
      </c>
      <c r="K108" s="172" t="s">
        <v>577</v>
      </c>
      <c r="L108" s="177"/>
      <c r="M108" s="178" t="s">
        <v>19</v>
      </c>
      <c r="N108" s="17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384</v>
      </c>
      <c r="AT108" s="142" t="s">
        <v>237</v>
      </c>
      <c r="AU108" s="142" t="s">
        <v>81</v>
      </c>
      <c r="AY108" s="17" t="s">
        <v>156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281</v>
      </c>
      <c r="BM108" s="142" t="s">
        <v>3028</v>
      </c>
    </row>
    <row r="109" spans="2:65" s="1" customFormat="1">
      <c r="B109" s="32"/>
      <c r="D109" s="144" t="s">
        <v>165</v>
      </c>
      <c r="F109" s="145" t="s">
        <v>3027</v>
      </c>
      <c r="I109" s="146"/>
      <c r="L109" s="32"/>
      <c r="M109" s="147"/>
      <c r="T109" s="53"/>
      <c r="AT109" s="17" t="s">
        <v>165</v>
      </c>
      <c r="AU109" s="17" t="s">
        <v>81</v>
      </c>
    </row>
    <row r="110" spans="2:65" s="1" customFormat="1">
      <c r="B110" s="32"/>
      <c r="D110" s="144" t="s">
        <v>3012</v>
      </c>
      <c r="F110" s="190" t="s">
        <v>3029</v>
      </c>
      <c r="I110" s="146"/>
      <c r="L110" s="32"/>
      <c r="M110" s="147"/>
      <c r="T110" s="53"/>
      <c r="AT110" s="17" t="s">
        <v>3012</v>
      </c>
      <c r="AU110" s="17" t="s">
        <v>81</v>
      </c>
    </row>
    <row r="111" spans="2:65" s="1" customFormat="1" ht="16.5" customHeight="1">
      <c r="B111" s="32"/>
      <c r="C111" s="170" t="s">
        <v>202</v>
      </c>
      <c r="D111" s="170" t="s">
        <v>237</v>
      </c>
      <c r="E111" s="171" t="s">
        <v>3030</v>
      </c>
      <c r="F111" s="172" t="s">
        <v>3031</v>
      </c>
      <c r="G111" s="173" t="s">
        <v>3010</v>
      </c>
      <c r="H111" s="174">
        <v>6</v>
      </c>
      <c r="I111" s="175"/>
      <c r="J111" s="176">
        <f>ROUND(I111*H111,2)</f>
        <v>0</v>
      </c>
      <c r="K111" s="172" t="s">
        <v>577</v>
      </c>
      <c r="L111" s="177"/>
      <c r="M111" s="178" t="s">
        <v>19</v>
      </c>
      <c r="N111" s="17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384</v>
      </c>
      <c r="AT111" s="142" t="s">
        <v>237</v>
      </c>
      <c r="AU111" s="142" t="s">
        <v>81</v>
      </c>
      <c r="AY111" s="17" t="s">
        <v>156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281</v>
      </c>
      <c r="BM111" s="142" t="s">
        <v>3032</v>
      </c>
    </row>
    <row r="112" spans="2:65" s="1" customFormat="1">
      <c r="B112" s="32"/>
      <c r="D112" s="144" t="s">
        <v>165</v>
      </c>
      <c r="F112" s="145" t="s">
        <v>3031</v>
      </c>
      <c r="I112" s="146"/>
      <c r="L112" s="32"/>
      <c r="M112" s="147"/>
      <c r="T112" s="53"/>
      <c r="AT112" s="17" t="s">
        <v>165</v>
      </c>
      <c r="AU112" s="17" t="s">
        <v>81</v>
      </c>
    </row>
    <row r="113" spans="2:65" s="1" customFormat="1">
      <c r="B113" s="32"/>
      <c r="D113" s="144" t="s">
        <v>3012</v>
      </c>
      <c r="F113" s="190" t="s">
        <v>3033</v>
      </c>
      <c r="I113" s="146"/>
      <c r="L113" s="32"/>
      <c r="M113" s="147"/>
      <c r="T113" s="53"/>
      <c r="AT113" s="17" t="s">
        <v>3012</v>
      </c>
      <c r="AU113" s="17" t="s">
        <v>81</v>
      </c>
    </row>
    <row r="114" spans="2:65" s="1" customFormat="1" ht="21.75" customHeight="1">
      <c r="B114" s="32"/>
      <c r="C114" s="170" t="s">
        <v>209</v>
      </c>
      <c r="D114" s="170" t="s">
        <v>237</v>
      </c>
      <c r="E114" s="171" t="s">
        <v>3034</v>
      </c>
      <c r="F114" s="172" t="s">
        <v>3035</v>
      </c>
      <c r="G114" s="173" t="s">
        <v>3010</v>
      </c>
      <c r="H114" s="174">
        <v>5</v>
      </c>
      <c r="I114" s="175"/>
      <c r="J114" s="176">
        <f>ROUND(I114*H114,2)</f>
        <v>0</v>
      </c>
      <c r="K114" s="172" t="s">
        <v>577</v>
      </c>
      <c r="L114" s="177"/>
      <c r="M114" s="178" t="s">
        <v>19</v>
      </c>
      <c r="N114" s="179" t="s">
        <v>43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384</v>
      </c>
      <c r="AT114" s="142" t="s">
        <v>237</v>
      </c>
      <c r="AU114" s="142" t="s">
        <v>81</v>
      </c>
      <c r="AY114" s="17" t="s">
        <v>156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281</v>
      </c>
      <c r="BM114" s="142" t="s">
        <v>3036</v>
      </c>
    </row>
    <row r="115" spans="2:65" s="1" customFormat="1">
      <c r="B115" s="32"/>
      <c r="D115" s="144" t="s">
        <v>165</v>
      </c>
      <c r="F115" s="145" t="s">
        <v>3035</v>
      </c>
      <c r="I115" s="146"/>
      <c r="L115" s="32"/>
      <c r="M115" s="147"/>
      <c r="T115" s="53"/>
      <c r="AT115" s="17" t="s">
        <v>165</v>
      </c>
      <c r="AU115" s="17" t="s">
        <v>81</v>
      </c>
    </row>
    <row r="116" spans="2:65" s="1" customFormat="1" ht="16.5" customHeight="1">
      <c r="B116" s="32"/>
      <c r="C116" s="170" t="s">
        <v>215</v>
      </c>
      <c r="D116" s="170" t="s">
        <v>237</v>
      </c>
      <c r="E116" s="171" t="s">
        <v>3037</v>
      </c>
      <c r="F116" s="172" t="s">
        <v>3038</v>
      </c>
      <c r="G116" s="173" t="s">
        <v>3010</v>
      </c>
      <c r="H116" s="174">
        <v>60</v>
      </c>
      <c r="I116" s="175"/>
      <c r="J116" s="176">
        <f>ROUND(I116*H116,2)</f>
        <v>0</v>
      </c>
      <c r="K116" s="172" t="s">
        <v>577</v>
      </c>
      <c r="L116" s="177"/>
      <c r="M116" s="178" t="s">
        <v>19</v>
      </c>
      <c r="N116" s="17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384</v>
      </c>
      <c r="AT116" s="142" t="s">
        <v>237</v>
      </c>
      <c r="AU116" s="142" t="s">
        <v>81</v>
      </c>
      <c r="AY116" s="17" t="s">
        <v>156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281</v>
      </c>
      <c r="BM116" s="142" t="s">
        <v>3039</v>
      </c>
    </row>
    <row r="117" spans="2:65" s="1" customFormat="1">
      <c r="B117" s="32"/>
      <c r="D117" s="144" t="s">
        <v>165</v>
      </c>
      <c r="F117" s="145" t="s">
        <v>3038</v>
      </c>
      <c r="I117" s="146"/>
      <c r="L117" s="32"/>
      <c r="M117" s="147"/>
      <c r="T117" s="53"/>
      <c r="AT117" s="17" t="s">
        <v>165</v>
      </c>
      <c r="AU117" s="17" t="s">
        <v>81</v>
      </c>
    </row>
    <row r="118" spans="2:65" s="1" customFormat="1">
      <c r="B118" s="32"/>
      <c r="D118" s="144" t="s">
        <v>3012</v>
      </c>
      <c r="F118" s="190" t="s">
        <v>3040</v>
      </c>
      <c r="I118" s="146"/>
      <c r="L118" s="32"/>
      <c r="M118" s="147"/>
      <c r="T118" s="53"/>
      <c r="AT118" s="17" t="s">
        <v>3012</v>
      </c>
      <c r="AU118" s="17" t="s">
        <v>81</v>
      </c>
    </row>
    <row r="119" spans="2:65" s="1" customFormat="1" ht="24.2" customHeight="1">
      <c r="B119" s="32"/>
      <c r="C119" s="170" t="s">
        <v>223</v>
      </c>
      <c r="D119" s="170" t="s">
        <v>237</v>
      </c>
      <c r="E119" s="171" t="s">
        <v>3041</v>
      </c>
      <c r="F119" s="172" t="s">
        <v>3042</v>
      </c>
      <c r="G119" s="173" t="s">
        <v>3010</v>
      </c>
      <c r="H119" s="174">
        <v>30</v>
      </c>
      <c r="I119" s="175"/>
      <c r="J119" s="176">
        <f>ROUND(I119*H119,2)</f>
        <v>0</v>
      </c>
      <c r="K119" s="172" t="s">
        <v>577</v>
      </c>
      <c r="L119" s="177"/>
      <c r="M119" s="178" t="s">
        <v>19</v>
      </c>
      <c r="N119" s="17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384</v>
      </c>
      <c r="AT119" s="142" t="s">
        <v>237</v>
      </c>
      <c r="AU119" s="142" t="s">
        <v>81</v>
      </c>
      <c r="AY119" s="17" t="s">
        <v>156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281</v>
      </c>
      <c r="BM119" s="142" t="s">
        <v>3043</v>
      </c>
    </row>
    <row r="120" spans="2:65" s="1" customFormat="1">
      <c r="B120" s="32"/>
      <c r="D120" s="144" t="s">
        <v>165</v>
      </c>
      <c r="F120" s="145" t="s">
        <v>3042</v>
      </c>
      <c r="I120" s="146"/>
      <c r="L120" s="32"/>
      <c r="M120" s="147"/>
      <c r="T120" s="53"/>
      <c r="AT120" s="17" t="s">
        <v>165</v>
      </c>
      <c r="AU120" s="17" t="s">
        <v>81</v>
      </c>
    </row>
    <row r="121" spans="2:65" s="1" customFormat="1" ht="24.2" customHeight="1">
      <c r="B121" s="32"/>
      <c r="C121" s="170" t="s">
        <v>229</v>
      </c>
      <c r="D121" s="170" t="s">
        <v>237</v>
      </c>
      <c r="E121" s="171" t="s">
        <v>3044</v>
      </c>
      <c r="F121" s="172" t="s">
        <v>3045</v>
      </c>
      <c r="G121" s="173" t="s">
        <v>3010</v>
      </c>
      <c r="H121" s="174">
        <v>30</v>
      </c>
      <c r="I121" s="175"/>
      <c r="J121" s="176">
        <f>ROUND(I121*H121,2)</f>
        <v>0</v>
      </c>
      <c r="K121" s="172" t="s">
        <v>577</v>
      </c>
      <c r="L121" s="177"/>
      <c r="M121" s="178" t="s">
        <v>19</v>
      </c>
      <c r="N121" s="17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384</v>
      </c>
      <c r="AT121" s="142" t="s">
        <v>237</v>
      </c>
      <c r="AU121" s="142" t="s">
        <v>81</v>
      </c>
      <c r="AY121" s="17" t="s">
        <v>156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281</v>
      </c>
      <c r="BM121" s="142" t="s">
        <v>3046</v>
      </c>
    </row>
    <row r="122" spans="2:65" s="1" customFormat="1">
      <c r="B122" s="32"/>
      <c r="D122" s="144" t="s">
        <v>165</v>
      </c>
      <c r="F122" s="145" t="s">
        <v>3045</v>
      </c>
      <c r="I122" s="146"/>
      <c r="L122" s="32"/>
      <c r="M122" s="147"/>
      <c r="T122" s="53"/>
      <c r="AT122" s="17" t="s">
        <v>165</v>
      </c>
      <c r="AU122" s="17" t="s">
        <v>81</v>
      </c>
    </row>
    <row r="123" spans="2:65" s="1" customFormat="1" ht="21.75" customHeight="1">
      <c r="B123" s="32"/>
      <c r="C123" s="170" t="s">
        <v>236</v>
      </c>
      <c r="D123" s="170" t="s">
        <v>237</v>
      </c>
      <c r="E123" s="171" t="s">
        <v>3047</v>
      </c>
      <c r="F123" s="172" t="s">
        <v>3048</v>
      </c>
      <c r="G123" s="173" t="s">
        <v>3010</v>
      </c>
      <c r="H123" s="174">
        <v>60</v>
      </c>
      <c r="I123" s="175"/>
      <c r="J123" s="176">
        <f>ROUND(I123*H123,2)</f>
        <v>0</v>
      </c>
      <c r="K123" s="172" t="s">
        <v>577</v>
      </c>
      <c r="L123" s="177"/>
      <c r="M123" s="178" t="s">
        <v>19</v>
      </c>
      <c r="N123" s="17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384</v>
      </c>
      <c r="AT123" s="142" t="s">
        <v>237</v>
      </c>
      <c r="AU123" s="142" t="s">
        <v>81</v>
      </c>
      <c r="AY123" s="17" t="s">
        <v>156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281</v>
      </c>
      <c r="BM123" s="142" t="s">
        <v>3049</v>
      </c>
    </row>
    <row r="124" spans="2:65" s="1" customFormat="1">
      <c r="B124" s="32"/>
      <c r="D124" s="144" t="s">
        <v>165</v>
      </c>
      <c r="F124" s="145" t="s">
        <v>3048</v>
      </c>
      <c r="I124" s="146"/>
      <c r="L124" s="32"/>
      <c r="M124" s="147"/>
      <c r="T124" s="53"/>
      <c r="AT124" s="17" t="s">
        <v>165</v>
      </c>
      <c r="AU124" s="17" t="s">
        <v>81</v>
      </c>
    </row>
    <row r="125" spans="2:65" s="1" customFormat="1" ht="21.75" customHeight="1">
      <c r="B125" s="32"/>
      <c r="C125" s="170" t="s">
        <v>8</v>
      </c>
      <c r="D125" s="170" t="s">
        <v>237</v>
      </c>
      <c r="E125" s="171" t="s">
        <v>3050</v>
      </c>
      <c r="F125" s="172" t="s">
        <v>3051</v>
      </c>
      <c r="G125" s="173" t="s">
        <v>3010</v>
      </c>
      <c r="H125" s="174">
        <v>30</v>
      </c>
      <c r="I125" s="175"/>
      <c r="J125" s="176">
        <f>ROUND(I125*H125,2)</f>
        <v>0</v>
      </c>
      <c r="K125" s="172" t="s">
        <v>577</v>
      </c>
      <c r="L125" s="177"/>
      <c r="M125" s="178" t="s">
        <v>19</v>
      </c>
      <c r="N125" s="17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384</v>
      </c>
      <c r="AT125" s="142" t="s">
        <v>237</v>
      </c>
      <c r="AU125" s="142" t="s">
        <v>81</v>
      </c>
      <c r="AY125" s="17" t="s">
        <v>156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281</v>
      </c>
      <c r="BM125" s="142" t="s">
        <v>3052</v>
      </c>
    </row>
    <row r="126" spans="2:65" s="1" customFormat="1">
      <c r="B126" s="32"/>
      <c r="D126" s="144" t="s">
        <v>165</v>
      </c>
      <c r="F126" s="145" t="s">
        <v>3051</v>
      </c>
      <c r="I126" s="146"/>
      <c r="L126" s="32"/>
      <c r="M126" s="147"/>
      <c r="T126" s="53"/>
      <c r="AT126" s="17" t="s">
        <v>165</v>
      </c>
      <c r="AU126" s="17" t="s">
        <v>81</v>
      </c>
    </row>
    <row r="127" spans="2:65" s="1" customFormat="1" ht="21.75" customHeight="1">
      <c r="B127" s="32"/>
      <c r="C127" s="170" t="s">
        <v>249</v>
      </c>
      <c r="D127" s="170" t="s">
        <v>237</v>
      </c>
      <c r="E127" s="171" t="s">
        <v>3053</v>
      </c>
      <c r="F127" s="172" t="s">
        <v>3054</v>
      </c>
      <c r="G127" s="173" t="s">
        <v>3010</v>
      </c>
      <c r="H127" s="174">
        <v>10</v>
      </c>
      <c r="I127" s="175"/>
      <c r="J127" s="176">
        <f>ROUND(I127*H127,2)</f>
        <v>0</v>
      </c>
      <c r="K127" s="172" t="s">
        <v>577</v>
      </c>
      <c r="L127" s="177"/>
      <c r="M127" s="178" t="s">
        <v>19</v>
      </c>
      <c r="N127" s="17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384</v>
      </c>
      <c r="AT127" s="142" t="s">
        <v>237</v>
      </c>
      <c r="AU127" s="142" t="s">
        <v>81</v>
      </c>
      <c r="AY127" s="17" t="s">
        <v>156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281</v>
      </c>
      <c r="BM127" s="142" t="s">
        <v>3055</v>
      </c>
    </row>
    <row r="128" spans="2:65" s="1" customFormat="1">
      <c r="B128" s="32"/>
      <c r="D128" s="144" t="s">
        <v>165</v>
      </c>
      <c r="F128" s="145" t="s">
        <v>3054</v>
      </c>
      <c r="I128" s="146"/>
      <c r="L128" s="32"/>
      <c r="M128" s="147"/>
      <c r="T128" s="53"/>
      <c r="AT128" s="17" t="s">
        <v>165</v>
      </c>
      <c r="AU128" s="17" t="s">
        <v>81</v>
      </c>
    </row>
    <row r="129" spans="2:65" s="1" customFormat="1" ht="16.5" customHeight="1">
      <c r="B129" s="32"/>
      <c r="C129" s="170" t="s">
        <v>261</v>
      </c>
      <c r="D129" s="170" t="s">
        <v>237</v>
      </c>
      <c r="E129" s="171" t="s">
        <v>3056</v>
      </c>
      <c r="F129" s="172" t="s">
        <v>3057</v>
      </c>
      <c r="G129" s="173" t="s">
        <v>3010</v>
      </c>
      <c r="H129" s="174">
        <v>10</v>
      </c>
      <c r="I129" s="175"/>
      <c r="J129" s="176">
        <f>ROUND(I129*H129,2)</f>
        <v>0</v>
      </c>
      <c r="K129" s="172" t="s">
        <v>577</v>
      </c>
      <c r="L129" s="177"/>
      <c r="M129" s="178" t="s">
        <v>19</v>
      </c>
      <c r="N129" s="17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384</v>
      </c>
      <c r="AT129" s="142" t="s">
        <v>237</v>
      </c>
      <c r="AU129" s="142" t="s">
        <v>81</v>
      </c>
      <c r="AY129" s="17" t="s">
        <v>156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281</v>
      </c>
      <c r="BM129" s="142" t="s">
        <v>3058</v>
      </c>
    </row>
    <row r="130" spans="2:65" s="1" customFormat="1">
      <c r="B130" s="32"/>
      <c r="D130" s="144" t="s">
        <v>165</v>
      </c>
      <c r="F130" s="145" t="s">
        <v>3057</v>
      </c>
      <c r="I130" s="146"/>
      <c r="L130" s="32"/>
      <c r="M130" s="147"/>
      <c r="T130" s="53"/>
      <c r="AT130" s="17" t="s">
        <v>165</v>
      </c>
      <c r="AU130" s="17" t="s">
        <v>81</v>
      </c>
    </row>
    <row r="131" spans="2:65" s="1" customFormat="1" ht="16.5" customHeight="1">
      <c r="B131" s="32"/>
      <c r="C131" s="170" t="s">
        <v>268</v>
      </c>
      <c r="D131" s="170" t="s">
        <v>237</v>
      </c>
      <c r="E131" s="171" t="s">
        <v>3059</v>
      </c>
      <c r="F131" s="172" t="s">
        <v>3060</v>
      </c>
      <c r="G131" s="173" t="s">
        <v>3010</v>
      </c>
      <c r="H131" s="174">
        <v>13</v>
      </c>
      <c r="I131" s="175"/>
      <c r="J131" s="176">
        <f>ROUND(I131*H131,2)</f>
        <v>0</v>
      </c>
      <c r="K131" s="172" t="s">
        <v>577</v>
      </c>
      <c r="L131" s="177"/>
      <c r="M131" s="178" t="s">
        <v>19</v>
      </c>
      <c r="N131" s="17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384</v>
      </c>
      <c r="AT131" s="142" t="s">
        <v>237</v>
      </c>
      <c r="AU131" s="142" t="s">
        <v>81</v>
      </c>
      <c r="AY131" s="17" t="s">
        <v>156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281</v>
      </c>
      <c r="BM131" s="142" t="s">
        <v>3061</v>
      </c>
    </row>
    <row r="132" spans="2:65" s="1" customFormat="1">
      <c r="B132" s="32"/>
      <c r="D132" s="144" t="s">
        <v>165</v>
      </c>
      <c r="F132" s="145" t="s">
        <v>3060</v>
      </c>
      <c r="I132" s="146"/>
      <c r="L132" s="32"/>
      <c r="M132" s="147"/>
      <c r="T132" s="53"/>
      <c r="AT132" s="17" t="s">
        <v>165</v>
      </c>
      <c r="AU132" s="17" t="s">
        <v>81</v>
      </c>
    </row>
    <row r="133" spans="2:65" s="1" customFormat="1" ht="16.5" customHeight="1">
      <c r="B133" s="32"/>
      <c r="C133" s="170" t="s">
        <v>281</v>
      </c>
      <c r="D133" s="170" t="s">
        <v>237</v>
      </c>
      <c r="E133" s="171" t="s">
        <v>3062</v>
      </c>
      <c r="F133" s="172" t="s">
        <v>3063</v>
      </c>
      <c r="G133" s="173" t="s">
        <v>3010</v>
      </c>
      <c r="H133" s="174">
        <v>1</v>
      </c>
      <c r="I133" s="175"/>
      <c r="J133" s="176">
        <f>ROUND(I133*H133,2)</f>
        <v>0</v>
      </c>
      <c r="K133" s="172" t="s">
        <v>577</v>
      </c>
      <c r="L133" s="177"/>
      <c r="M133" s="178" t="s">
        <v>19</v>
      </c>
      <c r="N133" s="17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384</v>
      </c>
      <c r="AT133" s="142" t="s">
        <v>237</v>
      </c>
      <c r="AU133" s="142" t="s">
        <v>81</v>
      </c>
      <c r="AY133" s="17" t="s">
        <v>156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281</v>
      </c>
      <c r="BM133" s="142" t="s">
        <v>3064</v>
      </c>
    </row>
    <row r="134" spans="2:65" s="1" customFormat="1">
      <c r="B134" s="32"/>
      <c r="D134" s="144" t="s">
        <v>165</v>
      </c>
      <c r="F134" s="145" t="s">
        <v>3063</v>
      </c>
      <c r="I134" s="146"/>
      <c r="L134" s="32"/>
      <c r="M134" s="147"/>
      <c r="T134" s="53"/>
      <c r="AT134" s="17" t="s">
        <v>165</v>
      </c>
      <c r="AU134" s="17" t="s">
        <v>81</v>
      </c>
    </row>
    <row r="135" spans="2:65" s="1" customFormat="1">
      <c r="B135" s="32"/>
      <c r="D135" s="144" t="s">
        <v>3012</v>
      </c>
      <c r="F135" s="190" t="s">
        <v>3065</v>
      </c>
      <c r="I135" s="146"/>
      <c r="L135" s="32"/>
      <c r="M135" s="147"/>
      <c r="T135" s="53"/>
      <c r="AT135" s="17" t="s">
        <v>3012</v>
      </c>
      <c r="AU135" s="17" t="s">
        <v>81</v>
      </c>
    </row>
    <row r="136" spans="2:65" s="11" customFormat="1" ht="22.9" customHeight="1">
      <c r="B136" s="119"/>
      <c r="D136" s="120" t="s">
        <v>71</v>
      </c>
      <c r="E136" s="129" t="s">
        <v>3066</v>
      </c>
      <c r="F136" s="129" t="s">
        <v>3067</v>
      </c>
      <c r="I136" s="122"/>
      <c r="J136" s="130">
        <f>BK136</f>
        <v>0</v>
      </c>
      <c r="L136" s="119"/>
      <c r="M136" s="124"/>
      <c r="P136" s="125">
        <f>SUM(P137:P282)</f>
        <v>0</v>
      </c>
      <c r="R136" s="125">
        <f>SUM(R137:R282)</f>
        <v>0</v>
      </c>
      <c r="T136" s="126">
        <f>SUM(T137:T282)</f>
        <v>0</v>
      </c>
      <c r="AR136" s="120" t="s">
        <v>81</v>
      </c>
      <c r="AT136" s="127" t="s">
        <v>71</v>
      </c>
      <c r="AU136" s="127" t="s">
        <v>79</v>
      </c>
      <c r="AY136" s="120" t="s">
        <v>156</v>
      </c>
      <c r="BK136" s="128">
        <f>SUM(BK137:BK282)</f>
        <v>0</v>
      </c>
    </row>
    <row r="137" spans="2:65" s="1" customFormat="1" ht="16.5" customHeight="1">
      <c r="B137" s="32"/>
      <c r="C137" s="170" t="s">
        <v>288</v>
      </c>
      <c r="D137" s="170" t="s">
        <v>237</v>
      </c>
      <c r="E137" s="171" t="s">
        <v>3068</v>
      </c>
      <c r="F137" s="172" t="s">
        <v>3069</v>
      </c>
      <c r="G137" s="173" t="s">
        <v>3010</v>
      </c>
      <c r="H137" s="174">
        <v>3</v>
      </c>
      <c r="I137" s="175"/>
      <c r="J137" s="176">
        <f>ROUND(I137*H137,2)</f>
        <v>0</v>
      </c>
      <c r="K137" s="172" t="s">
        <v>577</v>
      </c>
      <c r="L137" s="177"/>
      <c r="M137" s="178" t="s">
        <v>19</v>
      </c>
      <c r="N137" s="17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384</v>
      </c>
      <c r="AT137" s="142" t="s">
        <v>237</v>
      </c>
      <c r="AU137" s="142" t="s">
        <v>81</v>
      </c>
      <c r="AY137" s="17" t="s">
        <v>156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281</v>
      </c>
      <c r="BM137" s="142" t="s">
        <v>3070</v>
      </c>
    </row>
    <row r="138" spans="2:65" s="1" customFormat="1">
      <c r="B138" s="32"/>
      <c r="D138" s="144" t="s">
        <v>165</v>
      </c>
      <c r="F138" s="145" t="s">
        <v>3069</v>
      </c>
      <c r="I138" s="146"/>
      <c r="L138" s="32"/>
      <c r="M138" s="147"/>
      <c r="T138" s="53"/>
      <c r="AT138" s="17" t="s">
        <v>165</v>
      </c>
      <c r="AU138" s="17" t="s">
        <v>81</v>
      </c>
    </row>
    <row r="139" spans="2:65" s="1" customFormat="1" ht="16.5" customHeight="1">
      <c r="B139" s="32"/>
      <c r="C139" s="170" t="s">
        <v>294</v>
      </c>
      <c r="D139" s="170" t="s">
        <v>237</v>
      </c>
      <c r="E139" s="171" t="s">
        <v>3071</v>
      </c>
      <c r="F139" s="172" t="s">
        <v>3072</v>
      </c>
      <c r="G139" s="173" t="s">
        <v>372</v>
      </c>
      <c r="H139" s="174">
        <v>70</v>
      </c>
      <c r="I139" s="175"/>
      <c r="J139" s="176">
        <f>ROUND(I139*H139,2)</f>
        <v>0</v>
      </c>
      <c r="K139" s="172" t="s">
        <v>577</v>
      </c>
      <c r="L139" s="177"/>
      <c r="M139" s="178" t="s">
        <v>19</v>
      </c>
      <c r="N139" s="17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384</v>
      </c>
      <c r="AT139" s="142" t="s">
        <v>237</v>
      </c>
      <c r="AU139" s="142" t="s">
        <v>81</v>
      </c>
      <c r="AY139" s="17" t="s">
        <v>156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281</v>
      </c>
      <c r="BM139" s="142" t="s">
        <v>3073</v>
      </c>
    </row>
    <row r="140" spans="2:65" s="1" customFormat="1">
      <c r="B140" s="32"/>
      <c r="D140" s="144" t="s">
        <v>165</v>
      </c>
      <c r="F140" s="145" t="s">
        <v>3072</v>
      </c>
      <c r="I140" s="146"/>
      <c r="L140" s="32"/>
      <c r="M140" s="147"/>
      <c r="T140" s="53"/>
      <c r="AT140" s="17" t="s">
        <v>165</v>
      </c>
      <c r="AU140" s="17" t="s">
        <v>81</v>
      </c>
    </row>
    <row r="141" spans="2:65" s="1" customFormat="1" ht="16.5" customHeight="1">
      <c r="B141" s="32"/>
      <c r="C141" s="170" t="s">
        <v>300</v>
      </c>
      <c r="D141" s="170" t="s">
        <v>237</v>
      </c>
      <c r="E141" s="171" t="s">
        <v>3074</v>
      </c>
      <c r="F141" s="172" t="s">
        <v>3075</v>
      </c>
      <c r="G141" s="173" t="s">
        <v>372</v>
      </c>
      <c r="H141" s="174">
        <v>180</v>
      </c>
      <c r="I141" s="175"/>
      <c r="J141" s="176">
        <f>ROUND(I141*H141,2)</f>
        <v>0</v>
      </c>
      <c r="K141" s="172" t="s">
        <v>577</v>
      </c>
      <c r="L141" s="177"/>
      <c r="M141" s="178" t="s">
        <v>19</v>
      </c>
      <c r="N141" s="17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384</v>
      </c>
      <c r="AT141" s="142" t="s">
        <v>237</v>
      </c>
      <c r="AU141" s="142" t="s">
        <v>81</v>
      </c>
      <c r="AY141" s="17" t="s">
        <v>156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281</v>
      </c>
      <c r="BM141" s="142" t="s">
        <v>3076</v>
      </c>
    </row>
    <row r="142" spans="2:65" s="1" customFormat="1">
      <c r="B142" s="32"/>
      <c r="D142" s="144" t="s">
        <v>165</v>
      </c>
      <c r="F142" s="145" t="s">
        <v>3075</v>
      </c>
      <c r="I142" s="146"/>
      <c r="L142" s="32"/>
      <c r="M142" s="147"/>
      <c r="T142" s="53"/>
      <c r="AT142" s="17" t="s">
        <v>165</v>
      </c>
      <c r="AU142" s="17" t="s">
        <v>81</v>
      </c>
    </row>
    <row r="143" spans="2:65" s="1" customFormat="1" ht="16.5" customHeight="1">
      <c r="B143" s="32"/>
      <c r="C143" s="170" t="s">
        <v>306</v>
      </c>
      <c r="D143" s="170" t="s">
        <v>237</v>
      </c>
      <c r="E143" s="171" t="s">
        <v>3077</v>
      </c>
      <c r="F143" s="172" t="s">
        <v>3078</v>
      </c>
      <c r="G143" s="173" t="s">
        <v>372</v>
      </c>
      <c r="H143" s="174">
        <v>80</v>
      </c>
      <c r="I143" s="175"/>
      <c r="J143" s="176">
        <f>ROUND(I143*H143,2)</f>
        <v>0</v>
      </c>
      <c r="K143" s="172" t="s">
        <v>577</v>
      </c>
      <c r="L143" s="177"/>
      <c r="M143" s="178" t="s">
        <v>19</v>
      </c>
      <c r="N143" s="17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384</v>
      </c>
      <c r="AT143" s="142" t="s">
        <v>237</v>
      </c>
      <c r="AU143" s="142" t="s">
        <v>81</v>
      </c>
      <c r="AY143" s="17" t="s">
        <v>156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281</v>
      </c>
      <c r="BM143" s="142" t="s">
        <v>3079</v>
      </c>
    </row>
    <row r="144" spans="2:65" s="1" customFormat="1">
      <c r="B144" s="32"/>
      <c r="D144" s="144" t="s">
        <v>165</v>
      </c>
      <c r="F144" s="145" t="s">
        <v>3078</v>
      </c>
      <c r="I144" s="146"/>
      <c r="L144" s="32"/>
      <c r="M144" s="147"/>
      <c r="T144" s="53"/>
      <c r="AT144" s="17" t="s">
        <v>165</v>
      </c>
      <c r="AU144" s="17" t="s">
        <v>81</v>
      </c>
    </row>
    <row r="145" spans="2:65" s="1" customFormat="1" ht="16.5" customHeight="1">
      <c r="B145" s="32"/>
      <c r="C145" s="170" t="s">
        <v>7</v>
      </c>
      <c r="D145" s="170" t="s">
        <v>237</v>
      </c>
      <c r="E145" s="171" t="s">
        <v>3080</v>
      </c>
      <c r="F145" s="172" t="s">
        <v>3081</v>
      </c>
      <c r="G145" s="173" t="s">
        <v>372</v>
      </c>
      <c r="H145" s="174">
        <v>250</v>
      </c>
      <c r="I145" s="175"/>
      <c r="J145" s="176">
        <f>ROUND(I145*H145,2)</f>
        <v>0</v>
      </c>
      <c r="K145" s="172" t="s">
        <v>577</v>
      </c>
      <c r="L145" s="177"/>
      <c r="M145" s="178" t="s">
        <v>19</v>
      </c>
      <c r="N145" s="17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384</v>
      </c>
      <c r="AT145" s="142" t="s">
        <v>237</v>
      </c>
      <c r="AU145" s="142" t="s">
        <v>81</v>
      </c>
      <c r="AY145" s="17" t="s">
        <v>156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281</v>
      </c>
      <c r="BM145" s="142" t="s">
        <v>3082</v>
      </c>
    </row>
    <row r="146" spans="2:65" s="1" customFormat="1">
      <c r="B146" s="32"/>
      <c r="D146" s="144" t="s">
        <v>165</v>
      </c>
      <c r="F146" s="145" t="s">
        <v>3081</v>
      </c>
      <c r="I146" s="146"/>
      <c r="L146" s="32"/>
      <c r="M146" s="147"/>
      <c r="T146" s="53"/>
      <c r="AT146" s="17" t="s">
        <v>165</v>
      </c>
      <c r="AU146" s="17" t="s">
        <v>81</v>
      </c>
    </row>
    <row r="147" spans="2:65" s="1" customFormat="1" ht="16.5" customHeight="1">
      <c r="B147" s="32"/>
      <c r="C147" s="170" t="s">
        <v>321</v>
      </c>
      <c r="D147" s="170" t="s">
        <v>237</v>
      </c>
      <c r="E147" s="171" t="s">
        <v>3083</v>
      </c>
      <c r="F147" s="172" t="s">
        <v>3084</v>
      </c>
      <c r="G147" s="173" t="s">
        <v>372</v>
      </c>
      <c r="H147" s="174">
        <v>80</v>
      </c>
      <c r="I147" s="175"/>
      <c r="J147" s="176">
        <f>ROUND(I147*H147,2)</f>
        <v>0</v>
      </c>
      <c r="K147" s="172" t="s">
        <v>577</v>
      </c>
      <c r="L147" s="177"/>
      <c r="M147" s="178" t="s">
        <v>19</v>
      </c>
      <c r="N147" s="17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384</v>
      </c>
      <c r="AT147" s="142" t="s">
        <v>237</v>
      </c>
      <c r="AU147" s="142" t="s">
        <v>81</v>
      </c>
      <c r="AY147" s="17" t="s">
        <v>156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281</v>
      </c>
      <c r="BM147" s="142" t="s">
        <v>3085</v>
      </c>
    </row>
    <row r="148" spans="2:65" s="1" customFormat="1">
      <c r="B148" s="32"/>
      <c r="D148" s="144" t="s">
        <v>165</v>
      </c>
      <c r="F148" s="145" t="s">
        <v>3084</v>
      </c>
      <c r="I148" s="146"/>
      <c r="L148" s="32"/>
      <c r="M148" s="147"/>
      <c r="T148" s="53"/>
      <c r="AT148" s="17" t="s">
        <v>165</v>
      </c>
      <c r="AU148" s="17" t="s">
        <v>81</v>
      </c>
    </row>
    <row r="149" spans="2:65" s="1" customFormat="1" ht="16.5" customHeight="1">
      <c r="B149" s="32"/>
      <c r="C149" s="170" t="s">
        <v>325</v>
      </c>
      <c r="D149" s="170" t="s">
        <v>237</v>
      </c>
      <c r="E149" s="171" t="s">
        <v>3086</v>
      </c>
      <c r="F149" s="172" t="s">
        <v>3087</v>
      </c>
      <c r="G149" s="173" t="s">
        <v>372</v>
      </c>
      <c r="H149" s="174">
        <v>70</v>
      </c>
      <c r="I149" s="175"/>
      <c r="J149" s="176">
        <f>ROUND(I149*H149,2)</f>
        <v>0</v>
      </c>
      <c r="K149" s="172" t="s">
        <v>577</v>
      </c>
      <c r="L149" s="177"/>
      <c r="M149" s="178" t="s">
        <v>19</v>
      </c>
      <c r="N149" s="17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384</v>
      </c>
      <c r="AT149" s="142" t="s">
        <v>237</v>
      </c>
      <c r="AU149" s="142" t="s">
        <v>81</v>
      </c>
      <c r="AY149" s="17" t="s">
        <v>156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281</v>
      </c>
      <c r="BM149" s="142" t="s">
        <v>3088</v>
      </c>
    </row>
    <row r="150" spans="2:65" s="1" customFormat="1">
      <c r="B150" s="32"/>
      <c r="D150" s="144" t="s">
        <v>165</v>
      </c>
      <c r="F150" s="145" t="s">
        <v>3087</v>
      </c>
      <c r="I150" s="146"/>
      <c r="L150" s="32"/>
      <c r="M150" s="147"/>
      <c r="T150" s="53"/>
      <c r="AT150" s="17" t="s">
        <v>165</v>
      </c>
      <c r="AU150" s="17" t="s">
        <v>81</v>
      </c>
    </row>
    <row r="151" spans="2:65" s="1" customFormat="1" ht="16.5" customHeight="1">
      <c r="B151" s="32"/>
      <c r="C151" s="170" t="s">
        <v>329</v>
      </c>
      <c r="D151" s="170" t="s">
        <v>237</v>
      </c>
      <c r="E151" s="171" t="s">
        <v>3089</v>
      </c>
      <c r="F151" s="172" t="s">
        <v>3090</v>
      </c>
      <c r="G151" s="173" t="s">
        <v>372</v>
      </c>
      <c r="H151" s="174">
        <v>40</v>
      </c>
      <c r="I151" s="175"/>
      <c r="J151" s="176">
        <f>ROUND(I151*H151,2)</f>
        <v>0</v>
      </c>
      <c r="K151" s="172" t="s">
        <v>577</v>
      </c>
      <c r="L151" s="177"/>
      <c r="M151" s="178" t="s">
        <v>19</v>
      </c>
      <c r="N151" s="179" t="s">
        <v>43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384</v>
      </c>
      <c r="AT151" s="142" t="s">
        <v>237</v>
      </c>
      <c r="AU151" s="142" t="s">
        <v>81</v>
      </c>
      <c r="AY151" s="17" t="s">
        <v>156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281</v>
      </c>
      <c r="BM151" s="142" t="s">
        <v>3091</v>
      </c>
    </row>
    <row r="152" spans="2:65" s="1" customFormat="1">
      <c r="B152" s="32"/>
      <c r="D152" s="144" t="s">
        <v>165</v>
      </c>
      <c r="F152" s="145" t="s">
        <v>3090</v>
      </c>
      <c r="I152" s="146"/>
      <c r="L152" s="32"/>
      <c r="M152" s="147"/>
      <c r="T152" s="53"/>
      <c r="AT152" s="17" t="s">
        <v>165</v>
      </c>
      <c r="AU152" s="17" t="s">
        <v>81</v>
      </c>
    </row>
    <row r="153" spans="2:65" s="1" customFormat="1" ht="16.5" customHeight="1">
      <c r="B153" s="32"/>
      <c r="C153" s="170" t="s">
        <v>337</v>
      </c>
      <c r="D153" s="170" t="s">
        <v>237</v>
      </c>
      <c r="E153" s="171" t="s">
        <v>3092</v>
      </c>
      <c r="F153" s="172" t="s">
        <v>3093</v>
      </c>
      <c r="G153" s="173" t="s">
        <v>372</v>
      </c>
      <c r="H153" s="174">
        <v>280</v>
      </c>
      <c r="I153" s="175"/>
      <c r="J153" s="176">
        <f>ROUND(I153*H153,2)</f>
        <v>0</v>
      </c>
      <c r="K153" s="172" t="s">
        <v>577</v>
      </c>
      <c r="L153" s="177"/>
      <c r="M153" s="178" t="s">
        <v>19</v>
      </c>
      <c r="N153" s="17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384</v>
      </c>
      <c r="AT153" s="142" t="s">
        <v>237</v>
      </c>
      <c r="AU153" s="142" t="s">
        <v>81</v>
      </c>
      <c r="AY153" s="17" t="s">
        <v>156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281</v>
      </c>
      <c r="BM153" s="142" t="s">
        <v>3094</v>
      </c>
    </row>
    <row r="154" spans="2:65" s="1" customFormat="1">
      <c r="B154" s="32"/>
      <c r="D154" s="144" t="s">
        <v>165</v>
      </c>
      <c r="F154" s="145" t="s">
        <v>3093</v>
      </c>
      <c r="I154" s="146"/>
      <c r="L154" s="32"/>
      <c r="M154" s="147"/>
      <c r="T154" s="53"/>
      <c r="AT154" s="17" t="s">
        <v>165</v>
      </c>
      <c r="AU154" s="17" t="s">
        <v>81</v>
      </c>
    </row>
    <row r="155" spans="2:65" s="1" customFormat="1" ht="16.5" customHeight="1">
      <c r="B155" s="32"/>
      <c r="C155" s="170" t="s">
        <v>341</v>
      </c>
      <c r="D155" s="170" t="s">
        <v>237</v>
      </c>
      <c r="E155" s="171" t="s">
        <v>3095</v>
      </c>
      <c r="F155" s="172" t="s">
        <v>3096</v>
      </c>
      <c r="G155" s="173" t="s">
        <v>372</v>
      </c>
      <c r="H155" s="174">
        <v>1100</v>
      </c>
      <c r="I155" s="175"/>
      <c r="J155" s="176">
        <f>ROUND(I155*H155,2)</f>
        <v>0</v>
      </c>
      <c r="K155" s="172" t="s">
        <v>577</v>
      </c>
      <c r="L155" s="177"/>
      <c r="M155" s="178" t="s">
        <v>19</v>
      </c>
      <c r="N155" s="17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384</v>
      </c>
      <c r="AT155" s="142" t="s">
        <v>237</v>
      </c>
      <c r="AU155" s="142" t="s">
        <v>81</v>
      </c>
      <c r="AY155" s="17" t="s">
        <v>156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281</v>
      </c>
      <c r="BM155" s="142" t="s">
        <v>3097</v>
      </c>
    </row>
    <row r="156" spans="2:65" s="1" customFormat="1">
      <c r="B156" s="32"/>
      <c r="D156" s="144" t="s">
        <v>165</v>
      </c>
      <c r="F156" s="145" t="s">
        <v>3096</v>
      </c>
      <c r="I156" s="146"/>
      <c r="L156" s="32"/>
      <c r="M156" s="147"/>
      <c r="T156" s="53"/>
      <c r="AT156" s="17" t="s">
        <v>165</v>
      </c>
      <c r="AU156" s="17" t="s">
        <v>81</v>
      </c>
    </row>
    <row r="157" spans="2:65" s="1" customFormat="1" ht="16.5" customHeight="1">
      <c r="B157" s="32"/>
      <c r="C157" s="170" t="s">
        <v>345</v>
      </c>
      <c r="D157" s="170" t="s">
        <v>237</v>
      </c>
      <c r="E157" s="171" t="s">
        <v>3098</v>
      </c>
      <c r="F157" s="172" t="s">
        <v>3099</v>
      </c>
      <c r="G157" s="173" t="s">
        <v>372</v>
      </c>
      <c r="H157" s="174">
        <v>600</v>
      </c>
      <c r="I157" s="175"/>
      <c r="J157" s="176">
        <f>ROUND(I157*H157,2)</f>
        <v>0</v>
      </c>
      <c r="K157" s="172" t="s">
        <v>577</v>
      </c>
      <c r="L157" s="177"/>
      <c r="M157" s="178" t="s">
        <v>19</v>
      </c>
      <c r="N157" s="17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384</v>
      </c>
      <c r="AT157" s="142" t="s">
        <v>237</v>
      </c>
      <c r="AU157" s="142" t="s">
        <v>81</v>
      </c>
      <c r="AY157" s="17" t="s">
        <v>156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281</v>
      </c>
      <c r="BM157" s="142" t="s">
        <v>3100</v>
      </c>
    </row>
    <row r="158" spans="2:65" s="1" customFormat="1">
      <c r="B158" s="32"/>
      <c r="D158" s="144" t="s">
        <v>165</v>
      </c>
      <c r="F158" s="145" t="s">
        <v>3099</v>
      </c>
      <c r="I158" s="146"/>
      <c r="L158" s="32"/>
      <c r="M158" s="147"/>
      <c r="T158" s="53"/>
      <c r="AT158" s="17" t="s">
        <v>165</v>
      </c>
      <c r="AU158" s="17" t="s">
        <v>81</v>
      </c>
    </row>
    <row r="159" spans="2:65" s="1" customFormat="1" ht="16.5" customHeight="1">
      <c r="B159" s="32"/>
      <c r="C159" s="170" t="s">
        <v>352</v>
      </c>
      <c r="D159" s="170" t="s">
        <v>237</v>
      </c>
      <c r="E159" s="171" t="s">
        <v>3101</v>
      </c>
      <c r="F159" s="172" t="s">
        <v>3102</v>
      </c>
      <c r="G159" s="173" t="s">
        <v>372</v>
      </c>
      <c r="H159" s="174">
        <v>750</v>
      </c>
      <c r="I159" s="175"/>
      <c r="J159" s="176">
        <f>ROUND(I159*H159,2)</f>
        <v>0</v>
      </c>
      <c r="K159" s="172" t="s">
        <v>577</v>
      </c>
      <c r="L159" s="177"/>
      <c r="M159" s="178" t="s">
        <v>19</v>
      </c>
      <c r="N159" s="17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384</v>
      </c>
      <c r="AT159" s="142" t="s">
        <v>237</v>
      </c>
      <c r="AU159" s="142" t="s">
        <v>81</v>
      </c>
      <c r="AY159" s="17" t="s">
        <v>156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281</v>
      </c>
      <c r="BM159" s="142" t="s">
        <v>3103</v>
      </c>
    </row>
    <row r="160" spans="2:65" s="1" customFormat="1">
      <c r="B160" s="32"/>
      <c r="D160" s="144" t="s">
        <v>165</v>
      </c>
      <c r="F160" s="145" t="s">
        <v>3102</v>
      </c>
      <c r="I160" s="146"/>
      <c r="L160" s="32"/>
      <c r="M160" s="147"/>
      <c r="T160" s="53"/>
      <c r="AT160" s="17" t="s">
        <v>165</v>
      </c>
      <c r="AU160" s="17" t="s">
        <v>81</v>
      </c>
    </row>
    <row r="161" spans="2:65" s="1" customFormat="1" ht="16.5" customHeight="1">
      <c r="B161" s="32"/>
      <c r="C161" s="170" t="s">
        <v>361</v>
      </c>
      <c r="D161" s="170" t="s">
        <v>237</v>
      </c>
      <c r="E161" s="171" t="s">
        <v>3104</v>
      </c>
      <c r="F161" s="172" t="s">
        <v>3105</v>
      </c>
      <c r="G161" s="173" t="s">
        <v>372</v>
      </c>
      <c r="H161" s="174">
        <v>30</v>
      </c>
      <c r="I161" s="175"/>
      <c r="J161" s="176">
        <f>ROUND(I161*H161,2)</f>
        <v>0</v>
      </c>
      <c r="K161" s="172" t="s">
        <v>577</v>
      </c>
      <c r="L161" s="177"/>
      <c r="M161" s="178" t="s">
        <v>19</v>
      </c>
      <c r="N161" s="17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384</v>
      </c>
      <c r="AT161" s="142" t="s">
        <v>237</v>
      </c>
      <c r="AU161" s="142" t="s">
        <v>81</v>
      </c>
      <c r="AY161" s="17" t="s">
        <v>156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281</v>
      </c>
      <c r="BM161" s="142" t="s">
        <v>3106</v>
      </c>
    </row>
    <row r="162" spans="2:65" s="1" customFormat="1">
      <c r="B162" s="32"/>
      <c r="D162" s="144" t="s">
        <v>165</v>
      </c>
      <c r="F162" s="145" t="s">
        <v>3105</v>
      </c>
      <c r="I162" s="146"/>
      <c r="L162" s="32"/>
      <c r="M162" s="147"/>
      <c r="T162" s="53"/>
      <c r="AT162" s="17" t="s">
        <v>165</v>
      </c>
      <c r="AU162" s="17" t="s">
        <v>81</v>
      </c>
    </row>
    <row r="163" spans="2:65" s="1" customFormat="1" ht="16.5" customHeight="1">
      <c r="B163" s="32"/>
      <c r="C163" s="170" t="s">
        <v>369</v>
      </c>
      <c r="D163" s="170" t="s">
        <v>237</v>
      </c>
      <c r="E163" s="171" t="s">
        <v>3107</v>
      </c>
      <c r="F163" s="172" t="s">
        <v>3108</v>
      </c>
      <c r="G163" s="173" t="s">
        <v>372</v>
      </c>
      <c r="H163" s="174">
        <v>600</v>
      </c>
      <c r="I163" s="175"/>
      <c r="J163" s="176">
        <f>ROUND(I163*H163,2)</f>
        <v>0</v>
      </c>
      <c r="K163" s="172" t="s">
        <v>577</v>
      </c>
      <c r="L163" s="177"/>
      <c r="M163" s="178" t="s">
        <v>19</v>
      </c>
      <c r="N163" s="17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384</v>
      </c>
      <c r="AT163" s="142" t="s">
        <v>237</v>
      </c>
      <c r="AU163" s="142" t="s">
        <v>81</v>
      </c>
      <c r="AY163" s="17" t="s">
        <v>156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281</v>
      </c>
      <c r="BM163" s="142" t="s">
        <v>3109</v>
      </c>
    </row>
    <row r="164" spans="2:65" s="1" customFormat="1">
      <c r="B164" s="32"/>
      <c r="D164" s="144" t="s">
        <v>165</v>
      </c>
      <c r="F164" s="145" t="s">
        <v>3108</v>
      </c>
      <c r="I164" s="146"/>
      <c r="L164" s="32"/>
      <c r="M164" s="147"/>
      <c r="T164" s="53"/>
      <c r="AT164" s="17" t="s">
        <v>165</v>
      </c>
      <c r="AU164" s="17" t="s">
        <v>81</v>
      </c>
    </row>
    <row r="165" spans="2:65" s="1" customFormat="1" ht="16.5" customHeight="1">
      <c r="B165" s="32"/>
      <c r="C165" s="170" t="s">
        <v>377</v>
      </c>
      <c r="D165" s="170" t="s">
        <v>237</v>
      </c>
      <c r="E165" s="171" t="s">
        <v>3110</v>
      </c>
      <c r="F165" s="172" t="s">
        <v>3111</v>
      </c>
      <c r="G165" s="173" t="s">
        <v>3010</v>
      </c>
      <c r="H165" s="174">
        <v>2</v>
      </c>
      <c r="I165" s="175"/>
      <c r="J165" s="176">
        <f>ROUND(I165*H165,2)</f>
        <v>0</v>
      </c>
      <c r="K165" s="172" t="s">
        <v>577</v>
      </c>
      <c r="L165" s="177"/>
      <c r="M165" s="178" t="s">
        <v>19</v>
      </c>
      <c r="N165" s="17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384</v>
      </c>
      <c r="AT165" s="142" t="s">
        <v>237</v>
      </c>
      <c r="AU165" s="142" t="s">
        <v>81</v>
      </c>
      <c r="AY165" s="17" t="s">
        <v>156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281</v>
      </c>
      <c r="BM165" s="142" t="s">
        <v>3112</v>
      </c>
    </row>
    <row r="166" spans="2:65" s="1" customFormat="1">
      <c r="B166" s="32"/>
      <c r="D166" s="144" t="s">
        <v>165</v>
      </c>
      <c r="F166" s="145" t="s">
        <v>3111</v>
      </c>
      <c r="I166" s="146"/>
      <c r="L166" s="32"/>
      <c r="M166" s="147"/>
      <c r="T166" s="53"/>
      <c r="AT166" s="17" t="s">
        <v>165</v>
      </c>
      <c r="AU166" s="17" t="s">
        <v>81</v>
      </c>
    </row>
    <row r="167" spans="2:65" s="1" customFormat="1" ht="16.5" customHeight="1">
      <c r="B167" s="32"/>
      <c r="C167" s="170" t="s">
        <v>384</v>
      </c>
      <c r="D167" s="170" t="s">
        <v>237</v>
      </c>
      <c r="E167" s="171" t="s">
        <v>3113</v>
      </c>
      <c r="F167" s="172" t="s">
        <v>3114</v>
      </c>
      <c r="G167" s="173" t="s">
        <v>372</v>
      </c>
      <c r="H167" s="174">
        <v>100</v>
      </c>
      <c r="I167" s="175"/>
      <c r="J167" s="176">
        <f>ROUND(I167*H167,2)</f>
        <v>0</v>
      </c>
      <c r="K167" s="172" t="s">
        <v>577</v>
      </c>
      <c r="L167" s="177"/>
      <c r="M167" s="178" t="s">
        <v>19</v>
      </c>
      <c r="N167" s="17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384</v>
      </c>
      <c r="AT167" s="142" t="s">
        <v>237</v>
      </c>
      <c r="AU167" s="142" t="s">
        <v>81</v>
      </c>
      <c r="AY167" s="17" t="s">
        <v>156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281</v>
      </c>
      <c r="BM167" s="142" t="s">
        <v>3115</v>
      </c>
    </row>
    <row r="168" spans="2:65" s="1" customFormat="1">
      <c r="B168" s="32"/>
      <c r="D168" s="144" t="s">
        <v>165</v>
      </c>
      <c r="F168" s="145" t="s">
        <v>3114</v>
      </c>
      <c r="I168" s="146"/>
      <c r="L168" s="32"/>
      <c r="M168" s="147"/>
      <c r="T168" s="53"/>
      <c r="AT168" s="17" t="s">
        <v>165</v>
      </c>
      <c r="AU168" s="17" t="s">
        <v>81</v>
      </c>
    </row>
    <row r="169" spans="2:65" s="1" customFormat="1" ht="21.75" customHeight="1">
      <c r="B169" s="32"/>
      <c r="C169" s="170" t="s">
        <v>391</v>
      </c>
      <c r="D169" s="170" t="s">
        <v>237</v>
      </c>
      <c r="E169" s="171" t="s">
        <v>3116</v>
      </c>
      <c r="F169" s="172" t="s">
        <v>3117</v>
      </c>
      <c r="G169" s="173" t="s">
        <v>237</v>
      </c>
      <c r="H169" s="174">
        <v>3</v>
      </c>
      <c r="I169" s="175"/>
      <c r="J169" s="176">
        <f>ROUND(I169*H169,2)</f>
        <v>0</v>
      </c>
      <c r="K169" s="172" t="s">
        <v>577</v>
      </c>
      <c r="L169" s="177"/>
      <c r="M169" s="178" t="s">
        <v>19</v>
      </c>
      <c r="N169" s="179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384</v>
      </c>
      <c r="AT169" s="142" t="s">
        <v>237</v>
      </c>
      <c r="AU169" s="142" t="s">
        <v>81</v>
      </c>
      <c r="AY169" s="17" t="s">
        <v>156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281</v>
      </c>
      <c r="BM169" s="142" t="s">
        <v>3118</v>
      </c>
    </row>
    <row r="170" spans="2:65" s="1" customFormat="1">
      <c r="B170" s="32"/>
      <c r="D170" s="144" t="s">
        <v>165</v>
      </c>
      <c r="F170" s="145" t="s">
        <v>3117</v>
      </c>
      <c r="I170" s="146"/>
      <c r="L170" s="32"/>
      <c r="M170" s="147"/>
      <c r="T170" s="53"/>
      <c r="AT170" s="17" t="s">
        <v>165</v>
      </c>
      <c r="AU170" s="17" t="s">
        <v>81</v>
      </c>
    </row>
    <row r="171" spans="2:65" s="1" customFormat="1" ht="21.75" customHeight="1">
      <c r="B171" s="32"/>
      <c r="C171" s="170" t="s">
        <v>399</v>
      </c>
      <c r="D171" s="170" t="s">
        <v>237</v>
      </c>
      <c r="E171" s="171" t="s">
        <v>3119</v>
      </c>
      <c r="F171" s="172" t="s">
        <v>3120</v>
      </c>
      <c r="G171" s="173" t="s">
        <v>372</v>
      </c>
      <c r="H171" s="174">
        <v>60</v>
      </c>
      <c r="I171" s="175"/>
      <c r="J171" s="176">
        <f>ROUND(I171*H171,2)</f>
        <v>0</v>
      </c>
      <c r="K171" s="172" t="s">
        <v>577</v>
      </c>
      <c r="L171" s="177"/>
      <c r="M171" s="178" t="s">
        <v>19</v>
      </c>
      <c r="N171" s="17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384</v>
      </c>
      <c r="AT171" s="142" t="s">
        <v>237</v>
      </c>
      <c r="AU171" s="142" t="s">
        <v>81</v>
      </c>
      <c r="AY171" s="17" t="s">
        <v>156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79</v>
      </c>
      <c r="BK171" s="143">
        <f>ROUND(I171*H171,2)</f>
        <v>0</v>
      </c>
      <c r="BL171" s="17" t="s">
        <v>281</v>
      </c>
      <c r="BM171" s="142" t="s">
        <v>3121</v>
      </c>
    </row>
    <row r="172" spans="2:65" s="1" customFormat="1">
      <c r="B172" s="32"/>
      <c r="D172" s="144" t="s">
        <v>165</v>
      </c>
      <c r="F172" s="145" t="s">
        <v>3120</v>
      </c>
      <c r="I172" s="146"/>
      <c r="L172" s="32"/>
      <c r="M172" s="147"/>
      <c r="T172" s="53"/>
      <c r="AT172" s="17" t="s">
        <v>165</v>
      </c>
      <c r="AU172" s="17" t="s">
        <v>81</v>
      </c>
    </row>
    <row r="173" spans="2:65" s="1" customFormat="1" ht="21.75" customHeight="1">
      <c r="B173" s="32"/>
      <c r="C173" s="170" t="s">
        <v>405</v>
      </c>
      <c r="D173" s="170" t="s">
        <v>237</v>
      </c>
      <c r="E173" s="171" t="s">
        <v>3122</v>
      </c>
      <c r="F173" s="172" t="s">
        <v>3123</v>
      </c>
      <c r="G173" s="173" t="s">
        <v>372</v>
      </c>
      <c r="H173" s="174">
        <v>60</v>
      </c>
      <c r="I173" s="175"/>
      <c r="J173" s="176">
        <f>ROUND(I173*H173,2)</f>
        <v>0</v>
      </c>
      <c r="K173" s="172" t="s">
        <v>577</v>
      </c>
      <c r="L173" s="177"/>
      <c r="M173" s="178" t="s">
        <v>19</v>
      </c>
      <c r="N173" s="179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384</v>
      </c>
      <c r="AT173" s="142" t="s">
        <v>237</v>
      </c>
      <c r="AU173" s="142" t="s">
        <v>81</v>
      </c>
      <c r="AY173" s="17" t="s">
        <v>156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281</v>
      </c>
      <c r="BM173" s="142" t="s">
        <v>3124</v>
      </c>
    </row>
    <row r="174" spans="2:65" s="1" customFormat="1">
      <c r="B174" s="32"/>
      <c r="D174" s="144" t="s">
        <v>165</v>
      </c>
      <c r="F174" s="145" t="s">
        <v>3123</v>
      </c>
      <c r="I174" s="146"/>
      <c r="L174" s="32"/>
      <c r="M174" s="147"/>
      <c r="T174" s="53"/>
      <c r="AT174" s="17" t="s">
        <v>165</v>
      </c>
      <c r="AU174" s="17" t="s">
        <v>81</v>
      </c>
    </row>
    <row r="175" spans="2:65" s="1" customFormat="1" ht="24.2" customHeight="1">
      <c r="B175" s="32"/>
      <c r="C175" s="170" t="s">
        <v>411</v>
      </c>
      <c r="D175" s="170" t="s">
        <v>237</v>
      </c>
      <c r="E175" s="171" t="s">
        <v>3125</v>
      </c>
      <c r="F175" s="172" t="s">
        <v>3126</v>
      </c>
      <c r="G175" s="173" t="s">
        <v>3127</v>
      </c>
      <c r="H175" s="174">
        <v>2</v>
      </c>
      <c r="I175" s="175"/>
      <c r="J175" s="176">
        <f>ROUND(I175*H175,2)</f>
        <v>0</v>
      </c>
      <c r="K175" s="172" t="s">
        <v>577</v>
      </c>
      <c r="L175" s="177"/>
      <c r="M175" s="178" t="s">
        <v>19</v>
      </c>
      <c r="N175" s="17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384</v>
      </c>
      <c r="AT175" s="142" t="s">
        <v>237</v>
      </c>
      <c r="AU175" s="142" t="s">
        <v>81</v>
      </c>
      <c r="AY175" s="17" t="s">
        <v>156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281</v>
      </c>
      <c r="BM175" s="142" t="s">
        <v>3128</v>
      </c>
    </row>
    <row r="176" spans="2:65" s="1" customFormat="1">
      <c r="B176" s="32"/>
      <c r="D176" s="144" t="s">
        <v>165</v>
      </c>
      <c r="F176" s="145" t="s">
        <v>3126</v>
      </c>
      <c r="I176" s="146"/>
      <c r="L176" s="32"/>
      <c r="M176" s="147"/>
      <c r="T176" s="53"/>
      <c r="AT176" s="17" t="s">
        <v>165</v>
      </c>
      <c r="AU176" s="17" t="s">
        <v>81</v>
      </c>
    </row>
    <row r="177" spans="2:65" s="1" customFormat="1" ht="24.2" customHeight="1">
      <c r="B177" s="32"/>
      <c r="C177" s="170" t="s">
        <v>417</v>
      </c>
      <c r="D177" s="170" t="s">
        <v>237</v>
      </c>
      <c r="E177" s="171" t="s">
        <v>3129</v>
      </c>
      <c r="F177" s="172" t="s">
        <v>3130</v>
      </c>
      <c r="G177" s="173" t="s">
        <v>3127</v>
      </c>
      <c r="H177" s="174">
        <v>30</v>
      </c>
      <c r="I177" s="175"/>
      <c r="J177" s="176">
        <f>ROUND(I177*H177,2)</f>
        <v>0</v>
      </c>
      <c r="K177" s="172" t="s">
        <v>577</v>
      </c>
      <c r="L177" s="177"/>
      <c r="M177" s="178" t="s">
        <v>19</v>
      </c>
      <c r="N177" s="17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384</v>
      </c>
      <c r="AT177" s="142" t="s">
        <v>237</v>
      </c>
      <c r="AU177" s="142" t="s">
        <v>81</v>
      </c>
      <c r="AY177" s="17" t="s">
        <v>156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281</v>
      </c>
      <c r="BM177" s="142" t="s">
        <v>3131</v>
      </c>
    </row>
    <row r="178" spans="2:65" s="1" customFormat="1">
      <c r="B178" s="32"/>
      <c r="D178" s="144" t="s">
        <v>165</v>
      </c>
      <c r="F178" s="145" t="s">
        <v>3130</v>
      </c>
      <c r="I178" s="146"/>
      <c r="L178" s="32"/>
      <c r="M178" s="147"/>
      <c r="T178" s="53"/>
      <c r="AT178" s="17" t="s">
        <v>165</v>
      </c>
      <c r="AU178" s="17" t="s">
        <v>81</v>
      </c>
    </row>
    <row r="179" spans="2:65" s="1" customFormat="1" ht="16.5" customHeight="1">
      <c r="B179" s="32"/>
      <c r="C179" s="170" t="s">
        <v>424</v>
      </c>
      <c r="D179" s="170" t="s">
        <v>237</v>
      </c>
      <c r="E179" s="171" t="s">
        <v>3132</v>
      </c>
      <c r="F179" s="172" t="s">
        <v>3133</v>
      </c>
      <c r="G179" s="173" t="s">
        <v>3010</v>
      </c>
      <c r="H179" s="174">
        <v>10</v>
      </c>
      <c r="I179" s="175"/>
      <c r="J179" s="176">
        <f>ROUND(I179*H179,2)</f>
        <v>0</v>
      </c>
      <c r="K179" s="172" t="s">
        <v>577</v>
      </c>
      <c r="L179" s="177"/>
      <c r="M179" s="178" t="s">
        <v>19</v>
      </c>
      <c r="N179" s="179" t="s">
        <v>43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384</v>
      </c>
      <c r="AT179" s="142" t="s">
        <v>237</v>
      </c>
      <c r="AU179" s="142" t="s">
        <v>81</v>
      </c>
      <c r="AY179" s="17" t="s">
        <v>156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281</v>
      </c>
      <c r="BM179" s="142" t="s">
        <v>3134</v>
      </c>
    </row>
    <row r="180" spans="2:65" s="1" customFormat="1">
      <c r="B180" s="32"/>
      <c r="D180" s="144" t="s">
        <v>165</v>
      </c>
      <c r="F180" s="145" t="s">
        <v>3133</v>
      </c>
      <c r="I180" s="146"/>
      <c r="L180" s="32"/>
      <c r="M180" s="147"/>
      <c r="T180" s="53"/>
      <c r="AT180" s="17" t="s">
        <v>165</v>
      </c>
      <c r="AU180" s="17" t="s">
        <v>81</v>
      </c>
    </row>
    <row r="181" spans="2:65" s="1" customFormat="1" ht="21.75" customHeight="1">
      <c r="B181" s="32"/>
      <c r="C181" s="170" t="s">
        <v>442</v>
      </c>
      <c r="D181" s="170" t="s">
        <v>237</v>
      </c>
      <c r="E181" s="171" t="s">
        <v>3135</v>
      </c>
      <c r="F181" s="172" t="s">
        <v>3136</v>
      </c>
      <c r="G181" s="173" t="s">
        <v>3010</v>
      </c>
      <c r="H181" s="174">
        <v>200</v>
      </c>
      <c r="I181" s="175"/>
      <c r="J181" s="176">
        <f>ROUND(I181*H181,2)</f>
        <v>0</v>
      </c>
      <c r="K181" s="172" t="s">
        <v>577</v>
      </c>
      <c r="L181" s="177"/>
      <c r="M181" s="178" t="s">
        <v>19</v>
      </c>
      <c r="N181" s="17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384</v>
      </c>
      <c r="AT181" s="142" t="s">
        <v>237</v>
      </c>
      <c r="AU181" s="142" t="s">
        <v>81</v>
      </c>
      <c r="AY181" s="17" t="s">
        <v>156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281</v>
      </c>
      <c r="BM181" s="142" t="s">
        <v>3137</v>
      </c>
    </row>
    <row r="182" spans="2:65" s="1" customFormat="1">
      <c r="B182" s="32"/>
      <c r="D182" s="144" t="s">
        <v>165</v>
      </c>
      <c r="F182" s="145" t="s">
        <v>3136</v>
      </c>
      <c r="I182" s="146"/>
      <c r="L182" s="32"/>
      <c r="M182" s="147"/>
      <c r="T182" s="53"/>
      <c r="AT182" s="17" t="s">
        <v>165</v>
      </c>
      <c r="AU182" s="17" t="s">
        <v>81</v>
      </c>
    </row>
    <row r="183" spans="2:65" s="1" customFormat="1" ht="16.5" customHeight="1">
      <c r="B183" s="32"/>
      <c r="C183" s="170" t="s">
        <v>448</v>
      </c>
      <c r="D183" s="170" t="s">
        <v>237</v>
      </c>
      <c r="E183" s="171" t="s">
        <v>3138</v>
      </c>
      <c r="F183" s="172" t="s">
        <v>3139</v>
      </c>
      <c r="G183" s="173" t="s">
        <v>372</v>
      </c>
      <c r="H183" s="174">
        <v>6</v>
      </c>
      <c r="I183" s="175"/>
      <c r="J183" s="176">
        <f>ROUND(I183*H183,2)</f>
        <v>0</v>
      </c>
      <c r="K183" s="172" t="s">
        <v>577</v>
      </c>
      <c r="L183" s="177"/>
      <c r="M183" s="178" t="s">
        <v>19</v>
      </c>
      <c r="N183" s="179" t="s">
        <v>43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384</v>
      </c>
      <c r="AT183" s="142" t="s">
        <v>237</v>
      </c>
      <c r="AU183" s="142" t="s">
        <v>81</v>
      </c>
      <c r="AY183" s="17" t="s">
        <v>156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281</v>
      </c>
      <c r="BM183" s="142" t="s">
        <v>3140</v>
      </c>
    </row>
    <row r="184" spans="2:65" s="1" customFormat="1">
      <c r="B184" s="32"/>
      <c r="D184" s="144" t="s">
        <v>165</v>
      </c>
      <c r="F184" s="145" t="s">
        <v>3139</v>
      </c>
      <c r="I184" s="146"/>
      <c r="L184" s="32"/>
      <c r="M184" s="147"/>
      <c r="T184" s="53"/>
      <c r="AT184" s="17" t="s">
        <v>165</v>
      </c>
      <c r="AU184" s="17" t="s">
        <v>81</v>
      </c>
    </row>
    <row r="185" spans="2:65" s="1" customFormat="1" ht="16.5" customHeight="1">
      <c r="B185" s="32"/>
      <c r="C185" s="170" t="s">
        <v>454</v>
      </c>
      <c r="D185" s="170" t="s">
        <v>237</v>
      </c>
      <c r="E185" s="171" t="s">
        <v>3141</v>
      </c>
      <c r="F185" s="172" t="s">
        <v>3142</v>
      </c>
      <c r="G185" s="173" t="s">
        <v>372</v>
      </c>
      <c r="H185" s="174">
        <v>21</v>
      </c>
      <c r="I185" s="175"/>
      <c r="J185" s="176">
        <f>ROUND(I185*H185,2)</f>
        <v>0</v>
      </c>
      <c r="K185" s="172" t="s">
        <v>577</v>
      </c>
      <c r="L185" s="177"/>
      <c r="M185" s="178" t="s">
        <v>19</v>
      </c>
      <c r="N185" s="17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384</v>
      </c>
      <c r="AT185" s="142" t="s">
        <v>237</v>
      </c>
      <c r="AU185" s="142" t="s">
        <v>81</v>
      </c>
      <c r="AY185" s="17" t="s">
        <v>156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281</v>
      </c>
      <c r="BM185" s="142" t="s">
        <v>3143</v>
      </c>
    </row>
    <row r="186" spans="2:65" s="1" customFormat="1">
      <c r="B186" s="32"/>
      <c r="D186" s="144" t="s">
        <v>165</v>
      </c>
      <c r="F186" s="145" t="s">
        <v>3142</v>
      </c>
      <c r="I186" s="146"/>
      <c r="L186" s="32"/>
      <c r="M186" s="147"/>
      <c r="T186" s="53"/>
      <c r="AT186" s="17" t="s">
        <v>165</v>
      </c>
      <c r="AU186" s="17" t="s">
        <v>81</v>
      </c>
    </row>
    <row r="187" spans="2:65" s="1" customFormat="1" ht="16.5" customHeight="1">
      <c r="B187" s="32"/>
      <c r="C187" s="170" t="s">
        <v>460</v>
      </c>
      <c r="D187" s="170" t="s">
        <v>237</v>
      </c>
      <c r="E187" s="171" t="s">
        <v>3144</v>
      </c>
      <c r="F187" s="172" t="s">
        <v>3145</v>
      </c>
      <c r="G187" s="173" t="s">
        <v>372</v>
      </c>
      <c r="H187" s="174">
        <v>15</v>
      </c>
      <c r="I187" s="175"/>
      <c r="J187" s="176">
        <f>ROUND(I187*H187,2)</f>
        <v>0</v>
      </c>
      <c r="K187" s="172" t="s">
        <v>577</v>
      </c>
      <c r="L187" s="177"/>
      <c r="M187" s="178" t="s">
        <v>19</v>
      </c>
      <c r="N187" s="179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384</v>
      </c>
      <c r="AT187" s="142" t="s">
        <v>237</v>
      </c>
      <c r="AU187" s="142" t="s">
        <v>81</v>
      </c>
      <c r="AY187" s="17" t="s">
        <v>156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281</v>
      </c>
      <c r="BM187" s="142" t="s">
        <v>3146</v>
      </c>
    </row>
    <row r="188" spans="2:65" s="1" customFormat="1">
      <c r="B188" s="32"/>
      <c r="D188" s="144" t="s">
        <v>165</v>
      </c>
      <c r="F188" s="145" t="s">
        <v>3145</v>
      </c>
      <c r="I188" s="146"/>
      <c r="L188" s="32"/>
      <c r="M188" s="147"/>
      <c r="T188" s="53"/>
      <c r="AT188" s="17" t="s">
        <v>165</v>
      </c>
      <c r="AU188" s="17" t="s">
        <v>81</v>
      </c>
    </row>
    <row r="189" spans="2:65" s="1" customFormat="1" ht="16.5" customHeight="1">
      <c r="B189" s="32"/>
      <c r="C189" s="170" t="s">
        <v>467</v>
      </c>
      <c r="D189" s="170" t="s">
        <v>237</v>
      </c>
      <c r="E189" s="171" t="s">
        <v>3147</v>
      </c>
      <c r="F189" s="172" t="s">
        <v>3148</v>
      </c>
      <c r="G189" s="173" t="s">
        <v>3010</v>
      </c>
      <c r="H189" s="174">
        <v>4</v>
      </c>
      <c r="I189" s="175"/>
      <c r="J189" s="176">
        <f>ROUND(I189*H189,2)</f>
        <v>0</v>
      </c>
      <c r="K189" s="172" t="s">
        <v>577</v>
      </c>
      <c r="L189" s="177"/>
      <c r="M189" s="178" t="s">
        <v>19</v>
      </c>
      <c r="N189" s="17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384</v>
      </c>
      <c r="AT189" s="142" t="s">
        <v>237</v>
      </c>
      <c r="AU189" s="142" t="s">
        <v>81</v>
      </c>
      <c r="AY189" s="17" t="s">
        <v>156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281</v>
      </c>
      <c r="BM189" s="142" t="s">
        <v>3149</v>
      </c>
    </row>
    <row r="190" spans="2:65" s="1" customFormat="1">
      <c r="B190" s="32"/>
      <c r="D190" s="144" t="s">
        <v>165</v>
      </c>
      <c r="F190" s="145" t="s">
        <v>3148</v>
      </c>
      <c r="I190" s="146"/>
      <c r="L190" s="32"/>
      <c r="M190" s="147"/>
      <c r="T190" s="53"/>
      <c r="AT190" s="17" t="s">
        <v>165</v>
      </c>
      <c r="AU190" s="17" t="s">
        <v>81</v>
      </c>
    </row>
    <row r="191" spans="2:65" s="1" customFormat="1" ht="16.5" customHeight="1">
      <c r="B191" s="32"/>
      <c r="C191" s="170" t="s">
        <v>473</v>
      </c>
      <c r="D191" s="170" t="s">
        <v>237</v>
      </c>
      <c r="E191" s="171" t="s">
        <v>3150</v>
      </c>
      <c r="F191" s="172" t="s">
        <v>3151</v>
      </c>
      <c r="G191" s="173" t="s">
        <v>3010</v>
      </c>
      <c r="H191" s="174">
        <v>12</v>
      </c>
      <c r="I191" s="175"/>
      <c r="J191" s="176">
        <f>ROUND(I191*H191,2)</f>
        <v>0</v>
      </c>
      <c r="K191" s="172" t="s">
        <v>577</v>
      </c>
      <c r="L191" s="177"/>
      <c r="M191" s="178" t="s">
        <v>19</v>
      </c>
      <c r="N191" s="17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384</v>
      </c>
      <c r="AT191" s="142" t="s">
        <v>237</v>
      </c>
      <c r="AU191" s="142" t="s">
        <v>81</v>
      </c>
      <c r="AY191" s="17" t="s">
        <v>156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281</v>
      </c>
      <c r="BM191" s="142" t="s">
        <v>3152</v>
      </c>
    </row>
    <row r="192" spans="2:65" s="1" customFormat="1">
      <c r="B192" s="32"/>
      <c r="D192" s="144" t="s">
        <v>165</v>
      </c>
      <c r="F192" s="145" t="s">
        <v>3151</v>
      </c>
      <c r="I192" s="146"/>
      <c r="L192" s="32"/>
      <c r="M192" s="147"/>
      <c r="T192" s="53"/>
      <c r="AT192" s="17" t="s">
        <v>165</v>
      </c>
      <c r="AU192" s="17" t="s">
        <v>81</v>
      </c>
    </row>
    <row r="193" spans="2:65" s="1" customFormat="1" ht="16.5" customHeight="1">
      <c r="B193" s="32"/>
      <c r="C193" s="170" t="s">
        <v>479</v>
      </c>
      <c r="D193" s="170" t="s">
        <v>237</v>
      </c>
      <c r="E193" s="171" t="s">
        <v>3153</v>
      </c>
      <c r="F193" s="172" t="s">
        <v>3154</v>
      </c>
      <c r="G193" s="173" t="s">
        <v>3010</v>
      </c>
      <c r="H193" s="174">
        <v>5</v>
      </c>
      <c r="I193" s="175"/>
      <c r="J193" s="176">
        <f>ROUND(I193*H193,2)</f>
        <v>0</v>
      </c>
      <c r="K193" s="172" t="s">
        <v>577</v>
      </c>
      <c r="L193" s="177"/>
      <c r="M193" s="178" t="s">
        <v>19</v>
      </c>
      <c r="N193" s="17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384</v>
      </c>
      <c r="AT193" s="142" t="s">
        <v>237</v>
      </c>
      <c r="AU193" s="142" t="s">
        <v>81</v>
      </c>
      <c r="AY193" s="17" t="s">
        <v>156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281</v>
      </c>
      <c r="BM193" s="142" t="s">
        <v>3155</v>
      </c>
    </row>
    <row r="194" spans="2:65" s="1" customFormat="1">
      <c r="B194" s="32"/>
      <c r="D194" s="144" t="s">
        <v>165</v>
      </c>
      <c r="F194" s="145" t="s">
        <v>3154</v>
      </c>
      <c r="I194" s="146"/>
      <c r="L194" s="32"/>
      <c r="M194" s="147"/>
      <c r="T194" s="53"/>
      <c r="AT194" s="17" t="s">
        <v>165</v>
      </c>
      <c r="AU194" s="17" t="s">
        <v>81</v>
      </c>
    </row>
    <row r="195" spans="2:65" s="1" customFormat="1" ht="16.5" customHeight="1">
      <c r="B195" s="32"/>
      <c r="C195" s="170" t="s">
        <v>485</v>
      </c>
      <c r="D195" s="170" t="s">
        <v>237</v>
      </c>
      <c r="E195" s="171" t="s">
        <v>3156</v>
      </c>
      <c r="F195" s="172" t="s">
        <v>3157</v>
      </c>
      <c r="G195" s="173" t="s">
        <v>3010</v>
      </c>
      <c r="H195" s="174">
        <v>6</v>
      </c>
      <c r="I195" s="175"/>
      <c r="J195" s="176">
        <f>ROUND(I195*H195,2)</f>
        <v>0</v>
      </c>
      <c r="K195" s="172" t="s">
        <v>577</v>
      </c>
      <c r="L195" s="177"/>
      <c r="M195" s="178" t="s">
        <v>19</v>
      </c>
      <c r="N195" s="17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384</v>
      </c>
      <c r="AT195" s="142" t="s">
        <v>237</v>
      </c>
      <c r="AU195" s="142" t="s">
        <v>81</v>
      </c>
      <c r="AY195" s="17" t="s">
        <v>156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281</v>
      </c>
      <c r="BM195" s="142" t="s">
        <v>3158</v>
      </c>
    </row>
    <row r="196" spans="2:65" s="1" customFormat="1">
      <c r="B196" s="32"/>
      <c r="D196" s="144" t="s">
        <v>165</v>
      </c>
      <c r="F196" s="145" t="s">
        <v>3157</v>
      </c>
      <c r="I196" s="146"/>
      <c r="L196" s="32"/>
      <c r="M196" s="147"/>
      <c r="T196" s="53"/>
      <c r="AT196" s="17" t="s">
        <v>165</v>
      </c>
      <c r="AU196" s="17" t="s">
        <v>81</v>
      </c>
    </row>
    <row r="197" spans="2:65" s="1" customFormat="1" ht="16.5" customHeight="1">
      <c r="B197" s="32"/>
      <c r="C197" s="170" t="s">
        <v>497</v>
      </c>
      <c r="D197" s="170" t="s">
        <v>237</v>
      </c>
      <c r="E197" s="171" t="s">
        <v>3159</v>
      </c>
      <c r="F197" s="172" t="s">
        <v>3160</v>
      </c>
      <c r="G197" s="173" t="s">
        <v>3010</v>
      </c>
      <c r="H197" s="174">
        <v>14</v>
      </c>
      <c r="I197" s="175"/>
      <c r="J197" s="176">
        <f>ROUND(I197*H197,2)</f>
        <v>0</v>
      </c>
      <c r="K197" s="172" t="s">
        <v>577</v>
      </c>
      <c r="L197" s="177"/>
      <c r="M197" s="178" t="s">
        <v>19</v>
      </c>
      <c r="N197" s="179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384</v>
      </c>
      <c r="AT197" s="142" t="s">
        <v>237</v>
      </c>
      <c r="AU197" s="142" t="s">
        <v>81</v>
      </c>
      <c r="AY197" s="17" t="s">
        <v>156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7" t="s">
        <v>79</v>
      </c>
      <c r="BK197" s="143">
        <f>ROUND(I197*H197,2)</f>
        <v>0</v>
      </c>
      <c r="BL197" s="17" t="s">
        <v>281</v>
      </c>
      <c r="BM197" s="142" t="s">
        <v>3161</v>
      </c>
    </row>
    <row r="198" spans="2:65" s="1" customFormat="1">
      <c r="B198" s="32"/>
      <c r="D198" s="144" t="s">
        <v>165</v>
      </c>
      <c r="F198" s="145" t="s">
        <v>3160</v>
      </c>
      <c r="I198" s="146"/>
      <c r="L198" s="32"/>
      <c r="M198" s="147"/>
      <c r="T198" s="53"/>
      <c r="AT198" s="17" t="s">
        <v>165</v>
      </c>
      <c r="AU198" s="17" t="s">
        <v>81</v>
      </c>
    </row>
    <row r="199" spans="2:65" s="1" customFormat="1" ht="24.2" customHeight="1">
      <c r="B199" s="32"/>
      <c r="C199" s="170" t="s">
        <v>505</v>
      </c>
      <c r="D199" s="170" t="s">
        <v>237</v>
      </c>
      <c r="E199" s="171" t="s">
        <v>3162</v>
      </c>
      <c r="F199" s="172" t="s">
        <v>3163</v>
      </c>
      <c r="G199" s="173" t="s">
        <v>3127</v>
      </c>
      <c r="H199" s="174">
        <v>50</v>
      </c>
      <c r="I199" s="175"/>
      <c r="J199" s="176">
        <f>ROUND(I199*H199,2)</f>
        <v>0</v>
      </c>
      <c r="K199" s="172" t="s">
        <v>577</v>
      </c>
      <c r="L199" s="177"/>
      <c r="M199" s="178" t="s">
        <v>19</v>
      </c>
      <c r="N199" s="179" t="s">
        <v>43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384</v>
      </c>
      <c r="AT199" s="142" t="s">
        <v>237</v>
      </c>
      <c r="AU199" s="142" t="s">
        <v>81</v>
      </c>
      <c r="AY199" s="17" t="s">
        <v>156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7" t="s">
        <v>79</v>
      </c>
      <c r="BK199" s="143">
        <f>ROUND(I199*H199,2)</f>
        <v>0</v>
      </c>
      <c r="BL199" s="17" t="s">
        <v>281</v>
      </c>
      <c r="BM199" s="142" t="s">
        <v>3164</v>
      </c>
    </row>
    <row r="200" spans="2:65" s="1" customFormat="1">
      <c r="B200" s="32"/>
      <c r="D200" s="144" t="s">
        <v>165</v>
      </c>
      <c r="F200" s="145" t="s">
        <v>3163</v>
      </c>
      <c r="I200" s="146"/>
      <c r="L200" s="32"/>
      <c r="M200" s="147"/>
      <c r="T200" s="53"/>
      <c r="AT200" s="17" t="s">
        <v>165</v>
      </c>
      <c r="AU200" s="17" t="s">
        <v>81</v>
      </c>
    </row>
    <row r="201" spans="2:65" s="1" customFormat="1" ht="24.2" customHeight="1">
      <c r="B201" s="32"/>
      <c r="C201" s="170" t="s">
        <v>513</v>
      </c>
      <c r="D201" s="170" t="s">
        <v>237</v>
      </c>
      <c r="E201" s="171" t="s">
        <v>3165</v>
      </c>
      <c r="F201" s="172" t="s">
        <v>3166</v>
      </c>
      <c r="G201" s="173" t="s">
        <v>3127</v>
      </c>
      <c r="H201" s="174">
        <v>50</v>
      </c>
      <c r="I201" s="175"/>
      <c r="J201" s="176">
        <f>ROUND(I201*H201,2)</f>
        <v>0</v>
      </c>
      <c r="K201" s="172" t="s">
        <v>577</v>
      </c>
      <c r="L201" s="177"/>
      <c r="M201" s="178" t="s">
        <v>19</v>
      </c>
      <c r="N201" s="17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384</v>
      </c>
      <c r="AT201" s="142" t="s">
        <v>237</v>
      </c>
      <c r="AU201" s="142" t="s">
        <v>81</v>
      </c>
      <c r="AY201" s="17" t="s">
        <v>156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281</v>
      </c>
      <c r="BM201" s="142" t="s">
        <v>3167</v>
      </c>
    </row>
    <row r="202" spans="2:65" s="1" customFormat="1">
      <c r="B202" s="32"/>
      <c r="D202" s="144" t="s">
        <v>165</v>
      </c>
      <c r="F202" s="145" t="s">
        <v>3166</v>
      </c>
      <c r="I202" s="146"/>
      <c r="L202" s="32"/>
      <c r="M202" s="147"/>
      <c r="T202" s="53"/>
      <c r="AT202" s="17" t="s">
        <v>165</v>
      </c>
      <c r="AU202" s="17" t="s">
        <v>81</v>
      </c>
    </row>
    <row r="203" spans="2:65" s="1" customFormat="1" ht="16.5" customHeight="1">
      <c r="B203" s="32"/>
      <c r="C203" s="170" t="s">
        <v>520</v>
      </c>
      <c r="D203" s="170" t="s">
        <v>237</v>
      </c>
      <c r="E203" s="171" t="s">
        <v>3168</v>
      </c>
      <c r="F203" s="172" t="s">
        <v>3169</v>
      </c>
      <c r="G203" s="173" t="s">
        <v>372</v>
      </c>
      <c r="H203" s="174">
        <v>36</v>
      </c>
      <c r="I203" s="175"/>
      <c r="J203" s="176">
        <f>ROUND(I203*H203,2)</f>
        <v>0</v>
      </c>
      <c r="K203" s="172" t="s">
        <v>577</v>
      </c>
      <c r="L203" s="177"/>
      <c r="M203" s="178" t="s">
        <v>19</v>
      </c>
      <c r="N203" s="179" t="s">
        <v>43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384</v>
      </c>
      <c r="AT203" s="142" t="s">
        <v>237</v>
      </c>
      <c r="AU203" s="142" t="s">
        <v>81</v>
      </c>
      <c r="AY203" s="17" t="s">
        <v>156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281</v>
      </c>
      <c r="BM203" s="142" t="s">
        <v>3170</v>
      </c>
    </row>
    <row r="204" spans="2:65" s="1" customFormat="1">
      <c r="B204" s="32"/>
      <c r="D204" s="144" t="s">
        <v>165</v>
      </c>
      <c r="F204" s="145" t="s">
        <v>3169</v>
      </c>
      <c r="I204" s="146"/>
      <c r="L204" s="32"/>
      <c r="M204" s="147"/>
      <c r="T204" s="53"/>
      <c r="AT204" s="17" t="s">
        <v>165</v>
      </c>
      <c r="AU204" s="17" t="s">
        <v>81</v>
      </c>
    </row>
    <row r="205" spans="2:65" s="1" customFormat="1" ht="16.5" customHeight="1">
      <c r="B205" s="32"/>
      <c r="C205" s="170" t="s">
        <v>526</v>
      </c>
      <c r="D205" s="170" t="s">
        <v>237</v>
      </c>
      <c r="E205" s="171" t="s">
        <v>3171</v>
      </c>
      <c r="F205" s="172" t="s">
        <v>3172</v>
      </c>
      <c r="G205" s="173" t="s">
        <v>372</v>
      </c>
      <c r="H205" s="174">
        <v>6</v>
      </c>
      <c r="I205" s="175"/>
      <c r="J205" s="176">
        <f>ROUND(I205*H205,2)</f>
        <v>0</v>
      </c>
      <c r="K205" s="172" t="s">
        <v>577</v>
      </c>
      <c r="L205" s="177"/>
      <c r="M205" s="178" t="s">
        <v>19</v>
      </c>
      <c r="N205" s="17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384</v>
      </c>
      <c r="AT205" s="142" t="s">
        <v>237</v>
      </c>
      <c r="AU205" s="142" t="s">
        <v>81</v>
      </c>
      <c r="AY205" s="17" t="s">
        <v>156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281</v>
      </c>
      <c r="BM205" s="142" t="s">
        <v>3173</v>
      </c>
    </row>
    <row r="206" spans="2:65" s="1" customFormat="1">
      <c r="B206" s="32"/>
      <c r="D206" s="144" t="s">
        <v>165</v>
      </c>
      <c r="F206" s="145" t="s">
        <v>3172</v>
      </c>
      <c r="I206" s="146"/>
      <c r="L206" s="32"/>
      <c r="M206" s="147"/>
      <c r="T206" s="53"/>
      <c r="AT206" s="17" t="s">
        <v>165</v>
      </c>
      <c r="AU206" s="17" t="s">
        <v>81</v>
      </c>
    </row>
    <row r="207" spans="2:65" s="1" customFormat="1" ht="16.5" customHeight="1">
      <c r="B207" s="32"/>
      <c r="C207" s="170" t="s">
        <v>532</v>
      </c>
      <c r="D207" s="170" t="s">
        <v>237</v>
      </c>
      <c r="E207" s="171" t="s">
        <v>3174</v>
      </c>
      <c r="F207" s="172" t="s">
        <v>3175</v>
      </c>
      <c r="G207" s="173" t="s">
        <v>3010</v>
      </c>
      <c r="H207" s="174">
        <v>3</v>
      </c>
      <c r="I207" s="175"/>
      <c r="J207" s="176">
        <f>ROUND(I207*H207,2)</f>
        <v>0</v>
      </c>
      <c r="K207" s="172" t="s">
        <v>577</v>
      </c>
      <c r="L207" s="177"/>
      <c r="M207" s="178" t="s">
        <v>19</v>
      </c>
      <c r="N207" s="179" t="s">
        <v>43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384</v>
      </c>
      <c r="AT207" s="142" t="s">
        <v>237</v>
      </c>
      <c r="AU207" s="142" t="s">
        <v>81</v>
      </c>
      <c r="AY207" s="17" t="s">
        <v>156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281</v>
      </c>
      <c r="BM207" s="142" t="s">
        <v>3176</v>
      </c>
    </row>
    <row r="208" spans="2:65" s="1" customFormat="1">
      <c r="B208" s="32"/>
      <c r="D208" s="144" t="s">
        <v>165</v>
      </c>
      <c r="F208" s="145" t="s">
        <v>3175</v>
      </c>
      <c r="I208" s="146"/>
      <c r="L208" s="32"/>
      <c r="M208" s="147"/>
      <c r="T208" s="53"/>
      <c r="AT208" s="17" t="s">
        <v>165</v>
      </c>
      <c r="AU208" s="17" t="s">
        <v>81</v>
      </c>
    </row>
    <row r="209" spans="2:65" s="1" customFormat="1" ht="16.5" customHeight="1">
      <c r="B209" s="32"/>
      <c r="C209" s="170" t="s">
        <v>540</v>
      </c>
      <c r="D209" s="170" t="s">
        <v>237</v>
      </c>
      <c r="E209" s="171" t="s">
        <v>3177</v>
      </c>
      <c r="F209" s="172" t="s">
        <v>3178</v>
      </c>
      <c r="G209" s="173" t="s">
        <v>3010</v>
      </c>
      <c r="H209" s="174">
        <v>12</v>
      </c>
      <c r="I209" s="175"/>
      <c r="J209" s="176">
        <f>ROUND(I209*H209,2)</f>
        <v>0</v>
      </c>
      <c r="K209" s="172" t="s">
        <v>577</v>
      </c>
      <c r="L209" s="177"/>
      <c r="M209" s="178" t="s">
        <v>19</v>
      </c>
      <c r="N209" s="17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384</v>
      </c>
      <c r="AT209" s="142" t="s">
        <v>237</v>
      </c>
      <c r="AU209" s="142" t="s">
        <v>81</v>
      </c>
      <c r="AY209" s="17" t="s">
        <v>156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281</v>
      </c>
      <c r="BM209" s="142" t="s">
        <v>3179</v>
      </c>
    </row>
    <row r="210" spans="2:65" s="1" customFormat="1">
      <c r="B210" s="32"/>
      <c r="D210" s="144" t="s">
        <v>165</v>
      </c>
      <c r="F210" s="145" t="s">
        <v>3178</v>
      </c>
      <c r="I210" s="146"/>
      <c r="L210" s="32"/>
      <c r="M210" s="147"/>
      <c r="T210" s="53"/>
      <c r="AT210" s="17" t="s">
        <v>165</v>
      </c>
      <c r="AU210" s="17" t="s">
        <v>81</v>
      </c>
    </row>
    <row r="211" spans="2:65" s="1" customFormat="1" ht="21.75" customHeight="1">
      <c r="B211" s="32"/>
      <c r="C211" s="170" t="s">
        <v>547</v>
      </c>
      <c r="D211" s="170" t="s">
        <v>237</v>
      </c>
      <c r="E211" s="171" t="s">
        <v>3180</v>
      </c>
      <c r="F211" s="172" t="s">
        <v>3181</v>
      </c>
      <c r="G211" s="173" t="s">
        <v>19</v>
      </c>
      <c r="H211" s="174">
        <v>30</v>
      </c>
      <c r="I211" s="175"/>
      <c r="J211" s="176">
        <f>ROUND(I211*H211,2)</f>
        <v>0</v>
      </c>
      <c r="K211" s="172" t="s">
        <v>19</v>
      </c>
      <c r="L211" s="177"/>
      <c r="M211" s="178" t="s">
        <v>19</v>
      </c>
      <c r="N211" s="179" t="s">
        <v>43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384</v>
      </c>
      <c r="AT211" s="142" t="s">
        <v>237</v>
      </c>
      <c r="AU211" s="142" t="s">
        <v>81</v>
      </c>
      <c r="AY211" s="17" t="s">
        <v>156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281</v>
      </c>
      <c r="BM211" s="142" t="s">
        <v>3182</v>
      </c>
    </row>
    <row r="212" spans="2:65" s="1" customFormat="1">
      <c r="B212" s="32"/>
      <c r="D212" s="144" t="s">
        <v>165</v>
      </c>
      <c r="F212" s="145" t="s">
        <v>3181</v>
      </c>
      <c r="I212" s="146"/>
      <c r="L212" s="32"/>
      <c r="M212" s="147"/>
      <c r="T212" s="53"/>
      <c r="AT212" s="17" t="s">
        <v>165</v>
      </c>
      <c r="AU212" s="17" t="s">
        <v>81</v>
      </c>
    </row>
    <row r="213" spans="2:65" s="1" customFormat="1" ht="21.75" customHeight="1">
      <c r="B213" s="32"/>
      <c r="C213" s="170" t="s">
        <v>553</v>
      </c>
      <c r="D213" s="170" t="s">
        <v>237</v>
      </c>
      <c r="E213" s="171" t="s">
        <v>3183</v>
      </c>
      <c r="F213" s="172" t="s">
        <v>3184</v>
      </c>
      <c r="G213" s="173" t="s">
        <v>3010</v>
      </c>
      <c r="H213" s="174">
        <v>30</v>
      </c>
      <c r="I213" s="175"/>
      <c r="J213" s="176">
        <f>ROUND(I213*H213,2)</f>
        <v>0</v>
      </c>
      <c r="K213" s="172" t="s">
        <v>577</v>
      </c>
      <c r="L213" s="177"/>
      <c r="M213" s="178" t="s">
        <v>19</v>
      </c>
      <c r="N213" s="179" t="s">
        <v>43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384</v>
      </c>
      <c r="AT213" s="142" t="s">
        <v>237</v>
      </c>
      <c r="AU213" s="142" t="s">
        <v>81</v>
      </c>
      <c r="AY213" s="17" t="s">
        <v>156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281</v>
      </c>
      <c r="BM213" s="142" t="s">
        <v>3185</v>
      </c>
    </row>
    <row r="214" spans="2:65" s="1" customFormat="1">
      <c r="B214" s="32"/>
      <c r="D214" s="144" t="s">
        <v>165</v>
      </c>
      <c r="F214" s="145" t="s">
        <v>3184</v>
      </c>
      <c r="I214" s="146"/>
      <c r="L214" s="32"/>
      <c r="M214" s="147"/>
      <c r="T214" s="53"/>
      <c r="AT214" s="17" t="s">
        <v>165</v>
      </c>
      <c r="AU214" s="17" t="s">
        <v>81</v>
      </c>
    </row>
    <row r="215" spans="2:65" s="1" customFormat="1" ht="16.5" customHeight="1">
      <c r="B215" s="32"/>
      <c r="C215" s="170" t="s">
        <v>560</v>
      </c>
      <c r="D215" s="170" t="s">
        <v>237</v>
      </c>
      <c r="E215" s="171" t="s">
        <v>3186</v>
      </c>
      <c r="F215" s="172" t="s">
        <v>3187</v>
      </c>
      <c r="G215" s="173" t="s">
        <v>19</v>
      </c>
      <c r="H215" s="174">
        <v>7</v>
      </c>
      <c r="I215" s="175"/>
      <c r="J215" s="176">
        <f>ROUND(I215*H215,2)</f>
        <v>0</v>
      </c>
      <c r="K215" s="172" t="s">
        <v>19</v>
      </c>
      <c r="L215" s="177"/>
      <c r="M215" s="178" t="s">
        <v>19</v>
      </c>
      <c r="N215" s="179" t="s">
        <v>43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384</v>
      </c>
      <c r="AT215" s="142" t="s">
        <v>237</v>
      </c>
      <c r="AU215" s="142" t="s">
        <v>81</v>
      </c>
      <c r="AY215" s="17" t="s">
        <v>156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281</v>
      </c>
      <c r="BM215" s="142" t="s">
        <v>3188</v>
      </c>
    </row>
    <row r="216" spans="2:65" s="1" customFormat="1">
      <c r="B216" s="32"/>
      <c r="D216" s="144" t="s">
        <v>165</v>
      </c>
      <c r="F216" s="145" t="s">
        <v>3187</v>
      </c>
      <c r="I216" s="146"/>
      <c r="L216" s="32"/>
      <c r="M216" s="147"/>
      <c r="T216" s="53"/>
      <c r="AT216" s="17" t="s">
        <v>165</v>
      </c>
      <c r="AU216" s="17" t="s">
        <v>81</v>
      </c>
    </row>
    <row r="217" spans="2:65" s="1" customFormat="1" ht="16.5" customHeight="1">
      <c r="B217" s="32"/>
      <c r="C217" s="170" t="s">
        <v>568</v>
      </c>
      <c r="D217" s="170" t="s">
        <v>237</v>
      </c>
      <c r="E217" s="171" t="s">
        <v>3189</v>
      </c>
      <c r="F217" s="172" t="s">
        <v>3190</v>
      </c>
      <c r="G217" s="173" t="s">
        <v>3010</v>
      </c>
      <c r="H217" s="174">
        <v>7</v>
      </c>
      <c r="I217" s="175"/>
      <c r="J217" s="176">
        <f>ROUND(I217*H217,2)</f>
        <v>0</v>
      </c>
      <c r="K217" s="172" t="s">
        <v>577</v>
      </c>
      <c r="L217" s="177"/>
      <c r="M217" s="178" t="s">
        <v>19</v>
      </c>
      <c r="N217" s="179" t="s">
        <v>43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384</v>
      </c>
      <c r="AT217" s="142" t="s">
        <v>237</v>
      </c>
      <c r="AU217" s="142" t="s">
        <v>81</v>
      </c>
      <c r="AY217" s="17" t="s">
        <v>156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7" t="s">
        <v>79</v>
      </c>
      <c r="BK217" s="143">
        <f>ROUND(I217*H217,2)</f>
        <v>0</v>
      </c>
      <c r="BL217" s="17" t="s">
        <v>281</v>
      </c>
      <c r="BM217" s="142" t="s">
        <v>3191</v>
      </c>
    </row>
    <row r="218" spans="2:65" s="1" customFormat="1">
      <c r="B218" s="32"/>
      <c r="D218" s="144" t="s">
        <v>165</v>
      </c>
      <c r="F218" s="145" t="s">
        <v>3190</v>
      </c>
      <c r="I218" s="146"/>
      <c r="L218" s="32"/>
      <c r="M218" s="147"/>
      <c r="T218" s="53"/>
      <c r="AT218" s="17" t="s">
        <v>165</v>
      </c>
      <c r="AU218" s="17" t="s">
        <v>81</v>
      </c>
    </row>
    <row r="219" spans="2:65" s="1" customFormat="1" ht="21.75" customHeight="1">
      <c r="B219" s="32"/>
      <c r="C219" s="170" t="s">
        <v>574</v>
      </c>
      <c r="D219" s="170" t="s">
        <v>237</v>
      </c>
      <c r="E219" s="171" t="s">
        <v>3192</v>
      </c>
      <c r="F219" s="172" t="s">
        <v>3193</v>
      </c>
      <c r="G219" s="173" t="s">
        <v>3010</v>
      </c>
      <c r="H219" s="174">
        <v>7</v>
      </c>
      <c r="I219" s="175"/>
      <c r="J219" s="176">
        <f>ROUND(I219*H219,2)</f>
        <v>0</v>
      </c>
      <c r="K219" s="172" t="s">
        <v>577</v>
      </c>
      <c r="L219" s="177"/>
      <c r="M219" s="178" t="s">
        <v>19</v>
      </c>
      <c r="N219" s="179" t="s">
        <v>43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384</v>
      </c>
      <c r="AT219" s="142" t="s">
        <v>237</v>
      </c>
      <c r="AU219" s="142" t="s">
        <v>81</v>
      </c>
      <c r="AY219" s="17" t="s">
        <v>156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281</v>
      </c>
      <c r="BM219" s="142" t="s">
        <v>3194</v>
      </c>
    </row>
    <row r="220" spans="2:65" s="1" customFormat="1">
      <c r="B220" s="32"/>
      <c r="D220" s="144" t="s">
        <v>165</v>
      </c>
      <c r="F220" s="145" t="s">
        <v>3193</v>
      </c>
      <c r="I220" s="146"/>
      <c r="L220" s="32"/>
      <c r="M220" s="147"/>
      <c r="T220" s="53"/>
      <c r="AT220" s="17" t="s">
        <v>165</v>
      </c>
      <c r="AU220" s="17" t="s">
        <v>81</v>
      </c>
    </row>
    <row r="221" spans="2:65" s="1" customFormat="1" ht="16.5" customHeight="1">
      <c r="B221" s="32"/>
      <c r="C221" s="170" t="s">
        <v>595</v>
      </c>
      <c r="D221" s="170" t="s">
        <v>237</v>
      </c>
      <c r="E221" s="171" t="s">
        <v>3195</v>
      </c>
      <c r="F221" s="172" t="s">
        <v>3196</v>
      </c>
      <c r="G221" s="173" t="s">
        <v>3010</v>
      </c>
      <c r="H221" s="174">
        <v>3</v>
      </c>
      <c r="I221" s="175"/>
      <c r="J221" s="176">
        <f>ROUND(I221*H221,2)</f>
        <v>0</v>
      </c>
      <c r="K221" s="172" t="s">
        <v>577</v>
      </c>
      <c r="L221" s="177"/>
      <c r="M221" s="178" t="s">
        <v>19</v>
      </c>
      <c r="N221" s="179" t="s">
        <v>43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384</v>
      </c>
      <c r="AT221" s="142" t="s">
        <v>237</v>
      </c>
      <c r="AU221" s="142" t="s">
        <v>81</v>
      </c>
      <c r="AY221" s="17" t="s">
        <v>156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79</v>
      </c>
      <c r="BK221" s="143">
        <f>ROUND(I221*H221,2)</f>
        <v>0</v>
      </c>
      <c r="BL221" s="17" t="s">
        <v>281</v>
      </c>
      <c r="BM221" s="142" t="s">
        <v>3197</v>
      </c>
    </row>
    <row r="222" spans="2:65" s="1" customFormat="1">
      <c r="B222" s="32"/>
      <c r="D222" s="144" t="s">
        <v>165</v>
      </c>
      <c r="F222" s="145" t="s">
        <v>3196</v>
      </c>
      <c r="I222" s="146"/>
      <c r="L222" s="32"/>
      <c r="M222" s="147"/>
      <c r="T222" s="53"/>
      <c r="AT222" s="17" t="s">
        <v>165</v>
      </c>
      <c r="AU222" s="17" t="s">
        <v>81</v>
      </c>
    </row>
    <row r="223" spans="2:65" s="1" customFormat="1" ht="16.5" customHeight="1">
      <c r="B223" s="32"/>
      <c r="C223" s="170" t="s">
        <v>599</v>
      </c>
      <c r="D223" s="170" t="s">
        <v>237</v>
      </c>
      <c r="E223" s="171" t="s">
        <v>3198</v>
      </c>
      <c r="F223" s="172" t="s">
        <v>3199</v>
      </c>
      <c r="G223" s="173" t="s">
        <v>3127</v>
      </c>
      <c r="H223" s="174">
        <v>8</v>
      </c>
      <c r="I223" s="175"/>
      <c r="J223" s="176">
        <f>ROUND(I223*H223,2)</f>
        <v>0</v>
      </c>
      <c r="K223" s="172" t="s">
        <v>577</v>
      </c>
      <c r="L223" s="177"/>
      <c r="M223" s="178" t="s">
        <v>19</v>
      </c>
      <c r="N223" s="179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384</v>
      </c>
      <c r="AT223" s="142" t="s">
        <v>237</v>
      </c>
      <c r="AU223" s="142" t="s">
        <v>81</v>
      </c>
      <c r="AY223" s="17" t="s">
        <v>156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281</v>
      </c>
      <c r="BM223" s="142" t="s">
        <v>3200</v>
      </c>
    </row>
    <row r="224" spans="2:65" s="1" customFormat="1">
      <c r="B224" s="32"/>
      <c r="D224" s="144" t="s">
        <v>165</v>
      </c>
      <c r="F224" s="145" t="s">
        <v>3199</v>
      </c>
      <c r="I224" s="146"/>
      <c r="L224" s="32"/>
      <c r="M224" s="147"/>
      <c r="T224" s="53"/>
      <c r="AT224" s="17" t="s">
        <v>165</v>
      </c>
      <c r="AU224" s="17" t="s">
        <v>81</v>
      </c>
    </row>
    <row r="225" spans="2:65" s="1" customFormat="1" ht="16.5" customHeight="1">
      <c r="B225" s="32"/>
      <c r="C225" s="170" t="s">
        <v>603</v>
      </c>
      <c r="D225" s="170" t="s">
        <v>237</v>
      </c>
      <c r="E225" s="171" t="s">
        <v>3201</v>
      </c>
      <c r="F225" s="172" t="s">
        <v>3202</v>
      </c>
      <c r="G225" s="173" t="s">
        <v>19</v>
      </c>
      <c r="H225" s="174">
        <v>4</v>
      </c>
      <c r="I225" s="175"/>
      <c r="J225" s="176">
        <f>ROUND(I225*H225,2)</f>
        <v>0</v>
      </c>
      <c r="K225" s="172" t="s">
        <v>19</v>
      </c>
      <c r="L225" s="177"/>
      <c r="M225" s="178" t="s">
        <v>19</v>
      </c>
      <c r="N225" s="179" t="s">
        <v>43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384</v>
      </c>
      <c r="AT225" s="142" t="s">
        <v>237</v>
      </c>
      <c r="AU225" s="142" t="s">
        <v>81</v>
      </c>
      <c r="AY225" s="17" t="s">
        <v>156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79</v>
      </c>
      <c r="BK225" s="143">
        <f>ROUND(I225*H225,2)</f>
        <v>0</v>
      </c>
      <c r="BL225" s="17" t="s">
        <v>281</v>
      </c>
      <c r="BM225" s="142" t="s">
        <v>3203</v>
      </c>
    </row>
    <row r="226" spans="2:65" s="1" customFormat="1">
      <c r="B226" s="32"/>
      <c r="D226" s="144" t="s">
        <v>165</v>
      </c>
      <c r="F226" s="145" t="s">
        <v>3202</v>
      </c>
      <c r="I226" s="146"/>
      <c r="L226" s="32"/>
      <c r="M226" s="147"/>
      <c r="T226" s="53"/>
      <c r="AT226" s="17" t="s">
        <v>165</v>
      </c>
      <c r="AU226" s="17" t="s">
        <v>81</v>
      </c>
    </row>
    <row r="227" spans="2:65" s="1" customFormat="1" ht="21.75" customHeight="1">
      <c r="B227" s="32"/>
      <c r="C227" s="170" t="s">
        <v>608</v>
      </c>
      <c r="D227" s="170" t="s">
        <v>237</v>
      </c>
      <c r="E227" s="171" t="s">
        <v>3204</v>
      </c>
      <c r="F227" s="172" t="s">
        <v>3205</v>
      </c>
      <c r="G227" s="173" t="s">
        <v>3010</v>
      </c>
      <c r="H227" s="174">
        <v>4</v>
      </c>
      <c r="I227" s="175"/>
      <c r="J227" s="176">
        <f>ROUND(I227*H227,2)</f>
        <v>0</v>
      </c>
      <c r="K227" s="172" t="s">
        <v>577</v>
      </c>
      <c r="L227" s="177"/>
      <c r="M227" s="178" t="s">
        <v>19</v>
      </c>
      <c r="N227" s="179" t="s">
        <v>43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384</v>
      </c>
      <c r="AT227" s="142" t="s">
        <v>237</v>
      </c>
      <c r="AU227" s="142" t="s">
        <v>81</v>
      </c>
      <c r="AY227" s="17" t="s">
        <v>156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79</v>
      </c>
      <c r="BK227" s="143">
        <f>ROUND(I227*H227,2)</f>
        <v>0</v>
      </c>
      <c r="BL227" s="17" t="s">
        <v>281</v>
      </c>
      <c r="BM227" s="142" t="s">
        <v>3206</v>
      </c>
    </row>
    <row r="228" spans="2:65" s="1" customFormat="1">
      <c r="B228" s="32"/>
      <c r="D228" s="144" t="s">
        <v>165</v>
      </c>
      <c r="F228" s="145" t="s">
        <v>3205</v>
      </c>
      <c r="I228" s="146"/>
      <c r="L228" s="32"/>
      <c r="M228" s="147"/>
      <c r="T228" s="53"/>
      <c r="AT228" s="17" t="s">
        <v>165</v>
      </c>
      <c r="AU228" s="17" t="s">
        <v>81</v>
      </c>
    </row>
    <row r="229" spans="2:65" s="1" customFormat="1" ht="21.75" customHeight="1">
      <c r="B229" s="32"/>
      <c r="C229" s="170" t="s">
        <v>614</v>
      </c>
      <c r="D229" s="170" t="s">
        <v>237</v>
      </c>
      <c r="E229" s="171" t="s">
        <v>3207</v>
      </c>
      <c r="F229" s="172" t="s">
        <v>3208</v>
      </c>
      <c r="G229" s="173" t="s">
        <v>3010</v>
      </c>
      <c r="H229" s="174">
        <v>4</v>
      </c>
      <c r="I229" s="175"/>
      <c r="J229" s="176">
        <f>ROUND(I229*H229,2)</f>
        <v>0</v>
      </c>
      <c r="K229" s="172" t="s">
        <v>577</v>
      </c>
      <c r="L229" s="177"/>
      <c r="M229" s="178" t="s">
        <v>19</v>
      </c>
      <c r="N229" s="179" t="s">
        <v>43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384</v>
      </c>
      <c r="AT229" s="142" t="s">
        <v>237</v>
      </c>
      <c r="AU229" s="142" t="s">
        <v>81</v>
      </c>
      <c r="AY229" s="17" t="s">
        <v>156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79</v>
      </c>
      <c r="BK229" s="143">
        <f>ROUND(I229*H229,2)</f>
        <v>0</v>
      </c>
      <c r="BL229" s="17" t="s">
        <v>281</v>
      </c>
      <c r="BM229" s="142" t="s">
        <v>3209</v>
      </c>
    </row>
    <row r="230" spans="2:65" s="1" customFormat="1">
      <c r="B230" s="32"/>
      <c r="D230" s="144" t="s">
        <v>165</v>
      </c>
      <c r="F230" s="145" t="s">
        <v>3208</v>
      </c>
      <c r="I230" s="146"/>
      <c r="L230" s="32"/>
      <c r="M230" s="147"/>
      <c r="T230" s="53"/>
      <c r="AT230" s="17" t="s">
        <v>165</v>
      </c>
      <c r="AU230" s="17" t="s">
        <v>81</v>
      </c>
    </row>
    <row r="231" spans="2:65" s="1" customFormat="1" ht="16.5" customHeight="1">
      <c r="B231" s="32"/>
      <c r="C231" s="170" t="s">
        <v>620</v>
      </c>
      <c r="D231" s="170" t="s">
        <v>237</v>
      </c>
      <c r="E231" s="171" t="s">
        <v>3210</v>
      </c>
      <c r="F231" s="172" t="s">
        <v>3211</v>
      </c>
      <c r="G231" s="173" t="s">
        <v>19</v>
      </c>
      <c r="H231" s="174">
        <v>2</v>
      </c>
      <c r="I231" s="175"/>
      <c r="J231" s="176">
        <f>ROUND(I231*H231,2)</f>
        <v>0</v>
      </c>
      <c r="K231" s="172" t="s">
        <v>19</v>
      </c>
      <c r="L231" s="177"/>
      <c r="M231" s="178" t="s">
        <v>19</v>
      </c>
      <c r="N231" s="179" t="s">
        <v>43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384</v>
      </c>
      <c r="AT231" s="142" t="s">
        <v>237</v>
      </c>
      <c r="AU231" s="142" t="s">
        <v>81</v>
      </c>
      <c r="AY231" s="17" t="s">
        <v>156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281</v>
      </c>
      <c r="BM231" s="142" t="s">
        <v>3212</v>
      </c>
    </row>
    <row r="232" spans="2:65" s="1" customFormat="1">
      <c r="B232" s="32"/>
      <c r="D232" s="144" t="s">
        <v>165</v>
      </c>
      <c r="F232" s="145" t="s">
        <v>3211</v>
      </c>
      <c r="I232" s="146"/>
      <c r="L232" s="32"/>
      <c r="M232" s="147"/>
      <c r="T232" s="53"/>
      <c r="AT232" s="17" t="s">
        <v>165</v>
      </c>
      <c r="AU232" s="17" t="s">
        <v>81</v>
      </c>
    </row>
    <row r="233" spans="2:65" s="1" customFormat="1" ht="21.75" customHeight="1">
      <c r="B233" s="32"/>
      <c r="C233" s="170" t="s">
        <v>626</v>
      </c>
      <c r="D233" s="170" t="s">
        <v>237</v>
      </c>
      <c r="E233" s="171" t="s">
        <v>3213</v>
      </c>
      <c r="F233" s="172" t="s">
        <v>3214</v>
      </c>
      <c r="G233" s="173" t="s">
        <v>3010</v>
      </c>
      <c r="H233" s="174">
        <v>2</v>
      </c>
      <c r="I233" s="175"/>
      <c r="J233" s="176">
        <f>ROUND(I233*H233,2)</f>
        <v>0</v>
      </c>
      <c r="K233" s="172" t="s">
        <v>577</v>
      </c>
      <c r="L233" s="177"/>
      <c r="M233" s="178" t="s">
        <v>19</v>
      </c>
      <c r="N233" s="179" t="s">
        <v>43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384</v>
      </c>
      <c r="AT233" s="142" t="s">
        <v>237</v>
      </c>
      <c r="AU233" s="142" t="s">
        <v>81</v>
      </c>
      <c r="AY233" s="17" t="s">
        <v>156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7" t="s">
        <v>79</v>
      </c>
      <c r="BK233" s="143">
        <f>ROUND(I233*H233,2)</f>
        <v>0</v>
      </c>
      <c r="BL233" s="17" t="s">
        <v>281</v>
      </c>
      <c r="BM233" s="142" t="s">
        <v>3215</v>
      </c>
    </row>
    <row r="234" spans="2:65" s="1" customFormat="1">
      <c r="B234" s="32"/>
      <c r="D234" s="144" t="s">
        <v>165</v>
      </c>
      <c r="F234" s="145" t="s">
        <v>3214</v>
      </c>
      <c r="I234" s="146"/>
      <c r="L234" s="32"/>
      <c r="M234" s="147"/>
      <c r="T234" s="53"/>
      <c r="AT234" s="17" t="s">
        <v>165</v>
      </c>
      <c r="AU234" s="17" t="s">
        <v>81</v>
      </c>
    </row>
    <row r="235" spans="2:65" s="1" customFormat="1" ht="21.75" customHeight="1">
      <c r="B235" s="32"/>
      <c r="C235" s="170" t="s">
        <v>630</v>
      </c>
      <c r="D235" s="170" t="s">
        <v>237</v>
      </c>
      <c r="E235" s="171" t="s">
        <v>3207</v>
      </c>
      <c r="F235" s="172" t="s">
        <v>3208</v>
      </c>
      <c r="G235" s="173" t="s">
        <v>3010</v>
      </c>
      <c r="H235" s="174">
        <v>2</v>
      </c>
      <c r="I235" s="175"/>
      <c r="J235" s="176">
        <f>ROUND(I235*H235,2)</f>
        <v>0</v>
      </c>
      <c r="K235" s="172" t="s">
        <v>577</v>
      </c>
      <c r="L235" s="177"/>
      <c r="M235" s="178" t="s">
        <v>19</v>
      </c>
      <c r="N235" s="179" t="s">
        <v>43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384</v>
      </c>
      <c r="AT235" s="142" t="s">
        <v>237</v>
      </c>
      <c r="AU235" s="142" t="s">
        <v>81</v>
      </c>
      <c r="AY235" s="17" t="s">
        <v>156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79</v>
      </c>
      <c r="BK235" s="143">
        <f>ROUND(I235*H235,2)</f>
        <v>0</v>
      </c>
      <c r="BL235" s="17" t="s">
        <v>281</v>
      </c>
      <c r="BM235" s="142" t="s">
        <v>3216</v>
      </c>
    </row>
    <row r="236" spans="2:65" s="1" customFormat="1">
      <c r="B236" s="32"/>
      <c r="D236" s="144" t="s">
        <v>165</v>
      </c>
      <c r="F236" s="145" t="s">
        <v>3208</v>
      </c>
      <c r="I236" s="146"/>
      <c r="L236" s="32"/>
      <c r="M236" s="147"/>
      <c r="T236" s="53"/>
      <c r="AT236" s="17" t="s">
        <v>165</v>
      </c>
      <c r="AU236" s="17" t="s">
        <v>81</v>
      </c>
    </row>
    <row r="237" spans="2:65" s="1" customFormat="1" ht="21.75" customHeight="1">
      <c r="B237" s="32"/>
      <c r="C237" s="170" t="s">
        <v>636</v>
      </c>
      <c r="D237" s="170" t="s">
        <v>237</v>
      </c>
      <c r="E237" s="171" t="s">
        <v>3217</v>
      </c>
      <c r="F237" s="172" t="s">
        <v>3218</v>
      </c>
      <c r="G237" s="173" t="s">
        <v>19</v>
      </c>
      <c r="H237" s="174">
        <v>13</v>
      </c>
      <c r="I237" s="175"/>
      <c r="J237" s="176">
        <f>ROUND(I237*H237,2)</f>
        <v>0</v>
      </c>
      <c r="K237" s="172" t="s">
        <v>19</v>
      </c>
      <c r="L237" s="177"/>
      <c r="M237" s="178" t="s">
        <v>19</v>
      </c>
      <c r="N237" s="179" t="s">
        <v>43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384</v>
      </c>
      <c r="AT237" s="142" t="s">
        <v>237</v>
      </c>
      <c r="AU237" s="142" t="s">
        <v>81</v>
      </c>
      <c r="AY237" s="17" t="s">
        <v>156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281</v>
      </c>
      <c r="BM237" s="142" t="s">
        <v>3219</v>
      </c>
    </row>
    <row r="238" spans="2:65" s="1" customFormat="1">
      <c r="B238" s="32"/>
      <c r="D238" s="144" t="s">
        <v>165</v>
      </c>
      <c r="F238" s="145" t="s">
        <v>3218</v>
      </c>
      <c r="I238" s="146"/>
      <c r="L238" s="32"/>
      <c r="M238" s="147"/>
      <c r="T238" s="53"/>
      <c r="AT238" s="17" t="s">
        <v>165</v>
      </c>
      <c r="AU238" s="17" t="s">
        <v>81</v>
      </c>
    </row>
    <row r="239" spans="2:65" s="1" customFormat="1" ht="21.75" customHeight="1">
      <c r="B239" s="32"/>
      <c r="C239" s="170" t="s">
        <v>640</v>
      </c>
      <c r="D239" s="170" t="s">
        <v>237</v>
      </c>
      <c r="E239" s="171" t="s">
        <v>3220</v>
      </c>
      <c r="F239" s="172" t="s">
        <v>3221</v>
      </c>
      <c r="G239" s="173" t="s">
        <v>3010</v>
      </c>
      <c r="H239" s="174">
        <v>13</v>
      </c>
      <c r="I239" s="175"/>
      <c r="J239" s="176">
        <f>ROUND(I239*H239,2)</f>
        <v>0</v>
      </c>
      <c r="K239" s="172" t="s">
        <v>577</v>
      </c>
      <c r="L239" s="177"/>
      <c r="M239" s="178" t="s">
        <v>19</v>
      </c>
      <c r="N239" s="179" t="s">
        <v>43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384</v>
      </c>
      <c r="AT239" s="142" t="s">
        <v>237</v>
      </c>
      <c r="AU239" s="142" t="s">
        <v>81</v>
      </c>
      <c r="AY239" s="17" t="s">
        <v>156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79</v>
      </c>
      <c r="BK239" s="143">
        <f>ROUND(I239*H239,2)</f>
        <v>0</v>
      </c>
      <c r="BL239" s="17" t="s">
        <v>281</v>
      </c>
      <c r="BM239" s="142" t="s">
        <v>3222</v>
      </c>
    </row>
    <row r="240" spans="2:65" s="1" customFormat="1">
      <c r="B240" s="32"/>
      <c r="D240" s="144" t="s">
        <v>165</v>
      </c>
      <c r="F240" s="145" t="s">
        <v>3221</v>
      </c>
      <c r="I240" s="146"/>
      <c r="L240" s="32"/>
      <c r="M240" s="147"/>
      <c r="T240" s="53"/>
      <c r="AT240" s="17" t="s">
        <v>165</v>
      </c>
      <c r="AU240" s="17" t="s">
        <v>81</v>
      </c>
    </row>
    <row r="241" spans="2:65" s="1" customFormat="1" ht="16.5" customHeight="1">
      <c r="B241" s="32"/>
      <c r="C241" s="170" t="s">
        <v>644</v>
      </c>
      <c r="D241" s="170" t="s">
        <v>237</v>
      </c>
      <c r="E241" s="171" t="s">
        <v>3223</v>
      </c>
      <c r="F241" s="172" t="s">
        <v>3224</v>
      </c>
      <c r="G241" s="173" t="s">
        <v>3010</v>
      </c>
      <c r="H241" s="174">
        <v>13</v>
      </c>
      <c r="I241" s="175"/>
      <c r="J241" s="176">
        <f>ROUND(I241*H241,2)</f>
        <v>0</v>
      </c>
      <c r="K241" s="172" t="s">
        <v>577</v>
      </c>
      <c r="L241" s="177"/>
      <c r="M241" s="178" t="s">
        <v>19</v>
      </c>
      <c r="N241" s="179" t="s">
        <v>43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384</v>
      </c>
      <c r="AT241" s="142" t="s">
        <v>237</v>
      </c>
      <c r="AU241" s="142" t="s">
        <v>81</v>
      </c>
      <c r="AY241" s="17" t="s">
        <v>156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281</v>
      </c>
      <c r="BM241" s="142" t="s">
        <v>3225</v>
      </c>
    </row>
    <row r="242" spans="2:65" s="1" customFormat="1">
      <c r="B242" s="32"/>
      <c r="D242" s="144" t="s">
        <v>165</v>
      </c>
      <c r="F242" s="145" t="s">
        <v>3224</v>
      </c>
      <c r="I242" s="146"/>
      <c r="L242" s="32"/>
      <c r="M242" s="147"/>
      <c r="T242" s="53"/>
      <c r="AT242" s="17" t="s">
        <v>165</v>
      </c>
      <c r="AU242" s="17" t="s">
        <v>81</v>
      </c>
    </row>
    <row r="243" spans="2:65" s="1" customFormat="1" ht="21.75" customHeight="1">
      <c r="B243" s="32"/>
      <c r="C243" s="170" t="s">
        <v>652</v>
      </c>
      <c r="D243" s="170" t="s">
        <v>237</v>
      </c>
      <c r="E243" s="171" t="s">
        <v>3226</v>
      </c>
      <c r="F243" s="172" t="s">
        <v>3227</v>
      </c>
      <c r="G243" s="173" t="s">
        <v>3010</v>
      </c>
      <c r="H243" s="174">
        <v>13</v>
      </c>
      <c r="I243" s="175"/>
      <c r="J243" s="176">
        <f>ROUND(I243*H243,2)</f>
        <v>0</v>
      </c>
      <c r="K243" s="172" t="s">
        <v>577</v>
      </c>
      <c r="L243" s="177"/>
      <c r="M243" s="178" t="s">
        <v>19</v>
      </c>
      <c r="N243" s="179" t="s">
        <v>43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384</v>
      </c>
      <c r="AT243" s="142" t="s">
        <v>237</v>
      </c>
      <c r="AU243" s="142" t="s">
        <v>81</v>
      </c>
      <c r="AY243" s="17" t="s">
        <v>156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7" t="s">
        <v>79</v>
      </c>
      <c r="BK243" s="143">
        <f>ROUND(I243*H243,2)</f>
        <v>0</v>
      </c>
      <c r="BL243" s="17" t="s">
        <v>281</v>
      </c>
      <c r="BM243" s="142" t="s">
        <v>3228</v>
      </c>
    </row>
    <row r="244" spans="2:65" s="1" customFormat="1">
      <c r="B244" s="32"/>
      <c r="D244" s="144" t="s">
        <v>165</v>
      </c>
      <c r="F244" s="145" t="s">
        <v>3227</v>
      </c>
      <c r="I244" s="146"/>
      <c r="L244" s="32"/>
      <c r="M244" s="147"/>
      <c r="T244" s="53"/>
      <c r="AT244" s="17" t="s">
        <v>165</v>
      </c>
      <c r="AU244" s="17" t="s">
        <v>81</v>
      </c>
    </row>
    <row r="245" spans="2:65" s="1" customFormat="1" ht="21.75" customHeight="1">
      <c r="B245" s="32"/>
      <c r="C245" s="170" t="s">
        <v>660</v>
      </c>
      <c r="D245" s="170" t="s">
        <v>237</v>
      </c>
      <c r="E245" s="171" t="s">
        <v>3229</v>
      </c>
      <c r="F245" s="172" t="s">
        <v>3230</v>
      </c>
      <c r="G245" s="173" t="s">
        <v>19</v>
      </c>
      <c r="H245" s="174">
        <v>1</v>
      </c>
      <c r="I245" s="175"/>
      <c r="J245" s="176">
        <f>ROUND(I245*H245,2)</f>
        <v>0</v>
      </c>
      <c r="K245" s="172" t="s">
        <v>19</v>
      </c>
      <c r="L245" s="177"/>
      <c r="M245" s="178" t="s">
        <v>19</v>
      </c>
      <c r="N245" s="179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384</v>
      </c>
      <c r="AT245" s="142" t="s">
        <v>237</v>
      </c>
      <c r="AU245" s="142" t="s">
        <v>81</v>
      </c>
      <c r="AY245" s="17" t="s">
        <v>156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281</v>
      </c>
      <c r="BM245" s="142" t="s">
        <v>3231</v>
      </c>
    </row>
    <row r="246" spans="2:65" s="1" customFormat="1">
      <c r="B246" s="32"/>
      <c r="D246" s="144" t="s">
        <v>165</v>
      </c>
      <c r="F246" s="145" t="s">
        <v>3230</v>
      </c>
      <c r="I246" s="146"/>
      <c r="L246" s="32"/>
      <c r="M246" s="147"/>
      <c r="T246" s="53"/>
      <c r="AT246" s="17" t="s">
        <v>165</v>
      </c>
      <c r="AU246" s="17" t="s">
        <v>81</v>
      </c>
    </row>
    <row r="247" spans="2:65" s="1" customFormat="1" ht="24.2" customHeight="1">
      <c r="B247" s="32"/>
      <c r="C247" s="170" t="s">
        <v>671</v>
      </c>
      <c r="D247" s="170" t="s">
        <v>237</v>
      </c>
      <c r="E247" s="171" t="s">
        <v>3232</v>
      </c>
      <c r="F247" s="172" t="s">
        <v>3233</v>
      </c>
      <c r="G247" s="173" t="s">
        <v>3010</v>
      </c>
      <c r="H247" s="174">
        <v>1</v>
      </c>
      <c r="I247" s="175"/>
      <c r="J247" s="176">
        <f>ROUND(I247*H247,2)</f>
        <v>0</v>
      </c>
      <c r="K247" s="172" t="s">
        <v>577</v>
      </c>
      <c r="L247" s="177"/>
      <c r="M247" s="178" t="s">
        <v>19</v>
      </c>
      <c r="N247" s="179" t="s">
        <v>43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384</v>
      </c>
      <c r="AT247" s="142" t="s">
        <v>237</v>
      </c>
      <c r="AU247" s="142" t="s">
        <v>81</v>
      </c>
      <c r="AY247" s="17" t="s">
        <v>156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281</v>
      </c>
      <c r="BM247" s="142" t="s">
        <v>3234</v>
      </c>
    </row>
    <row r="248" spans="2:65" s="1" customFormat="1">
      <c r="B248" s="32"/>
      <c r="D248" s="144" t="s">
        <v>165</v>
      </c>
      <c r="F248" s="145" t="s">
        <v>3233</v>
      </c>
      <c r="I248" s="146"/>
      <c r="L248" s="32"/>
      <c r="M248" s="147"/>
      <c r="T248" s="53"/>
      <c r="AT248" s="17" t="s">
        <v>165</v>
      </c>
      <c r="AU248" s="17" t="s">
        <v>81</v>
      </c>
    </row>
    <row r="249" spans="2:65" s="1" customFormat="1" ht="21.75" customHeight="1">
      <c r="B249" s="32"/>
      <c r="C249" s="170" t="s">
        <v>677</v>
      </c>
      <c r="D249" s="170" t="s">
        <v>237</v>
      </c>
      <c r="E249" s="171" t="s">
        <v>3192</v>
      </c>
      <c r="F249" s="172" t="s">
        <v>3193</v>
      </c>
      <c r="G249" s="173" t="s">
        <v>3010</v>
      </c>
      <c r="H249" s="174">
        <v>1</v>
      </c>
      <c r="I249" s="175"/>
      <c r="J249" s="176">
        <f>ROUND(I249*H249,2)</f>
        <v>0</v>
      </c>
      <c r="K249" s="172" t="s">
        <v>577</v>
      </c>
      <c r="L249" s="177"/>
      <c r="M249" s="178" t="s">
        <v>19</v>
      </c>
      <c r="N249" s="179" t="s">
        <v>43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384</v>
      </c>
      <c r="AT249" s="142" t="s">
        <v>237</v>
      </c>
      <c r="AU249" s="142" t="s">
        <v>81</v>
      </c>
      <c r="AY249" s="17" t="s">
        <v>156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281</v>
      </c>
      <c r="BM249" s="142" t="s">
        <v>3235</v>
      </c>
    </row>
    <row r="250" spans="2:65" s="1" customFormat="1">
      <c r="B250" s="32"/>
      <c r="D250" s="144" t="s">
        <v>165</v>
      </c>
      <c r="F250" s="145" t="s">
        <v>3193</v>
      </c>
      <c r="I250" s="146"/>
      <c r="L250" s="32"/>
      <c r="M250" s="147"/>
      <c r="T250" s="53"/>
      <c r="AT250" s="17" t="s">
        <v>165</v>
      </c>
      <c r="AU250" s="17" t="s">
        <v>81</v>
      </c>
    </row>
    <row r="251" spans="2:65" s="1" customFormat="1" ht="21.75" customHeight="1">
      <c r="B251" s="32"/>
      <c r="C251" s="170" t="s">
        <v>684</v>
      </c>
      <c r="D251" s="170" t="s">
        <v>237</v>
      </c>
      <c r="E251" s="171" t="s">
        <v>3236</v>
      </c>
      <c r="F251" s="172" t="s">
        <v>3237</v>
      </c>
      <c r="G251" s="173" t="s">
        <v>3010</v>
      </c>
      <c r="H251" s="174">
        <v>2</v>
      </c>
      <c r="I251" s="175"/>
      <c r="J251" s="176">
        <f>ROUND(I251*H251,2)</f>
        <v>0</v>
      </c>
      <c r="K251" s="172" t="s">
        <v>577</v>
      </c>
      <c r="L251" s="177"/>
      <c r="M251" s="178" t="s">
        <v>19</v>
      </c>
      <c r="N251" s="179" t="s">
        <v>43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384</v>
      </c>
      <c r="AT251" s="142" t="s">
        <v>237</v>
      </c>
      <c r="AU251" s="142" t="s">
        <v>81</v>
      </c>
      <c r="AY251" s="17" t="s">
        <v>156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281</v>
      </c>
      <c r="BM251" s="142" t="s">
        <v>3238</v>
      </c>
    </row>
    <row r="252" spans="2:65" s="1" customFormat="1">
      <c r="B252" s="32"/>
      <c r="D252" s="144" t="s">
        <v>165</v>
      </c>
      <c r="F252" s="145" t="s">
        <v>3237</v>
      </c>
      <c r="I252" s="146"/>
      <c r="L252" s="32"/>
      <c r="M252" s="147"/>
      <c r="T252" s="53"/>
      <c r="AT252" s="17" t="s">
        <v>165</v>
      </c>
      <c r="AU252" s="17" t="s">
        <v>81</v>
      </c>
    </row>
    <row r="253" spans="2:65" s="1" customFormat="1" ht="21.75" customHeight="1">
      <c r="B253" s="32"/>
      <c r="C253" s="170" t="s">
        <v>691</v>
      </c>
      <c r="D253" s="170" t="s">
        <v>237</v>
      </c>
      <c r="E253" s="171" t="s">
        <v>3239</v>
      </c>
      <c r="F253" s="172" t="s">
        <v>3240</v>
      </c>
      <c r="G253" s="173" t="s">
        <v>3010</v>
      </c>
      <c r="H253" s="174">
        <v>4</v>
      </c>
      <c r="I253" s="175"/>
      <c r="J253" s="176">
        <f>ROUND(I253*H253,2)</f>
        <v>0</v>
      </c>
      <c r="K253" s="172" t="s">
        <v>577</v>
      </c>
      <c r="L253" s="177"/>
      <c r="M253" s="178" t="s">
        <v>19</v>
      </c>
      <c r="N253" s="179" t="s">
        <v>43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384</v>
      </c>
      <c r="AT253" s="142" t="s">
        <v>237</v>
      </c>
      <c r="AU253" s="142" t="s">
        <v>81</v>
      </c>
      <c r="AY253" s="17" t="s">
        <v>156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7" t="s">
        <v>79</v>
      </c>
      <c r="BK253" s="143">
        <f>ROUND(I253*H253,2)</f>
        <v>0</v>
      </c>
      <c r="BL253" s="17" t="s">
        <v>281</v>
      </c>
      <c r="BM253" s="142" t="s">
        <v>3241</v>
      </c>
    </row>
    <row r="254" spans="2:65" s="1" customFormat="1">
      <c r="B254" s="32"/>
      <c r="D254" s="144" t="s">
        <v>165</v>
      </c>
      <c r="F254" s="145" t="s">
        <v>3240</v>
      </c>
      <c r="I254" s="146"/>
      <c r="L254" s="32"/>
      <c r="M254" s="147"/>
      <c r="T254" s="53"/>
      <c r="AT254" s="17" t="s">
        <v>165</v>
      </c>
      <c r="AU254" s="17" t="s">
        <v>81</v>
      </c>
    </row>
    <row r="255" spans="2:65" s="1" customFormat="1" ht="16.5" customHeight="1">
      <c r="B255" s="32"/>
      <c r="C255" s="170" t="s">
        <v>697</v>
      </c>
      <c r="D255" s="170" t="s">
        <v>237</v>
      </c>
      <c r="E255" s="171" t="s">
        <v>3242</v>
      </c>
      <c r="F255" s="172" t="s">
        <v>3243</v>
      </c>
      <c r="G255" s="173" t="s">
        <v>3010</v>
      </c>
      <c r="H255" s="174">
        <v>31</v>
      </c>
      <c r="I255" s="175"/>
      <c r="J255" s="176">
        <f>ROUND(I255*H255,2)</f>
        <v>0</v>
      </c>
      <c r="K255" s="172" t="s">
        <v>577</v>
      </c>
      <c r="L255" s="177"/>
      <c r="M255" s="178" t="s">
        <v>19</v>
      </c>
      <c r="N255" s="179" t="s">
        <v>43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384</v>
      </c>
      <c r="AT255" s="142" t="s">
        <v>237</v>
      </c>
      <c r="AU255" s="142" t="s">
        <v>81</v>
      </c>
      <c r="AY255" s="17" t="s">
        <v>156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281</v>
      </c>
      <c r="BM255" s="142" t="s">
        <v>3244</v>
      </c>
    </row>
    <row r="256" spans="2:65" s="1" customFormat="1">
      <c r="B256" s="32"/>
      <c r="D256" s="144" t="s">
        <v>165</v>
      </c>
      <c r="F256" s="145" t="s">
        <v>3243</v>
      </c>
      <c r="I256" s="146"/>
      <c r="L256" s="32"/>
      <c r="M256" s="147"/>
      <c r="T256" s="53"/>
      <c r="AT256" s="17" t="s">
        <v>165</v>
      </c>
      <c r="AU256" s="17" t="s">
        <v>81</v>
      </c>
    </row>
    <row r="257" spans="2:65" s="1" customFormat="1" ht="21.75" customHeight="1">
      <c r="B257" s="32"/>
      <c r="C257" s="170" t="s">
        <v>703</v>
      </c>
      <c r="D257" s="170" t="s">
        <v>237</v>
      </c>
      <c r="E257" s="171" t="s">
        <v>3245</v>
      </c>
      <c r="F257" s="172" t="s">
        <v>3246</v>
      </c>
      <c r="G257" s="173" t="s">
        <v>3010</v>
      </c>
      <c r="H257" s="174">
        <v>3</v>
      </c>
      <c r="I257" s="175"/>
      <c r="J257" s="176">
        <f>ROUND(I257*H257,2)</f>
        <v>0</v>
      </c>
      <c r="K257" s="172" t="s">
        <v>577</v>
      </c>
      <c r="L257" s="177"/>
      <c r="M257" s="178" t="s">
        <v>19</v>
      </c>
      <c r="N257" s="179" t="s">
        <v>43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384</v>
      </c>
      <c r="AT257" s="142" t="s">
        <v>237</v>
      </c>
      <c r="AU257" s="142" t="s">
        <v>81</v>
      </c>
      <c r="AY257" s="17" t="s">
        <v>156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79</v>
      </c>
      <c r="BK257" s="143">
        <f>ROUND(I257*H257,2)</f>
        <v>0</v>
      </c>
      <c r="BL257" s="17" t="s">
        <v>281</v>
      </c>
      <c r="BM257" s="142" t="s">
        <v>3247</v>
      </c>
    </row>
    <row r="258" spans="2:65" s="1" customFormat="1">
      <c r="B258" s="32"/>
      <c r="D258" s="144" t="s">
        <v>165</v>
      </c>
      <c r="F258" s="145" t="s">
        <v>3246</v>
      </c>
      <c r="I258" s="146"/>
      <c r="L258" s="32"/>
      <c r="M258" s="147"/>
      <c r="T258" s="53"/>
      <c r="AT258" s="17" t="s">
        <v>165</v>
      </c>
      <c r="AU258" s="17" t="s">
        <v>81</v>
      </c>
    </row>
    <row r="259" spans="2:65" s="1" customFormat="1" ht="21.75" customHeight="1">
      <c r="B259" s="32"/>
      <c r="C259" s="170" t="s">
        <v>708</v>
      </c>
      <c r="D259" s="170" t="s">
        <v>237</v>
      </c>
      <c r="E259" s="171" t="s">
        <v>3248</v>
      </c>
      <c r="F259" s="172" t="s">
        <v>3249</v>
      </c>
      <c r="G259" s="173" t="s">
        <v>3010</v>
      </c>
      <c r="H259" s="174">
        <v>3</v>
      </c>
      <c r="I259" s="175"/>
      <c r="J259" s="176">
        <f>ROUND(I259*H259,2)</f>
        <v>0</v>
      </c>
      <c r="K259" s="172" t="s">
        <v>577</v>
      </c>
      <c r="L259" s="177"/>
      <c r="M259" s="178" t="s">
        <v>19</v>
      </c>
      <c r="N259" s="179" t="s">
        <v>43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384</v>
      </c>
      <c r="AT259" s="142" t="s">
        <v>237</v>
      </c>
      <c r="AU259" s="142" t="s">
        <v>81</v>
      </c>
      <c r="AY259" s="17" t="s">
        <v>156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7" t="s">
        <v>79</v>
      </c>
      <c r="BK259" s="143">
        <f>ROUND(I259*H259,2)</f>
        <v>0</v>
      </c>
      <c r="BL259" s="17" t="s">
        <v>281</v>
      </c>
      <c r="BM259" s="142" t="s">
        <v>3250</v>
      </c>
    </row>
    <row r="260" spans="2:65" s="1" customFormat="1">
      <c r="B260" s="32"/>
      <c r="D260" s="144" t="s">
        <v>165</v>
      </c>
      <c r="F260" s="145" t="s">
        <v>3249</v>
      </c>
      <c r="I260" s="146"/>
      <c r="L260" s="32"/>
      <c r="M260" s="147"/>
      <c r="T260" s="53"/>
      <c r="AT260" s="17" t="s">
        <v>165</v>
      </c>
      <c r="AU260" s="17" t="s">
        <v>81</v>
      </c>
    </row>
    <row r="261" spans="2:65" s="1" customFormat="1" ht="16.5" customHeight="1">
      <c r="B261" s="32"/>
      <c r="C261" s="170" t="s">
        <v>719</v>
      </c>
      <c r="D261" s="170" t="s">
        <v>237</v>
      </c>
      <c r="E261" s="171" t="s">
        <v>3251</v>
      </c>
      <c r="F261" s="172" t="s">
        <v>3252</v>
      </c>
      <c r="G261" s="173" t="s">
        <v>3127</v>
      </c>
      <c r="H261" s="174">
        <v>1</v>
      </c>
      <c r="I261" s="175"/>
      <c r="J261" s="176">
        <f>ROUND(I261*H261,2)</f>
        <v>0</v>
      </c>
      <c r="K261" s="172" t="s">
        <v>577</v>
      </c>
      <c r="L261" s="177"/>
      <c r="M261" s="178" t="s">
        <v>19</v>
      </c>
      <c r="N261" s="179" t="s">
        <v>43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384</v>
      </c>
      <c r="AT261" s="142" t="s">
        <v>237</v>
      </c>
      <c r="AU261" s="142" t="s">
        <v>81</v>
      </c>
      <c r="AY261" s="17" t="s">
        <v>156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281</v>
      </c>
      <c r="BM261" s="142" t="s">
        <v>3253</v>
      </c>
    </row>
    <row r="262" spans="2:65" s="1" customFormat="1">
      <c r="B262" s="32"/>
      <c r="D262" s="144" t="s">
        <v>165</v>
      </c>
      <c r="F262" s="145" t="s">
        <v>3252</v>
      </c>
      <c r="I262" s="146"/>
      <c r="L262" s="32"/>
      <c r="M262" s="147"/>
      <c r="T262" s="53"/>
      <c r="AT262" s="17" t="s">
        <v>165</v>
      </c>
      <c r="AU262" s="17" t="s">
        <v>81</v>
      </c>
    </row>
    <row r="263" spans="2:65" s="1" customFormat="1" ht="16.5" customHeight="1">
      <c r="B263" s="32"/>
      <c r="C263" s="170" t="s">
        <v>726</v>
      </c>
      <c r="D263" s="170" t="s">
        <v>237</v>
      </c>
      <c r="E263" s="171" t="s">
        <v>3254</v>
      </c>
      <c r="F263" s="172" t="s">
        <v>3255</v>
      </c>
      <c r="G263" s="173" t="s">
        <v>3127</v>
      </c>
      <c r="H263" s="174">
        <v>1</v>
      </c>
      <c r="I263" s="175"/>
      <c r="J263" s="176">
        <f>ROUND(I263*H263,2)</f>
        <v>0</v>
      </c>
      <c r="K263" s="172" t="s">
        <v>577</v>
      </c>
      <c r="L263" s="177"/>
      <c r="M263" s="178" t="s">
        <v>19</v>
      </c>
      <c r="N263" s="179" t="s">
        <v>43</v>
      </c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AR263" s="142" t="s">
        <v>384</v>
      </c>
      <c r="AT263" s="142" t="s">
        <v>237</v>
      </c>
      <c r="AU263" s="142" t="s">
        <v>81</v>
      </c>
      <c r="AY263" s="17" t="s">
        <v>156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281</v>
      </c>
      <c r="BM263" s="142" t="s">
        <v>3256</v>
      </c>
    </row>
    <row r="264" spans="2:65" s="1" customFormat="1">
      <c r="B264" s="32"/>
      <c r="D264" s="144" t="s">
        <v>165</v>
      </c>
      <c r="F264" s="145" t="s">
        <v>3255</v>
      </c>
      <c r="I264" s="146"/>
      <c r="L264" s="32"/>
      <c r="M264" s="147"/>
      <c r="T264" s="53"/>
      <c r="AT264" s="17" t="s">
        <v>165</v>
      </c>
      <c r="AU264" s="17" t="s">
        <v>81</v>
      </c>
    </row>
    <row r="265" spans="2:65" s="1" customFormat="1" ht="16.5" customHeight="1">
      <c r="B265" s="32"/>
      <c r="C265" s="170" t="s">
        <v>733</v>
      </c>
      <c r="D265" s="170" t="s">
        <v>237</v>
      </c>
      <c r="E265" s="171" t="s">
        <v>3257</v>
      </c>
      <c r="F265" s="172" t="s">
        <v>3258</v>
      </c>
      <c r="G265" s="173" t="s">
        <v>3127</v>
      </c>
      <c r="H265" s="174">
        <v>2</v>
      </c>
      <c r="I265" s="175"/>
      <c r="J265" s="176">
        <f>ROUND(I265*H265,2)</f>
        <v>0</v>
      </c>
      <c r="K265" s="172" t="s">
        <v>577</v>
      </c>
      <c r="L265" s="177"/>
      <c r="M265" s="178" t="s">
        <v>19</v>
      </c>
      <c r="N265" s="179" t="s">
        <v>43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384</v>
      </c>
      <c r="AT265" s="142" t="s">
        <v>237</v>
      </c>
      <c r="AU265" s="142" t="s">
        <v>81</v>
      </c>
      <c r="AY265" s="17" t="s">
        <v>156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79</v>
      </c>
      <c r="BK265" s="143">
        <f>ROUND(I265*H265,2)</f>
        <v>0</v>
      </c>
      <c r="BL265" s="17" t="s">
        <v>281</v>
      </c>
      <c r="BM265" s="142" t="s">
        <v>3259</v>
      </c>
    </row>
    <row r="266" spans="2:65" s="1" customFormat="1">
      <c r="B266" s="32"/>
      <c r="D266" s="144" t="s">
        <v>165</v>
      </c>
      <c r="F266" s="145" t="s">
        <v>3258</v>
      </c>
      <c r="I266" s="146"/>
      <c r="L266" s="32"/>
      <c r="M266" s="147"/>
      <c r="T266" s="53"/>
      <c r="AT266" s="17" t="s">
        <v>165</v>
      </c>
      <c r="AU266" s="17" t="s">
        <v>81</v>
      </c>
    </row>
    <row r="267" spans="2:65" s="1" customFormat="1" ht="16.5" customHeight="1">
      <c r="B267" s="32"/>
      <c r="C267" s="170" t="s">
        <v>740</v>
      </c>
      <c r="D267" s="170" t="s">
        <v>237</v>
      </c>
      <c r="E267" s="171" t="s">
        <v>3260</v>
      </c>
      <c r="F267" s="172" t="s">
        <v>3261</v>
      </c>
      <c r="G267" s="173" t="s">
        <v>3010</v>
      </c>
      <c r="H267" s="174">
        <v>63</v>
      </c>
      <c r="I267" s="175"/>
      <c r="J267" s="176">
        <f>ROUND(I267*H267,2)</f>
        <v>0</v>
      </c>
      <c r="K267" s="172" t="s">
        <v>577</v>
      </c>
      <c r="L267" s="177"/>
      <c r="M267" s="178" t="s">
        <v>19</v>
      </c>
      <c r="N267" s="17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384</v>
      </c>
      <c r="AT267" s="142" t="s">
        <v>237</v>
      </c>
      <c r="AU267" s="142" t="s">
        <v>81</v>
      </c>
      <c r="AY267" s="17" t="s">
        <v>156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79</v>
      </c>
      <c r="BK267" s="143">
        <f>ROUND(I267*H267,2)</f>
        <v>0</v>
      </c>
      <c r="BL267" s="17" t="s">
        <v>281</v>
      </c>
      <c r="BM267" s="142" t="s">
        <v>3262</v>
      </c>
    </row>
    <row r="268" spans="2:65" s="1" customFormat="1">
      <c r="B268" s="32"/>
      <c r="D268" s="144" t="s">
        <v>165</v>
      </c>
      <c r="F268" s="145" t="s">
        <v>3261</v>
      </c>
      <c r="I268" s="146"/>
      <c r="L268" s="32"/>
      <c r="M268" s="147"/>
      <c r="T268" s="53"/>
      <c r="AT268" s="17" t="s">
        <v>165</v>
      </c>
      <c r="AU268" s="17" t="s">
        <v>81</v>
      </c>
    </row>
    <row r="269" spans="2:65" s="1" customFormat="1" ht="16.5" customHeight="1">
      <c r="B269" s="32"/>
      <c r="C269" s="170" t="s">
        <v>747</v>
      </c>
      <c r="D269" s="170" t="s">
        <v>237</v>
      </c>
      <c r="E269" s="171" t="s">
        <v>3263</v>
      </c>
      <c r="F269" s="172" t="s">
        <v>3264</v>
      </c>
      <c r="G269" s="173" t="s">
        <v>372</v>
      </c>
      <c r="H269" s="174">
        <v>10</v>
      </c>
      <c r="I269" s="175"/>
      <c r="J269" s="176">
        <f>ROUND(I269*H269,2)</f>
        <v>0</v>
      </c>
      <c r="K269" s="172" t="s">
        <v>577</v>
      </c>
      <c r="L269" s="177"/>
      <c r="M269" s="178" t="s">
        <v>19</v>
      </c>
      <c r="N269" s="179" t="s">
        <v>43</v>
      </c>
      <c r="P269" s="140">
        <f>O269*H269</f>
        <v>0</v>
      </c>
      <c r="Q269" s="140">
        <v>0</v>
      </c>
      <c r="R269" s="140">
        <f>Q269*H269</f>
        <v>0</v>
      </c>
      <c r="S269" s="140">
        <v>0</v>
      </c>
      <c r="T269" s="141">
        <f>S269*H269</f>
        <v>0</v>
      </c>
      <c r="AR269" s="142" t="s">
        <v>384</v>
      </c>
      <c r="AT269" s="142" t="s">
        <v>237</v>
      </c>
      <c r="AU269" s="142" t="s">
        <v>81</v>
      </c>
      <c r="AY269" s="17" t="s">
        <v>156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79</v>
      </c>
      <c r="BK269" s="143">
        <f>ROUND(I269*H269,2)</f>
        <v>0</v>
      </c>
      <c r="BL269" s="17" t="s">
        <v>281</v>
      </c>
      <c r="BM269" s="142" t="s">
        <v>3265</v>
      </c>
    </row>
    <row r="270" spans="2:65" s="1" customFormat="1">
      <c r="B270" s="32"/>
      <c r="D270" s="144" t="s">
        <v>165</v>
      </c>
      <c r="F270" s="145" t="s">
        <v>3264</v>
      </c>
      <c r="I270" s="146"/>
      <c r="L270" s="32"/>
      <c r="M270" s="147"/>
      <c r="T270" s="53"/>
      <c r="AT270" s="17" t="s">
        <v>165</v>
      </c>
      <c r="AU270" s="17" t="s">
        <v>81</v>
      </c>
    </row>
    <row r="271" spans="2:65" s="1" customFormat="1" ht="24.2" customHeight="1">
      <c r="B271" s="32"/>
      <c r="C271" s="170" t="s">
        <v>754</v>
      </c>
      <c r="D271" s="170" t="s">
        <v>237</v>
      </c>
      <c r="E271" s="171" t="s">
        <v>3266</v>
      </c>
      <c r="F271" s="172" t="s">
        <v>3267</v>
      </c>
      <c r="G271" s="173" t="s">
        <v>3127</v>
      </c>
      <c r="H271" s="174">
        <v>4</v>
      </c>
      <c r="I271" s="175"/>
      <c r="J271" s="176">
        <f>ROUND(I271*H271,2)</f>
        <v>0</v>
      </c>
      <c r="K271" s="172" t="s">
        <v>577</v>
      </c>
      <c r="L271" s="177"/>
      <c r="M271" s="178" t="s">
        <v>19</v>
      </c>
      <c r="N271" s="179" t="s">
        <v>43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384</v>
      </c>
      <c r="AT271" s="142" t="s">
        <v>237</v>
      </c>
      <c r="AU271" s="142" t="s">
        <v>81</v>
      </c>
      <c r="AY271" s="17" t="s">
        <v>156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281</v>
      </c>
      <c r="BM271" s="142" t="s">
        <v>3268</v>
      </c>
    </row>
    <row r="272" spans="2:65" s="1" customFormat="1">
      <c r="B272" s="32"/>
      <c r="D272" s="144" t="s">
        <v>165</v>
      </c>
      <c r="F272" s="145" t="s">
        <v>3267</v>
      </c>
      <c r="I272" s="146"/>
      <c r="L272" s="32"/>
      <c r="M272" s="147"/>
      <c r="T272" s="53"/>
      <c r="AT272" s="17" t="s">
        <v>165</v>
      </c>
      <c r="AU272" s="17" t="s">
        <v>81</v>
      </c>
    </row>
    <row r="273" spans="2:65" s="1" customFormat="1" ht="21.75" customHeight="1">
      <c r="B273" s="32"/>
      <c r="C273" s="170" t="s">
        <v>761</v>
      </c>
      <c r="D273" s="170" t="s">
        <v>237</v>
      </c>
      <c r="E273" s="171" t="s">
        <v>3269</v>
      </c>
      <c r="F273" s="172" t="s">
        <v>3270</v>
      </c>
      <c r="G273" s="173" t="s">
        <v>237</v>
      </c>
      <c r="H273" s="174">
        <v>16</v>
      </c>
      <c r="I273" s="175"/>
      <c r="J273" s="176">
        <f>ROUND(I273*H273,2)</f>
        <v>0</v>
      </c>
      <c r="K273" s="172" t="s">
        <v>577</v>
      </c>
      <c r="L273" s="177"/>
      <c r="M273" s="178" t="s">
        <v>19</v>
      </c>
      <c r="N273" s="179" t="s">
        <v>43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384</v>
      </c>
      <c r="AT273" s="142" t="s">
        <v>237</v>
      </c>
      <c r="AU273" s="142" t="s">
        <v>81</v>
      </c>
      <c r="AY273" s="17" t="s">
        <v>156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7" t="s">
        <v>79</v>
      </c>
      <c r="BK273" s="143">
        <f>ROUND(I273*H273,2)</f>
        <v>0</v>
      </c>
      <c r="BL273" s="17" t="s">
        <v>281</v>
      </c>
      <c r="BM273" s="142" t="s">
        <v>3271</v>
      </c>
    </row>
    <row r="274" spans="2:65" s="1" customFormat="1">
      <c r="B274" s="32"/>
      <c r="D274" s="144" t="s">
        <v>165</v>
      </c>
      <c r="F274" s="145" t="s">
        <v>3270</v>
      </c>
      <c r="I274" s="146"/>
      <c r="L274" s="32"/>
      <c r="M274" s="147"/>
      <c r="T274" s="53"/>
      <c r="AT274" s="17" t="s">
        <v>165</v>
      </c>
      <c r="AU274" s="17" t="s">
        <v>81</v>
      </c>
    </row>
    <row r="275" spans="2:65" s="1" customFormat="1" ht="24.2" customHeight="1">
      <c r="B275" s="32"/>
      <c r="C275" s="170" t="s">
        <v>769</v>
      </c>
      <c r="D275" s="170" t="s">
        <v>237</v>
      </c>
      <c r="E275" s="171" t="s">
        <v>3272</v>
      </c>
      <c r="F275" s="172" t="s">
        <v>3273</v>
      </c>
      <c r="G275" s="173" t="s">
        <v>3127</v>
      </c>
      <c r="H275" s="174">
        <v>4</v>
      </c>
      <c r="I275" s="175"/>
      <c r="J275" s="176">
        <f>ROUND(I275*H275,2)</f>
        <v>0</v>
      </c>
      <c r="K275" s="172" t="s">
        <v>577</v>
      </c>
      <c r="L275" s="177"/>
      <c r="M275" s="178" t="s">
        <v>19</v>
      </c>
      <c r="N275" s="179" t="s">
        <v>43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384</v>
      </c>
      <c r="AT275" s="142" t="s">
        <v>237</v>
      </c>
      <c r="AU275" s="142" t="s">
        <v>81</v>
      </c>
      <c r="AY275" s="17" t="s">
        <v>156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79</v>
      </c>
      <c r="BK275" s="143">
        <f>ROUND(I275*H275,2)</f>
        <v>0</v>
      </c>
      <c r="BL275" s="17" t="s">
        <v>281</v>
      </c>
      <c r="BM275" s="142" t="s">
        <v>3274</v>
      </c>
    </row>
    <row r="276" spans="2:65" s="1" customFormat="1">
      <c r="B276" s="32"/>
      <c r="D276" s="144" t="s">
        <v>165</v>
      </c>
      <c r="F276" s="145" t="s">
        <v>3273</v>
      </c>
      <c r="I276" s="146"/>
      <c r="L276" s="32"/>
      <c r="M276" s="147"/>
      <c r="T276" s="53"/>
      <c r="AT276" s="17" t="s">
        <v>165</v>
      </c>
      <c r="AU276" s="17" t="s">
        <v>81</v>
      </c>
    </row>
    <row r="277" spans="2:65" s="1" customFormat="1" ht="16.5" customHeight="1">
      <c r="B277" s="32"/>
      <c r="C277" s="170" t="s">
        <v>776</v>
      </c>
      <c r="D277" s="170" t="s">
        <v>237</v>
      </c>
      <c r="E277" s="171" t="s">
        <v>3275</v>
      </c>
      <c r="F277" s="172" t="s">
        <v>3276</v>
      </c>
      <c r="G277" s="173" t="s">
        <v>3127</v>
      </c>
      <c r="H277" s="174">
        <v>1</v>
      </c>
      <c r="I277" s="175"/>
      <c r="J277" s="176">
        <f>ROUND(I277*H277,2)</f>
        <v>0</v>
      </c>
      <c r="K277" s="172" t="s">
        <v>577</v>
      </c>
      <c r="L277" s="177"/>
      <c r="M277" s="178" t="s">
        <v>19</v>
      </c>
      <c r="N277" s="179" t="s">
        <v>43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384</v>
      </c>
      <c r="AT277" s="142" t="s">
        <v>237</v>
      </c>
      <c r="AU277" s="142" t="s">
        <v>81</v>
      </c>
      <c r="AY277" s="17" t="s">
        <v>156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79</v>
      </c>
      <c r="BK277" s="143">
        <f>ROUND(I277*H277,2)</f>
        <v>0</v>
      </c>
      <c r="BL277" s="17" t="s">
        <v>281</v>
      </c>
      <c r="BM277" s="142" t="s">
        <v>3277</v>
      </c>
    </row>
    <row r="278" spans="2:65" s="1" customFormat="1">
      <c r="B278" s="32"/>
      <c r="D278" s="144" t="s">
        <v>165</v>
      </c>
      <c r="F278" s="145" t="s">
        <v>3276</v>
      </c>
      <c r="I278" s="146"/>
      <c r="L278" s="32"/>
      <c r="M278" s="147"/>
      <c r="T278" s="53"/>
      <c r="AT278" s="17" t="s">
        <v>165</v>
      </c>
      <c r="AU278" s="17" t="s">
        <v>81</v>
      </c>
    </row>
    <row r="279" spans="2:65" s="1" customFormat="1" ht="16.5" customHeight="1">
      <c r="B279" s="32"/>
      <c r="C279" s="170" t="s">
        <v>782</v>
      </c>
      <c r="D279" s="170" t="s">
        <v>237</v>
      </c>
      <c r="E279" s="171" t="s">
        <v>3278</v>
      </c>
      <c r="F279" s="172" t="s">
        <v>3279</v>
      </c>
      <c r="G279" s="173" t="s">
        <v>3127</v>
      </c>
      <c r="H279" s="174">
        <v>1</v>
      </c>
      <c r="I279" s="175"/>
      <c r="J279" s="176">
        <f>ROUND(I279*H279,2)</f>
        <v>0</v>
      </c>
      <c r="K279" s="172" t="s">
        <v>577</v>
      </c>
      <c r="L279" s="177"/>
      <c r="M279" s="178" t="s">
        <v>19</v>
      </c>
      <c r="N279" s="179" t="s">
        <v>43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384</v>
      </c>
      <c r="AT279" s="142" t="s">
        <v>237</v>
      </c>
      <c r="AU279" s="142" t="s">
        <v>81</v>
      </c>
      <c r="AY279" s="17" t="s">
        <v>156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7" t="s">
        <v>79</v>
      </c>
      <c r="BK279" s="143">
        <f>ROUND(I279*H279,2)</f>
        <v>0</v>
      </c>
      <c r="BL279" s="17" t="s">
        <v>281</v>
      </c>
      <c r="BM279" s="142" t="s">
        <v>3280</v>
      </c>
    </row>
    <row r="280" spans="2:65" s="1" customFormat="1">
      <c r="B280" s="32"/>
      <c r="D280" s="144" t="s">
        <v>165</v>
      </c>
      <c r="F280" s="145" t="s">
        <v>3279</v>
      </c>
      <c r="I280" s="146"/>
      <c r="L280" s="32"/>
      <c r="M280" s="147"/>
      <c r="T280" s="53"/>
      <c r="AT280" s="17" t="s">
        <v>165</v>
      </c>
      <c r="AU280" s="17" t="s">
        <v>81</v>
      </c>
    </row>
    <row r="281" spans="2:65" s="1" customFormat="1" ht="16.5" customHeight="1">
      <c r="B281" s="32"/>
      <c r="C281" s="170" t="s">
        <v>790</v>
      </c>
      <c r="D281" s="170" t="s">
        <v>237</v>
      </c>
      <c r="E281" s="171" t="s">
        <v>3281</v>
      </c>
      <c r="F281" s="172" t="s">
        <v>3282</v>
      </c>
      <c r="G281" s="173" t="s">
        <v>3283</v>
      </c>
      <c r="H281" s="174">
        <v>2</v>
      </c>
      <c r="I281" s="175"/>
      <c r="J281" s="176">
        <f>ROUND(I281*H281,2)</f>
        <v>0</v>
      </c>
      <c r="K281" s="172" t="s">
        <v>577</v>
      </c>
      <c r="L281" s="177"/>
      <c r="M281" s="178" t="s">
        <v>19</v>
      </c>
      <c r="N281" s="179" t="s">
        <v>43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384</v>
      </c>
      <c r="AT281" s="142" t="s">
        <v>237</v>
      </c>
      <c r="AU281" s="142" t="s">
        <v>81</v>
      </c>
      <c r="AY281" s="17" t="s">
        <v>156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7" t="s">
        <v>79</v>
      </c>
      <c r="BK281" s="143">
        <f>ROUND(I281*H281,2)</f>
        <v>0</v>
      </c>
      <c r="BL281" s="17" t="s">
        <v>281</v>
      </c>
      <c r="BM281" s="142" t="s">
        <v>3284</v>
      </c>
    </row>
    <row r="282" spans="2:65" s="1" customFormat="1">
      <c r="B282" s="32"/>
      <c r="D282" s="144" t="s">
        <v>165</v>
      </c>
      <c r="F282" s="145" t="s">
        <v>3282</v>
      </c>
      <c r="I282" s="146"/>
      <c r="L282" s="32"/>
      <c r="M282" s="147"/>
      <c r="T282" s="53"/>
      <c r="AT282" s="17" t="s">
        <v>165</v>
      </c>
      <c r="AU282" s="17" t="s">
        <v>81</v>
      </c>
    </row>
    <row r="283" spans="2:65" s="11" customFormat="1" ht="22.9" customHeight="1">
      <c r="B283" s="119"/>
      <c r="D283" s="120" t="s">
        <v>71</v>
      </c>
      <c r="E283" s="129" t="s">
        <v>3285</v>
      </c>
      <c r="F283" s="129" t="s">
        <v>3286</v>
      </c>
      <c r="I283" s="122"/>
      <c r="J283" s="130">
        <f>BK283</f>
        <v>0</v>
      </c>
      <c r="L283" s="119"/>
      <c r="M283" s="124"/>
      <c r="P283" s="125">
        <f>SUM(P284:P287)</f>
        <v>0</v>
      </c>
      <c r="R283" s="125">
        <f>SUM(R284:R287)</f>
        <v>0</v>
      </c>
      <c r="T283" s="126">
        <f>SUM(T284:T287)</f>
        <v>0</v>
      </c>
      <c r="AR283" s="120" t="s">
        <v>81</v>
      </c>
      <c r="AT283" s="127" t="s">
        <v>71</v>
      </c>
      <c r="AU283" s="127" t="s">
        <v>79</v>
      </c>
      <c r="AY283" s="120" t="s">
        <v>156</v>
      </c>
      <c r="BK283" s="128">
        <f>SUM(BK284:BK287)</f>
        <v>0</v>
      </c>
    </row>
    <row r="284" spans="2:65" s="1" customFormat="1" ht="16.5" customHeight="1">
      <c r="B284" s="32"/>
      <c r="C284" s="170" t="s">
        <v>797</v>
      </c>
      <c r="D284" s="170" t="s">
        <v>237</v>
      </c>
      <c r="E284" s="171" t="s">
        <v>3287</v>
      </c>
      <c r="F284" s="172" t="s">
        <v>3288</v>
      </c>
      <c r="G284" s="173" t="s">
        <v>161</v>
      </c>
      <c r="H284" s="174">
        <v>3.85</v>
      </c>
      <c r="I284" s="175"/>
      <c r="J284" s="176">
        <f>ROUND(I284*H284,2)</f>
        <v>0</v>
      </c>
      <c r="K284" s="172" t="s">
        <v>577</v>
      </c>
      <c r="L284" s="177"/>
      <c r="M284" s="178" t="s">
        <v>19</v>
      </c>
      <c r="N284" s="179" t="s">
        <v>43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384</v>
      </c>
      <c r="AT284" s="142" t="s">
        <v>237</v>
      </c>
      <c r="AU284" s="142" t="s">
        <v>81</v>
      </c>
      <c r="AY284" s="17" t="s">
        <v>156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79</v>
      </c>
      <c r="BK284" s="143">
        <f>ROUND(I284*H284,2)</f>
        <v>0</v>
      </c>
      <c r="BL284" s="17" t="s">
        <v>281</v>
      </c>
      <c r="BM284" s="142" t="s">
        <v>3289</v>
      </c>
    </row>
    <row r="285" spans="2:65" s="1" customFormat="1">
      <c r="B285" s="32"/>
      <c r="D285" s="144" t="s">
        <v>165</v>
      </c>
      <c r="F285" s="145" t="s">
        <v>3288</v>
      </c>
      <c r="I285" s="146"/>
      <c r="L285" s="32"/>
      <c r="M285" s="147"/>
      <c r="T285" s="53"/>
      <c r="AT285" s="17" t="s">
        <v>165</v>
      </c>
      <c r="AU285" s="17" t="s">
        <v>81</v>
      </c>
    </row>
    <row r="286" spans="2:65" s="1" customFormat="1" ht="16.5" customHeight="1">
      <c r="B286" s="32"/>
      <c r="C286" s="170" t="s">
        <v>805</v>
      </c>
      <c r="D286" s="170" t="s">
        <v>237</v>
      </c>
      <c r="E286" s="171" t="s">
        <v>3290</v>
      </c>
      <c r="F286" s="172" t="s">
        <v>3291</v>
      </c>
      <c r="G286" s="173" t="s">
        <v>372</v>
      </c>
      <c r="H286" s="174">
        <v>55</v>
      </c>
      <c r="I286" s="175"/>
      <c r="J286" s="176">
        <f>ROUND(I286*H286,2)</f>
        <v>0</v>
      </c>
      <c r="K286" s="172" t="s">
        <v>577</v>
      </c>
      <c r="L286" s="177"/>
      <c r="M286" s="178" t="s">
        <v>19</v>
      </c>
      <c r="N286" s="179" t="s">
        <v>43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384</v>
      </c>
      <c r="AT286" s="142" t="s">
        <v>237</v>
      </c>
      <c r="AU286" s="142" t="s">
        <v>81</v>
      </c>
      <c r="AY286" s="17" t="s">
        <v>156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7" t="s">
        <v>79</v>
      </c>
      <c r="BK286" s="143">
        <f>ROUND(I286*H286,2)</f>
        <v>0</v>
      </c>
      <c r="BL286" s="17" t="s">
        <v>281</v>
      </c>
      <c r="BM286" s="142" t="s">
        <v>3292</v>
      </c>
    </row>
    <row r="287" spans="2:65" s="1" customFormat="1">
      <c r="B287" s="32"/>
      <c r="D287" s="144" t="s">
        <v>165</v>
      </c>
      <c r="F287" s="145" t="s">
        <v>3291</v>
      </c>
      <c r="I287" s="146"/>
      <c r="L287" s="32"/>
      <c r="M287" s="147"/>
      <c r="T287" s="53"/>
      <c r="AT287" s="17" t="s">
        <v>165</v>
      </c>
      <c r="AU287" s="17" t="s">
        <v>81</v>
      </c>
    </row>
    <row r="288" spans="2:65" s="11" customFormat="1" ht="22.9" customHeight="1">
      <c r="B288" s="119"/>
      <c r="D288" s="120" t="s">
        <v>71</v>
      </c>
      <c r="E288" s="129" t="s">
        <v>3293</v>
      </c>
      <c r="F288" s="129" t="s">
        <v>3294</v>
      </c>
      <c r="I288" s="122"/>
      <c r="J288" s="130">
        <f>BK288</f>
        <v>0</v>
      </c>
      <c r="L288" s="119"/>
      <c r="M288" s="124"/>
      <c r="P288" s="125">
        <f>SUM(P289:P426)</f>
        <v>0</v>
      </c>
      <c r="R288" s="125">
        <f>SUM(R289:R426)</f>
        <v>0</v>
      </c>
      <c r="T288" s="126">
        <f>SUM(T289:T426)</f>
        <v>0</v>
      </c>
      <c r="AR288" s="120" t="s">
        <v>81</v>
      </c>
      <c r="AT288" s="127" t="s">
        <v>71</v>
      </c>
      <c r="AU288" s="127" t="s">
        <v>79</v>
      </c>
      <c r="AY288" s="120" t="s">
        <v>156</v>
      </c>
      <c r="BK288" s="128">
        <f>SUM(BK289:BK426)</f>
        <v>0</v>
      </c>
    </row>
    <row r="289" spans="2:65" s="1" customFormat="1" ht="16.5" customHeight="1">
      <c r="B289" s="32"/>
      <c r="C289" s="131" t="s">
        <v>811</v>
      </c>
      <c r="D289" s="131" t="s">
        <v>158</v>
      </c>
      <c r="E289" s="132" t="s">
        <v>3295</v>
      </c>
      <c r="F289" s="133" t="s">
        <v>3296</v>
      </c>
      <c r="G289" s="134" t="s">
        <v>3010</v>
      </c>
      <c r="H289" s="135">
        <v>1</v>
      </c>
      <c r="I289" s="136"/>
      <c r="J289" s="137">
        <f>ROUND(I289*H289,2)</f>
        <v>0</v>
      </c>
      <c r="K289" s="133" t="s">
        <v>577</v>
      </c>
      <c r="L289" s="32"/>
      <c r="M289" s="138" t="s">
        <v>19</v>
      </c>
      <c r="N289" s="139" t="s">
        <v>43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281</v>
      </c>
      <c r="AT289" s="142" t="s">
        <v>158</v>
      </c>
      <c r="AU289" s="142" t="s">
        <v>81</v>
      </c>
      <c r="AY289" s="17" t="s">
        <v>156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79</v>
      </c>
      <c r="BK289" s="143">
        <f>ROUND(I289*H289,2)</f>
        <v>0</v>
      </c>
      <c r="BL289" s="17" t="s">
        <v>281</v>
      </c>
      <c r="BM289" s="142" t="s">
        <v>3297</v>
      </c>
    </row>
    <row r="290" spans="2:65" s="1" customFormat="1">
      <c r="B290" s="32"/>
      <c r="D290" s="144" t="s">
        <v>165</v>
      </c>
      <c r="F290" s="145" t="s">
        <v>3296</v>
      </c>
      <c r="I290" s="146"/>
      <c r="L290" s="32"/>
      <c r="M290" s="147"/>
      <c r="T290" s="53"/>
      <c r="AT290" s="17" t="s">
        <v>165</v>
      </c>
      <c r="AU290" s="17" t="s">
        <v>81</v>
      </c>
    </row>
    <row r="291" spans="2:65" s="1" customFormat="1" ht="16.5" customHeight="1">
      <c r="B291" s="32"/>
      <c r="C291" s="131" t="s">
        <v>817</v>
      </c>
      <c r="D291" s="131" t="s">
        <v>158</v>
      </c>
      <c r="E291" s="132" t="s">
        <v>3298</v>
      </c>
      <c r="F291" s="133" t="s">
        <v>3299</v>
      </c>
      <c r="G291" s="134" t="s">
        <v>3010</v>
      </c>
      <c r="H291" s="135">
        <v>1</v>
      </c>
      <c r="I291" s="136"/>
      <c r="J291" s="137">
        <f>ROUND(I291*H291,2)</f>
        <v>0</v>
      </c>
      <c r="K291" s="133" t="s">
        <v>577</v>
      </c>
      <c r="L291" s="32"/>
      <c r="M291" s="138" t="s">
        <v>19</v>
      </c>
      <c r="N291" s="139" t="s">
        <v>43</v>
      </c>
      <c r="P291" s="140">
        <f>O291*H291</f>
        <v>0</v>
      </c>
      <c r="Q291" s="140">
        <v>0</v>
      </c>
      <c r="R291" s="140">
        <f>Q291*H291</f>
        <v>0</v>
      </c>
      <c r="S291" s="140">
        <v>0</v>
      </c>
      <c r="T291" s="141">
        <f>S291*H291</f>
        <v>0</v>
      </c>
      <c r="AR291" s="142" t="s">
        <v>281</v>
      </c>
      <c r="AT291" s="142" t="s">
        <v>158</v>
      </c>
      <c r="AU291" s="142" t="s">
        <v>81</v>
      </c>
      <c r="AY291" s="17" t="s">
        <v>156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7" t="s">
        <v>79</v>
      </c>
      <c r="BK291" s="143">
        <f>ROUND(I291*H291,2)</f>
        <v>0</v>
      </c>
      <c r="BL291" s="17" t="s">
        <v>281</v>
      </c>
      <c r="BM291" s="142" t="s">
        <v>3300</v>
      </c>
    </row>
    <row r="292" spans="2:65" s="1" customFormat="1">
      <c r="B292" s="32"/>
      <c r="D292" s="144" t="s">
        <v>165</v>
      </c>
      <c r="F292" s="145" t="s">
        <v>3299</v>
      </c>
      <c r="I292" s="146"/>
      <c r="L292" s="32"/>
      <c r="M292" s="147"/>
      <c r="T292" s="53"/>
      <c r="AT292" s="17" t="s">
        <v>165</v>
      </c>
      <c r="AU292" s="17" t="s">
        <v>81</v>
      </c>
    </row>
    <row r="293" spans="2:65" s="1" customFormat="1" ht="16.5" customHeight="1">
      <c r="B293" s="32"/>
      <c r="C293" s="131" t="s">
        <v>824</v>
      </c>
      <c r="D293" s="131" t="s">
        <v>158</v>
      </c>
      <c r="E293" s="132" t="s">
        <v>3301</v>
      </c>
      <c r="F293" s="133" t="s">
        <v>3302</v>
      </c>
      <c r="G293" s="134" t="s">
        <v>3010</v>
      </c>
      <c r="H293" s="135">
        <v>1</v>
      </c>
      <c r="I293" s="136"/>
      <c r="J293" s="137">
        <f>ROUND(I293*H293,2)</f>
        <v>0</v>
      </c>
      <c r="K293" s="133" t="s">
        <v>577</v>
      </c>
      <c r="L293" s="32"/>
      <c r="M293" s="138" t="s">
        <v>19</v>
      </c>
      <c r="N293" s="139" t="s">
        <v>43</v>
      </c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AR293" s="142" t="s">
        <v>281</v>
      </c>
      <c r="AT293" s="142" t="s">
        <v>158</v>
      </c>
      <c r="AU293" s="142" t="s">
        <v>81</v>
      </c>
      <c r="AY293" s="17" t="s">
        <v>156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7" t="s">
        <v>79</v>
      </c>
      <c r="BK293" s="143">
        <f>ROUND(I293*H293,2)</f>
        <v>0</v>
      </c>
      <c r="BL293" s="17" t="s">
        <v>281</v>
      </c>
      <c r="BM293" s="142" t="s">
        <v>3303</v>
      </c>
    </row>
    <row r="294" spans="2:65" s="1" customFormat="1">
      <c r="B294" s="32"/>
      <c r="D294" s="144" t="s">
        <v>165</v>
      </c>
      <c r="F294" s="145" t="s">
        <v>3302</v>
      </c>
      <c r="I294" s="146"/>
      <c r="L294" s="32"/>
      <c r="M294" s="147"/>
      <c r="T294" s="53"/>
      <c r="AT294" s="17" t="s">
        <v>165</v>
      </c>
      <c r="AU294" s="17" t="s">
        <v>81</v>
      </c>
    </row>
    <row r="295" spans="2:65" s="1" customFormat="1" ht="16.5" customHeight="1">
      <c r="B295" s="32"/>
      <c r="C295" s="131" t="s">
        <v>832</v>
      </c>
      <c r="D295" s="131" t="s">
        <v>158</v>
      </c>
      <c r="E295" s="132" t="s">
        <v>3304</v>
      </c>
      <c r="F295" s="133" t="s">
        <v>3305</v>
      </c>
      <c r="G295" s="134" t="s">
        <v>3010</v>
      </c>
      <c r="H295" s="135">
        <v>1</v>
      </c>
      <c r="I295" s="136"/>
      <c r="J295" s="137">
        <f>ROUND(I295*H295,2)</f>
        <v>0</v>
      </c>
      <c r="K295" s="133" t="s">
        <v>577</v>
      </c>
      <c r="L295" s="32"/>
      <c r="M295" s="138" t="s">
        <v>19</v>
      </c>
      <c r="N295" s="139" t="s">
        <v>43</v>
      </c>
      <c r="P295" s="140">
        <f>O295*H295</f>
        <v>0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AR295" s="142" t="s">
        <v>281</v>
      </c>
      <c r="AT295" s="142" t="s">
        <v>158</v>
      </c>
      <c r="AU295" s="142" t="s">
        <v>81</v>
      </c>
      <c r="AY295" s="17" t="s">
        <v>156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7" t="s">
        <v>79</v>
      </c>
      <c r="BK295" s="143">
        <f>ROUND(I295*H295,2)</f>
        <v>0</v>
      </c>
      <c r="BL295" s="17" t="s">
        <v>281</v>
      </c>
      <c r="BM295" s="142" t="s">
        <v>3306</v>
      </c>
    </row>
    <row r="296" spans="2:65" s="1" customFormat="1">
      <c r="B296" s="32"/>
      <c r="D296" s="144" t="s">
        <v>165</v>
      </c>
      <c r="F296" s="145" t="s">
        <v>3305</v>
      </c>
      <c r="I296" s="146"/>
      <c r="L296" s="32"/>
      <c r="M296" s="147"/>
      <c r="T296" s="53"/>
      <c r="AT296" s="17" t="s">
        <v>165</v>
      </c>
      <c r="AU296" s="17" t="s">
        <v>81</v>
      </c>
    </row>
    <row r="297" spans="2:65" s="1" customFormat="1" ht="16.5" customHeight="1">
      <c r="B297" s="32"/>
      <c r="C297" s="131" t="s">
        <v>842</v>
      </c>
      <c r="D297" s="131" t="s">
        <v>158</v>
      </c>
      <c r="E297" s="132" t="s">
        <v>3307</v>
      </c>
      <c r="F297" s="133" t="s">
        <v>3308</v>
      </c>
      <c r="G297" s="134" t="s">
        <v>3010</v>
      </c>
      <c r="H297" s="135">
        <v>15</v>
      </c>
      <c r="I297" s="136"/>
      <c r="J297" s="137">
        <f>ROUND(I297*H297,2)</f>
        <v>0</v>
      </c>
      <c r="K297" s="133" t="s">
        <v>577</v>
      </c>
      <c r="L297" s="32"/>
      <c r="M297" s="138" t="s">
        <v>19</v>
      </c>
      <c r="N297" s="139" t="s">
        <v>43</v>
      </c>
      <c r="P297" s="140">
        <f>O297*H297</f>
        <v>0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AR297" s="142" t="s">
        <v>281</v>
      </c>
      <c r="AT297" s="142" t="s">
        <v>158</v>
      </c>
      <c r="AU297" s="142" t="s">
        <v>81</v>
      </c>
      <c r="AY297" s="17" t="s">
        <v>156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79</v>
      </c>
      <c r="BK297" s="143">
        <f>ROUND(I297*H297,2)</f>
        <v>0</v>
      </c>
      <c r="BL297" s="17" t="s">
        <v>281</v>
      </c>
      <c r="BM297" s="142" t="s">
        <v>3309</v>
      </c>
    </row>
    <row r="298" spans="2:65" s="1" customFormat="1">
      <c r="B298" s="32"/>
      <c r="D298" s="144" t="s">
        <v>165</v>
      </c>
      <c r="F298" s="145" t="s">
        <v>3308</v>
      </c>
      <c r="I298" s="146"/>
      <c r="L298" s="32"/>
      <c r="M298" s="147"/>
      <c r="T298" s="53"/>
      <c r="AT298" s="17" t="s">
        <v>165</v>
      </c>
      <c r="AU298" s="17" t="s">
        <v>81</v>
      </c>
    </row>
    <row r="299" spans="2:65" s="1" customFormat="1" ht="16.5" customHeight="1">
      <c r="B299" s="32"/>
      <c r="C299" s="131" t="s">
        <v>848</v>
      </c>
      <c r="D299" s="131" t="s">
        <v>158</v>
      </c>
      <c r="E299" s="132" t="s">
        <v>3307</v>
      </c>
      <c r="F299" s="133" t="s">
        <v>3308</v>
      </c>
      <c r="G299" s="134" t="s">
        <v>3010</v>
      </c>
      <c r="H299" s="135">
        <v>24</v>
      </c>
      <c r="I299" s="136"/>
      <c r="J299" s="137">
        <f>ROUND(I299*H299,2)</f>
        <v>0</v>
      </c>
      <c r="K299" s="133" t="s">
        <v>577</v>
      </c>
      <c r="L299" s="32"/>
      <c r="M299" s="138" t="s">
        <v>19</v>
      </c>
      <c r="N299" s="139" t="s">
        <v>43</v>
      </c>
      <c r="P299" s="140">
        <f>O299*H299</f>
        <v>0</v>
      </c>
      <c r="Q299" s="140">
        <v>0</v>
      </c>
      <c r="R299" s="140">
        <f>Q299*H299</f>
        <v>0</v>
      </c>
      <c r="S299" s="140">
        <v>0</v>
      </c>
      <c r="T299" s="141">
        <f>S299*H299</f>
        <v>0</v>
      </c>
      <c r="AR299" s="142" t="s">
        <v>281</v>
      </c>
      <c r="AT299" s="142" t="s">
        <v>158</v>
      </c>
      <c r="AU299" s="142" t="s">
        <v>81</v>
      </c>
      <c r="AY299" s="17" t="s">
        <v>156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7" t="s">
        <v>79</v>
      </c>
      <c r="BK299" s="143">
        <f>ROUND(I299*H299,2)</f>
        <v>0</v>
      </c>
      <c r="BL299" s="17" t="s">
        <v>281</v>
      </c>
      <c r="BM299" s="142" t="s">
        <v>3310</v>
      </c>
    </row>
    <row r="300" spans="2:65" s="1" customFormat="1">
      <c r="B300" s="32"/>
      <c r="D300" s="144" t="s">
        <v>165</v>
      </c>
      <c r="F300" s="145" t="s">
        <v>3308</v>
      </c>
      <c r="I300" s="146"/>
      <c r="L300" s="32"/>
      <c r="M300" s="147"/>
      <c r="T300" s="53"/>
      <c r="AT300" s="17" t="s">
        <v>165</v>
      </c>
      <c r="AU300" s="17" t="s">
        <v>81</v>
      </c>
    </row>
    <row r="301" spans="2:65" s="1" customFormat="1" ht="16.5" customHeight="1">
      <c r="B301" s="32"/>
      <c r="C301" s="131" t="s">
        <v>854</v>
      </c>
      <c r="D301" s="131" t="s">
        <v>158</v>
      </c>
      <c r="E301" s="132" t="s">
        <v>3307</v>
      </c>
      <c r="F301" s="133" t="s">
        <v>3308</v>
      </c>
      <c r="G301" s="134" t="s">
        <v>3010</v>
      </c>
      <c r="H301" s="135">
        <v>34</v>
      </c>
      <c r="I301" s="136"/>
      <c r="J301" s="137">
        <f>ROUND(I301*H301,2)</f>
        <v>0</v>
      </c>
      <c r="K301" s="133" t="s">
        <v>577</v>
      </c>
      <c r="L301" s="32"/>
      <c r="M301" s="138" t="s">
        <v>19</v>
      </c>
      <c r="N301" s="139" t="s">
        <v>43</v>
      </c>
      <c r="P301" s="140">
        <f>O301*H301</f>
        <v>0</v>
      </c>
      <c r="Q301" s="140">
        <v>0</v>
      </c>
      <c r="R301" s="140">
        <f>Q301*H301</f>
        <v>0</v>
      </c>
      <c r="S301" s="140">
        <v>0</v>
      </c>
      <c r="T301" s="141">
        <f>S301*H301</f>
        <v>0</v>
      </c>
      <c r="AR301" s="142" t="s">
        <v>281</v>
      </c>
      <c r="AT301" s="142" t="s">
        <v>158</v>
      </c>
      <c r="AU301" s="142" t="s">
        <v>81</v>
      </c>
      <c r="AY301" s="17" t="s">
        <v>156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7" t="s">
        <v>79</v>
      </c>
      <c r="BK301" s="143">
        <f>ROUND(I301*H301,2)</f>
        <v>0</v>
      </c>
      <c r="BL301" s="17" t="s">
        <v>281</v>
      </c>
      <c r="BM301" s="142" t="s">
        <v>3311</v>
      </c>
    </row>
    <row r="302" spans="2:65" s="1" customFormat="1">
      <c r="B302" s="32"/>
      <c r="D302" s="144" t="s">
        <v>165</v>
      </c>
      <c r="F302" s="145" t="s">
        <v>3308</v>
      </c>
      <c r="I302" s="146"/>
      <c r="L302" s="32"/>
      <c r="M302" s="147"/>
      <c r="T302" s="53"/>
      <c r="AT302" s="17" t="s">
        <v>165</v>
      </c>
      <c r="AU302" s="17" t="s">
        <v>81</v>
      </c>
    </row>
    <row r="303" spans="2:65" s="1" customFormat="1" ht="16.5" customHeight="1">
      <c r="B303" s="32"/>
      <c r="C303" s="131" t="s">
        <v>861</v>
      </c>
      <c r="D303" s="131" t="s">
        <v>158</v>
      </c>
      <c r="E303" s="132" t="s">
        <v>3312</v>
      </c>
      <c r="F303" s="133" t="s">
        <v>3313</v>
      </c>
      <c r="G303" s="134" t="s">
        <v>3010</v>
      </c>
      <c r="H303" s="135">
        <v>6</v>
      </c>
      <c r="I303" s="136"/>
      <c r="J303" s="137">
        <f>ROUND(I303*H303,2)</f>
        <v>0</v>
      </c>
      <c r="K303" s="133" t="s">
        <v>577</v>
      </c>
      <c r="L303" s="32"/>
      <c r="M303" s="138" t="s">
        <v>19</v>
      </c>
      <c r="N303" s="139" t="s">
        <v>43</v>
      </c>
      <c r="P303" s="140">
        <f>O303*H303</f>
        <v>0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AR303" s="142" t="s">
        <v>281</v>
      </c>
      <c r="AT303" s="142" t="s">
        <v>158</v>
      </c>
      <c r="AU303" s="142" t="s">
        <v>81</v>
      </c>
      <c r="AY303" s="17" t="s">
        <v>156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7" t="s">
        <v>79</v>
      </c>
      <c r="BK303" s="143">
        <f>ROUND(I303*H303,2)</f>
        <v>0</v>
      </c>
      <c r="BL303" s="17" t="s">
        <v>281</v>
      </c>
      <c r="BM303" s="142" t="s">
        <v>3314</v>
      </c>
    </row>
    <row r="304" spans="2:65" s="1" customFormat="1">
      <c r="B304" s="32"/>
      <c r="D304" s="144" t="s">
        <v>165</v>
      </c>
      <c r="F304" s="145" t="s">
        <v>3313</v>
      </c>
      <c r="I304" s="146"/>
      <c r="L304" s="32"/>
      <c r="M304" s="147"/>
      <c r="T304" s="53"/>
      <c r="AT304" s="17" t="s">
        <v>165</v>
      </c>
      <c r="AU304" s="17" t="s">
        <v>81</v>
      </c>
    </row>
    <row r="305" spans="2:65" s="1" customFormat="1" ht="16.5" customHeight="1">
      <c r="B305" s="32"/>
      <c r="C305" s="131" t="s">
        <v>865</v>
      </c>
      <c r="D305" s="131" t="s">
        <v>158</v>
      </c>
      <c r="E305" s="132" t="s">
        <v>3315</v>
      </c>
      <c r="F305" s="133" t="s">
        <v>3316</v>
      </c>
      <c r="G305" s="134" t="s">
        <v>3010</v>
      </c>
      <c r="H305" s="135">
        <v>5</v>
      </c>
      <c r="I305" s="136"/>
      <c r="J305" s="137">
        <f>ROUND(I305*H305,2)</f>
        <v>0</v>
      </c>
      <c r="K305" s="133" t="s">
        <v>577</v>
      </c>
      <c r="L305" s="32"/>
      <c r="M305" s="138" t="s">
        <v>19</v>
      </c>
      <c r="N305" s="139" t="s">
        <v>43</v>
      </c>
      <c r="P305" s="140">
        <f>O305*H305</f>
        <v>0</v>
      </c>
      <c r="Q305" s="140">
        <v>0</v>
      </c>
      <c r="R305" s="140">
        <f>Q305*H305</f>
        <v>0</v>
      </c>
      <c r="S305" s="140">
        <v>0</v>
      </c>
      <c r="T305" s="141">
        <f>S305*H305</f>
        <v>0</v>
      </c>
      <c r="AR305" s="142" t="s">
        <v>281</v>
      </c>
      <c r="AT305" s="142" t="s">
        <v>158</v>
      </c>
      <c r="AU305" s="142" t="s">
        <v>81</v>
      </c>
      <c r="AY305" s="17" t="s">
        <v>156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79</v>
      </c>
      <c r="BK305" s="143">
        <f>ROUND(I305*H305,2)</f>
        <v>0</v>
      </c>
      <c r="BL305" s="17" t="s">
        <v>281</v>
      </c>
      <c r="BM305" s="142" t="s">
        <v>3317</v>
      </c>
    </row>
    <row r="306" spans="2:65" s="1" customFormat="1">
      <c r="B306" s="32"/>
      <c r="D306" s="144" t="s">
        <v>165</v>
      </c>
      <c r="F306" s="145" t="s">
        <v>3316</v>
      </c>
      <c r="I306" s="146"/>
      <c r="L306" s="32"/>
      <c r="M306" s="147"/>
      <c r="T306" s="53"/>
      <c r="AT306" s="17" t="s">
        <v>165</v>
      </c>
      <c r="AU306" s="17" t="s">
        <v>81</v>
      </c>
    </row>
    <row r="307" spans="2:65" s="1" customFormat="1" ht="16.5" customHeight="1">
      <c r="B307" s="32"/>
      <c r="C307" s="131" t="s">
        <v>872</v>
      </c>
      <c r="D307" s="131" t="s">
        <v>158</v>
      </c>
      <c r="E307" s="132" t="s">
        <v>3318</v>
      </c>
      <c r="F307" s="133" t="s">
        <v>3319</v>
      </c>
      <c r="G307" s="134" t="s">
        <v>372</v>
      </c>
      <c r="H307" s="135">
        <v>60</v>
      </c>
      <c r="I307" s="136"/>
      <c r="J307" s="137">
        <f>ROUND(I307*H307,2)</f>
        <v>0</v>
      </c>
      <c r="K307" s="133" t="s">
        <v>577</v>
      </c>
      <c r="L307" s="32"/>
      <c r="M307" s="138" t="s">
        <v>19</v>
      </c>
      <c r="N307" s="139" t="s">
        <v>43</v>
      </c>
      <c r="P307" s="140">
        <f>O307*H307</f>
        <v>0</v>
      </c>
      <c r="Q307" s="140">
        <v>0</v>
      </c>
      <c r="R307" s="140">
        <f>Q307*H307</f>
        <v>0</v>
      </c>
      <c r="S307" s="140">
        <v>0</v>
      </c>
      <c r="T307" s="141">
        <f>S307*H307</f>
        <v>0</v>
      </c>
      <c r="AR307" s="142" t="s">
        <v>281</v>
      </c>
      <c r="AT307" s="142" t="s">
        <v>158</v>
      </c>
      <c r="AU307" s="142" t="s">
        <v>81</v>
      </c>
      <c r="AY307" s="17" t="s">
        <v>156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7" t="s">
        <v>79</v>
      </c>
      <c r="BK307" s="143">
        <f>ROUND(I307*H307,2)</f>
        <v>0</v>
      </c>
      <c r="BL307" s="17" t="s">
        <v>281</v>
      </c>
      <c r="BM307" s="142" t="s">
        <v>3320</v>
      </c>
    </row>
    <row r="308" spans="2:65" s="1" customFormat="1">
      <c r="B308" s="32"/>
      <c r="D308" s="144" t="s">
        <v>165</v>
      </c>
      <c r="F308" s="145" t="s">
        <v>3319</v>
      </c>
      <c r="I308" s="146"/>
      <c r="L308" s="32"/>
      <c r="M308" s="147"/>
      <c r="T308" s="53"/>
      <c r="AT308" s="17" t="s">
        <v>165</v>
      </c>
      <c r="AU308" s="17" t="s">
        <v>81</v>
      </c>
    </row>
    <row r="309" spans="2:65" s="1" customFormat="1" ht="16.5" customHeight="1">
      <c r="B309" s="32"/>
      <c r="C309" s="131" t="s">
        <v>877</v>
      </c>
      <c r="D309" s="131" t="s">
        <v>158</v>
      </c>
      <c r="E309" s="132" t="s">
        <v>3321</v>
      </c>
      <c r="F309" s="133" t="s">
        <v>3322</v>
      </c>
      <c r="G309" s="134" t="s">
        <v>3010</v>
      </c>
      <c r="H309" s="135">
        <v>13</v>
      </c>
      <c r="I309" s="136"/>
      <c r="J309" s="137">
        <f>ROUND(I309*H309,2)</f>
        <v>0</v>
      </c>
      <c r="K309" s="133" t="s">
        <v>577</v>
      </c>
      <c r="L309" s="32"/>
      <c r="M309" s="138" t="s">
        <v>19</v>
      </c>
      <c r="N309" s="139" t="s">
        <v>43</v>
      </c>
      <c r="P309" s="140">
        <f>O309*H309</f>
        <v>0</v>
      </c>
      <c r="Q309" s="140">
        <v>0</v>
      </c>
      <c r="R309" s="140">
        <f>Q309*H309</f>
        <v>0</v>
      </c>
      <c r="S309" s="140">
        <v>0</v>
      </c>
      <c r="T309" s="141">
        <f>S309*H309</f>
        <v>0</v>
      </c>
      <c r="AR309" s="142" t="s">
        <v>281</v>
      </c>
      <c r="AT309" s="142" t="s">
        <v>158</v>
      </c>
      <c r="AU309" s="142" t="s">
        <v>81</v>
      </c>
      <c r="AY309" s="17" t="s">
        <v>156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79</v>
      </c>
      <c r="BK309" s="143">
        <f>ROUND(I309*H309,2)</f>
        <v>0</v>
      </c>
      <c r="BL309" s="17" t="s">
        <v>281</v>
      </c>
      <c r="BM309" s="142" t="s">
        <v>3323</v>
      </c>
    </row>
    <row r="310" spans="2:65" s="1" customFormat="1">
      <c r="B310" s="32"/>
      <c r="D310" s="144" t="s">
        <v>165</v>
      </c>
      <c r="F310" s="145" t="s">
        <v>3322</v>
      </c>
      <c r="I310" s="146"/>
      <c r="L310" s="32"/>
      <c r="M310" s="147"/>
      <c r="T310" s="53"/>
      <c r="AT310" s="17" t="s">
        <v>165</v>
      </c>
      <c r="AU310" s="17" t="s">
        <v>81</v>
      </c>
    </row>
    <row r="311" spans="2:65" s="1" customFormat="1" ht="16.5" customHeight="1">
      <c r="B311" s="32"/>
      <c r="C311" s="131" t="s">
        <v>881</v>
      </c>
      <c r="D311" s="131" t="s">
        <v>158</v>
      </c>
      <c r="E311" s="132" t="s">
        <v>3324</v>
      </c>
      <c r="F311" s="133" t="s">
        <v>3325</v>
      </c>
      <c r="G311" s="134" t="s">
        <v>3010</v>
      </c>
      <c r="H311" s="135">
        <v>3</v>
      </c>
      <c r="I311" s="136"/>
      <c r="J311" s="137">
        <f>ROUND(I311*H311,2)</f>
        <v>0</v>
      </c>
      <c r="K311" s="133" t="s">
        <v>577</v>
      </c>
      <c r="L311" s="32"/>
      <c r="M311" s="138" t="s">
        <v>19</v>
      </c>
      <c r="N311" s="139" t="s">
        <v>43</v>
      </c>
      <c r="P311" s="140">
        <f>O311*H311</f>
        <v>0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AR311" s="142" t="s">
        <v>281</v>
      </c>
      <c r="AT311" s="142" t="s">
        <v>158</v>
      </c>
      <c r="AU311" s="142" t="s">
        <v>81</v>
      </c>
      <c r="AY311" s="17" t="s">
        <v>156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79</v>
      </c>
      <c r="BK311" s="143">
        <f>ROUND(I311*H311,2)</f>
        <v>0</v>
      </c>
      <c r="BL311" s="17" t="s">
        <v>281</v>
      </c>
      <c r="BM311" s="142" t="s">
        <v>3326</v>
      </c>
    </row>
    <row r="312" spans="2:65" s="1" customFormat="1">
      <c r="B312" s="32"/>
      <c r="D312" s="144" t="s">
        <v>165</v>
      </c>
      <c r="F312" s="145" t="s">
        <v>3325</v>
      </c>
      <c r="I312" s="146"/>
      <c r="L312" s="32"/>
      <c r="M312" s="147"/>
      <c r="T312" s="53"/>
      <c r="AT312" s="17" t="s">
        <v>165</v>
      </c>
      <c r="AU312" s="17" t="s">
        <v>81</v>
      </c>
    </row>
    <row r="313" spans="2:65" s="1" customFormat="1" ht="21.75" customHeight="1">
      <c r="B313" s="32"/>
      <c r="C313" s="131" t="s">
        <v>888</v>
      </c>
      <c r="D313" s="131" t="s">
        <v>158</v>
      </c>
      <c r="E313" s="132" t="s">
        <v>3327</v>
      </c>
      <c r="F313" s="133" t="s">
        <v>3328</v>
      </c>
      <c r="G313" s="134" t="s">
        <v>372</v>
      </c>
      <c r="H313" s="135">
        <v>70</v>
      </c>
      <c r="I313" s="136"/>
      <c r="J313" s="137">
        <f>ROUND(I313*H313,2)</f>
        <v>0</v>
      </c>
      <c r="K313" s="133" t="s">
        <v>577</v>
      </c>
      <c r="L313" s="32"/>
      <c r="M313" s="138" t="s">
        <v>19</v>
      </c>
      <c r="N313" s="139" t="s">
        <v>43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281</v>
      </c>
      <c r="AT313" s="142" t="s">
        <v>158</v>
      </c>
      <c r="AU313" s="142" t="s">
        <v>81</v>
      </c>
      <c r="AY313" s="17" t="s">
        <v>156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7" t="s">
        <v>79</v>
      </c>
      <c r="BK313" s="143">
        <f>ROUND(I313*H313,2)</f>
        <v>0</v>
      </c>
      <c r="BL313" s="17" t="s">
        <v>281</v>
      </c>
      <c r="BM313" s="142" t="s">
        <v>3329</v>
      </c>
    </row>
    <row r="314" spans="2:65" s="1" customFormat="1">
      <c r="B314" s="32"/>
      <c r="D314" s="144" t="s">
        <v>165</v>
      </c>
      <c r="F314" s="145" t="s">
        <v>3328</v>
      </c>
      <c r="I314" s="146"/>
      <c r="L314" s="32"/>
      <c r="M314" s="147"/>
      <c r="T314" s="53"/>
      <c r="AT314" s="17" t="s">
        <v>165</v>
      </c>
      <c r="AU314" s="17" t="s">
        <v>81</v>
      </c>
    </row>
    <row r="315" spans="2:65" s="1" customFormat="1" ht="16.5" customHeight="1">
      <c r="B315" s="32"/>
      <c r="C315" s="131" t="s">
        <v>891</v>
      </c>
      <c r="D315" s="131" t="s">
        <v>158</v>
      </c>
      <c r="E315" s="132" t="s">
        <v>3330</v>
      </c>
      <c r="F315" s="133" t="s">
        <v>3331</v>
      </c>
      <c r="G315" s="134" t="s">
        <v>372</v>
      </c>
      <c r="H315" s="135">
        <v>180</v>
      </c>
      <c r="I315" s="136"/>
      <c r="J315" s="137">
        <f>ROUND(I315*H315,2)</f>
        <v>0</v>
      </c>
      <c r="K315" s="133" t="s">
        <v>577</v>
      </c>
      <c r="L315" s="32"/>
      <c r="M315" s="138" t="s">
        <v>19</v>
      </c>
      <c r="N315" s="139" t="s">
        <v>43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281</v>
      </c>
      <c r="AT315" s="142" t="s">
        <v>158</v>
      </c>
      <c r="AU315" s="142" t="s">
        <v>81</v>
      </c>
      <c r="AY315" s="17" t="s">
        <v>156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7" t="s">
        <v>79</v>
      </c>
      <c r="BK315" s="143">
        <f>ROUND(I315*H315,2)</f>
        <v>0</v>
      </c>
      <c r="BL315" s="17" t="s">
        <v>281</v>
      </c>
      <c r="BM315" s="142" t="s">
        <v>3332</v>
      </c>
    </row>
    <row r="316" spans="2:65" s="1" customFormat="1">
      <c r="B316" s="32"/>
      <c r="D316" s="144" t="s">
        <v>165</v>
      </c>
      <c r="F316" s="145" t="s">
        <v>3331</v>
      </c>
      <c r="I316" s="146"/>
      <c r="L316" s="32"/>
      <c r="M316" s="147"/>
      <c r="T316" s="53"/>
      <c r="AT316" s="17" t="s">
        <v>165</v>
      </c>
      <c r="AU316" s="17" t="s">
        <v>81</v>
      </c>
    </row>
    <row r="317" spans="2:65" s="1" customFormat="1" ht="16.5" customHeight="1">
      <c r="B317" s="32"/>
      <c r="C317" s="131" t="s">
        <v>893</v>
      </c>
      <c r="D317" s="131" t="s">
        <v>158</v>
      </c>
      <c r="E317" s="132" t="s">
        <v>3333</v>
      </c>
      <c r="F317" s="133" t="s">
        <v>3334</v>
      </c>
      <c r="G317" s="134" t="s">
        <v>372</v>
      </c>
      <c r="H317" s="135">
        <v>80</v>
      </c>
      <c r="I317" s="136"/>
      <c r="J317" s="137">
        <f>ROUND(I317*H317,2)</f>
        <v>0</v>
      </c>
      <c r="K317" s="133" t="s">
        <v>577</v>
      </c>
      <c r="L317" s="32"/>
      <c r="M317" s="138" t="s">
        <v>19</v>
      </c>
      <c r="N317" s="139" t="s">
        <v>43</v>
      </c>
      <c r="P317" s="140">
        <f>O317*H317</f>
        <v>0</v>
      </c>
      <c r="Q317" s="140">
        <v>0</v>
      </c>
      <c r="R317" s="140">
        <f>Q317*H317</f>
        <v>0</v>
      </c>
      <c r="S317" s="140">
        <v>0</v>
      </c>
      <c r="T317" s="141">
        <f>S317*H317</f>
        <v>0</v>
      </c>
      <c r="AR317" s="142" t="s">
        <v>281</v>
      </c>
      <c r="AT317" s="142" t="s">
        <v>158</v>
      </c>
      <c r="AU317" s="142" t="s">
        <v>81</v>
      </c>
      <c r="AY317" s="17" t="s">
        <v>156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7" t="s">
        <v>79</v>
      </c>
      <c r="BK317" s="143">
        <f>ROUND(I317*H317,2)</f>
        <v>0</v>
      </c>
      <c r="BL317" s="17" t="s">
        <v>281</v>
      </c>
      <c r="BM317" s="142" t="s">
        <v>3335</v>
      </c>
    </row>
    <row r="318" spans="2:65" s="1" customFormat="1">
      <c r="B318" s="32"/>
      <c r="D318" s="144" t="s">
        <v>165</v>
      </c>
      <c r="F318" s="145" t="s">
        <v>3334</v>
      </c>
      <c r="I318" s="146"/>
      <c r="L318" s="32"/>
      <c r="M318" s="147"/>
      <c r="T318" s="53"/>
      <c r="AT318" s="17" t="s">
        <v>165</v>
      </c>
      <c r="AU318" s="17" t="s">
        <v>81</v>
      </c>
    </row>
    <row r="319" spans="2:65" s="1" customFormat="1" ht="16.5" customHeight="1">
      <c r="B319" s="32"/>
      <c r="C319" s="131" t="s">
        <v>901</v>
      </c>
      <c r="D319" s="131" t="s">
        <v>158</v>
      </c>
      <c r="E319" s="132" t="s">
        <v>3336</v>
      </c>
      <c r="F319" s="133" t="s">
        <v>3337</v>
      </c>
      <c r="G319" s="134" t="s">
        <v>372</v>
      </c>
      <c r="H319" s="135">
        <v>250</v>
      </c>
      <c r="I319" s="136"/>
      <c r="J319" s="137">
        <f>ROUND(I319*H319,2)</f>
        <v>0</v>
      </c>
      <c r="K319" s="133" t="s">
        <v>577</v>
      </c>
      <c r="L319" s="32"/>
      <c r="M319" s="138" t="s">
        <v>19</v>
      </c>
      <c r="N319" s="139" t="s">
        <v>43</v>
      </c>
      <c r="P319" s="140">
        <f>O319*H319</f>
        <v>0</v>
      </c>
      <c r="Q319" s="140">
        <v>0</v>
      </c>
      <c r="R319" s="140">
        <f>Q319*H319</f>
        <v>0</v>
      </c>
      <c r="S319" s="140">
        <v>0</v>
      </c>
      <c r="T319" s="141">
        <f>S319*H319</f>
        <v>0</v>
      </c>
      <c r="AR319" s="142" t="s">
        <v>281</v>
      </c>
      <c r="AT319" s="142" t="s">
        <v>158</v>
      </c>
      <c r="AU319" s="142" t="s">
        <v>81</v>
      </c>
      <c r="AY319" s="17" t="s">
        <v>156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79</v>
      </c>
      <c r="BK319" s="143">
        <f>ROUND(I319*H319,2)</f>
        <v>0</v>
      </c>
      <c r="BL319" s="17" t="s">
        <v>281</v>
      </c>
      <c r="BM319" s="142" t="s">
        <v>3338</v>
      </c>
    </row>
    <row r="320" spans="2:65" s="1" customFormat="1">
      <c r="B320" s="32"/>
      <c r="D320" s="144" t="s">
        <v>165</v>
      </c>
      <c r="F320" s="145" t="s">
        <v>3337</v>
      </c>
      <c r="I320" s="146"/>
      <c r="L320" s="32"/>
      <c r="M320" s="147"/>
      <c r="T320" s="53"/>
      <c r="AT320" s="17" t="s">
        <v>165</v>
      </c>
      <c r="AU320" s="17" t="s">
        <v>81</v>
      </c>
    </row>
    <row r="321" spans="2:65" s="1" customFormat="1" ht="16.5" customHeight="1">
      <c r="B321" s="32"/>
      <c r="C321" s="131" t="s">
        <v>908</v>
      </c>
      <c r="D321" s="131" t="s">
        <v>158</v>
      </c>
      <c r="E321" s="132" t="s">
        <v>3339</v>
      </c>
      <c r="F321" s="133" t="s">
        <v>3340</v>
      </c>
      <c r="G321" s="134" t="s">
        <v>372</v>
      </c>
      <c r="H321" s="135">
        <v>80</v>
      </c>
      <c r="I321" s="136"/>
      <c r="J321" s="137">
        <f>ROUND(I321*H321,2)</f>
        <v>0</v>
      </c>
      <c r="K321" s="133" t="s">
        <v>577</v>
      </c>
      <c r="L321" s="32"/>
      <c r="M321" s="138" t="s">
        <v>19</v>
      </c>
      <c r="N321" s="139" t="s">
        <v>43</v>
      </c>
      <c r="P321" s="140">
        <f>O321*H321</f>
        <v>0</v>
      </c>
      <c r="Q321" s="140">
        <v>0</v>
      </c>
      <c r="R321" s="140">
        <f>Q321*H321</f>
        <v>0</v>
      </c>
      <c r="S321" s="140">
        <v>0</v>
      </c>
      <c r="T321" s="141">
        <f>S321*H321</f>
        <v>0</v>
      </c>
      <c r="AR321" s="142" t="s">
        <v>281</v>
      </c>
      <c r="AT321" s="142" t="s">
        <v>158</v>
      </c>
      <c r="AU321" s="142" t="s">
        <v>81</v>
      </c>
      <c r="AY321" s="17" t="s">
        <v>156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7" t="s">
        <v>79</v>
      </c>
      <c r="BK321" s="143">
        <f>ROUND(I321*H321,2)</f>
        <v>0</v>
      </c>
      <c r="BL321" s="17" t="s">
        <v>281</v>
      </c>
      <c r="BM321" s="142" t="s">
        <v>3341</v>
      </c>
    </row>
    <row r="322" spans="2:65" s="1" customFormat="1">
      <c r="B322" s="32"/>
      <c r="D322" s="144" t="s">
        <v>165</v>
      </c>
      <c r="F322" s="145" t="s">
        <v>3340</v>
      </c>
      <c r="I322" s="146"/>
      <c r="L322" s="32"/>
      <c r="M322" s="147"/>
      <c r="T322" s="53"/>
      <c r="AT322" s="17" t="s">
        <v>165</v>
      </c>
      <c r="AU322" s="17" t="s">
        <v>81</v>
      </c>
    </row>
    <row r="323" spans="2:65" s="1" customFormat="1" ht="21.75" customHeight="1">
      <c r="B323" s="32"/>
      <c r="C323" s="131" t="s">
        <v>916</v>
      </c>
      <c r="D323" s="131" t="s">
        <v>158</v>
      </c>
      <c r="E323" s="132" t="s">
        <v>3342</v>
      </c>
      <c r="F323" s="133" t="s">
        <v>3343</v>
      </c>
      <c r="G323" s="134" t="s">
        <v>372</v>
      </c>
      <c r="H323" s="135">
        <v>70</v>
      </c>
      <c r="I323" s="136"/>
      <c r="J323" s="137">
        <f>ROUND(I323*H323,2)</f>
        <v>0</v>
      </c>
      <c r="K323" s="133" t="s">
        <v>577</v>
      </c>
      <c r="L323" s="32"/>
      <c r="M323" s="138" t="s">
        <v>19</v>
      </c>
      <c r="N323" s="139" t="s">
        <v>43</v>
      </c>
      <c r="P323" s="140">
        <f>O323*H323</f>
        <v>0</v>
      </c>
      <c r="Q323" s="140">
        <v>0</v>
      </c>
      <c r="R323" s="140">
        <f>Q323*H323</f>
        <v>0</v>
      </c>
      <c r="S323" s="140">
        <v>0</v>
      </c>
      <c r="T323" s="141">
        <f>S323*H323</f>
        <v>0</v>
      </c>
      <c r="AR323" s="142" t="s">
        <v>281</v>
      </c>
      <c r="AT323" s="142" t="s">
        <v>158</v>
      </c>
      <c r="AU323" s="142" t="s">
        <v>81</v>
      </c>
      <c r="AY323" s="17" t="s">
        <v>156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7" t="s">
        <v>79</v>
      </c>
      <c r="BK323" s="143">
        <f>ROUND(I323*H323,2)</f>
        <v>0</v>
      </c>
      <c r="BL323" s="17" t="s">
        <v>281</v>
      </c>
      <c r="BM323" s="142" t="s">
        <v>3344</v>
      </c>
    </row>
    <row r="324" spans="2:65" s="1" customFormat="1">
      <c r="B324" s="32"/>
      <c r="D324" s="144" t="s">
        <v>165</v>
      </c>
      <c r="F324" s="145" t="s">
        <v>3343</v>
      </c>
      <c r="I324" s="146"/>
      <c r="L324" s="32"/>
      <c r="M324" s="147"/>
      <c r="T324" s="53"/>
      <c r="AT324" s="17" t="s">
        <v>165</v>
      </c>
      <c r="AU324" s="17" t="s">
        <v>81</v>
      </c>
    </row>
    <row r="325" spans="2:65" s="1" customFormat="1" ht="16.5" customHeight="1">
      <c r="B325" s="32"/>
      <c r="C325" s="131" t="s">
        <v>922</v>
      </c>
      <c r="D325" s="131" t="s">
        <v>158</v>
      </c>
      <c r="E325" s="132" t="s">
        <v>3345</v>
      </c>
      <c r="F325" s="133" t="s">
        <v>3346</v>
      </c>
      <c r="G325" s="134" t="s">
        <v>372</v>
      </c>
      <c r="H325" s="135">
        <v>40</v>
      </c>
      <c r="I325" s="136"/>
      <c r="J325" s="137">
        <f>ROUND(I325*H325,2)</f>
        <v>0</v>
      </c>
      <c r="K325" s="133" t="s">
        <v>577</v>
      </c>
      <c r="L325" s="32"/>
      <c r="M325" s="138" t="s">
        <v>19</v>
      </c>
      <c r="N325" s="139" t="s">
        <v>43</v>
      </c>
      <c r="P325" s="140">
        <f>O325*H325</f>
        <v>0</v>
      </c>
      <c r="Q325" s="140">
        <v>0</v>
      </c>
      <c r="R325" s="140">
        <f>Q325*H325</f>
        <v>0</v>
      </c>
      <c r="S325" s="140">
        <v>0</v>
      </c>
      <c r="T325" s="141">
        <f>S325*H325</f>
        <v>0</v>
      </c>
      <c r="AR325" s="142" t="s">
        <v>281</v>
      </c>
      <c r="AT325" s="142" t="s">
        <v>158</v>
      </c>
      <c r="AU325" s="142" t="s">
        <v>81</v>
      </c>
      <c r="AY325" s="17" t="s">
        <v>156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7" t="s">
        <v>79</v>
      </c>
      <c r="BK325" s="143">
        <f>ROUND(I325*H325,2)</f>
        <v>0</v>
      </c>
      <c r="BL325" s="17" t="s">
        <v>281</v>
      </c>
      <c r="BM325" s="142" t="s">
        <v>3347</v>
      </c>
    </row>
    <row r="326" spans="2:65" s="1" customFormat="1">
      <c r="B326" s="32"/>
      <c r="D326" s="144" t="s">
        <v>165</v>
      </c>
      <c r="F326" s="145" t="s">
        <v>3346</v>
      </c>
      <c r="I326" s="146"/>
      <c r="L326" s="32"/>
      <c r="M326" s="147"/>
      <c r="T326" s="53"/>
      <c r="AT326" s="17" t="s">
        <v>165</v>
      </c>
      <c r="AU326" s="17" t="s">
        <v>81</v>
      </c>
    </row>
    <row r="327" spans="2:65" s="1" customFormat="1" ht="16.5" customHeight="1">
      <c r="B327" s="32"/>
      <c r="C327" s="131" t="s">
        <v>927</v>
      </c>
      <c r="D327" s="131" t="s">
        <v>158</v>
      </c>
      <c r="E327" s="132" t="s">
        <v>3339</v>
      </c>
      <c r="F327" s="133" t="s">
        <v>3340</v>
      </c>
      <c r="G327" s="134" t="s">
        <v>372</v>
      </c>
      <c r="H327" s="135">
        <v>280</v>
      </c>
      <c r="I327" s="136"/>
      <c r="J327" s="137">
        <f>ROUND(I327*H327,2)</f>
        <v>0</v>
      </c>
      <c r="K327" s="133" t="s">
        <v>577</v>
      </c>
      <c r="L327" s="32"/>
      <c r="M327" s="138" t="s">
        <v>19</v>
      </c>
      <c r="N327" s="139" t="s">
        <v>43</v>
      </c>
      <c r="P327" s="140">
        <f>O327*H327</f>
        <v>0</v>
      </c>
      <c r="Q327" s="140">
        <v>0</v>
      </c>
      <c r="R327" s="140">
        <f>Q327*H327</f>
        <v>0</v>
      </c>
      <c r="S327" s="140">
        <v>0</v>
      </c>
      <c r="T327" s="141">
        <f>S327*H327</f>
        <v>0</v>
      </c>
      <c r="AR327" s="142" t="s">
        <v>281</v>
      </c>
      <c r="AT327" s="142" t="s">
        <v>158</v>
      </c>
      <c r="AU327" s="142" t="s">
        <v>81</v>
      </c>
      <c r="AY327" s="17" t="s">
        <v>156</v>
      </c>
      <c r="BE327" s="143">
        <f>IF(N327="základní",J327,0)</f>
        <v>0</v>
      </c>
      <c r="BF327" s="143">
        <f>IF(N327="snížená",J327,0)</f>
        <v>0</v>
      </c>
      <c r="BG327" s="143">
        <f>IF(N327="zákl. přenesená",J327,0)</f>
        <v>0</v>
      </c>
      <c r="BH327" s="143">
        <f>IF(N327="sníž. přenesená",J327,0)</f>
        <v>0</v>
      </c>
      <c r="BI327" s="143">
        <f>IF(N327="nulová",J327,0)</f>
        <v>0</v>
      </c>
      <c r="BJ327" s="17" t="s">
        <v>79</v>
      </c>
      <c r="BK327" s="143">
        <f>ROUND(I327*H327,2)</f>
        <v>0</v>
      </c>
      <c r="BL327" s="17" t="s">
        <v>281</v>
      </c>
      <c r="BM327" s="142" t="s">
        <v>3348</v>
      </c>
    </row>
    <row r="328" spans="2:65" s="1" customFormat="1">
      <c r="B328" s="32"/>
      <c r="D328" s="144" t="s">
        <v>165</v>
      </c>
      <c r="F328" s="145" t="s">
        <v>3340</v>
      </c>
      <c r="I328" s="146"/>
      <c r="L328" s="32"/>
      <c r="M328" s="147"/>
      <c r="T328" s="53"/>
      <c r="AT328" s="17" t="s">
        <v>165</v>
      </c>
      <c r="AU328" s="17" t="s">
        <v>81</v>
      </c>
    </row>
    <row r="329" spans="2:65" s="1" customFormat="1" ht="16.5" customHeight="1">
      <c r="B329" s="32"/>
      <c r="C329" s="131" t="s">
        <v>935</v>
      </c>
      <c r="D329" s="131" t="s">
        <v>158</v>
      </c>
      <c r="E329" s="132" t="s">
        <v>3339</v>
      </c>
      <c r="F329" s="133" t="s">
        <v>3340</v>
      </c>
      <c r="G329" s="134" t="s">
        <v>372</v>
      </c>
      <c r="H329" s="135">
        <v>1100</v>
      </c>
      <c r="I329" s="136"/>
      <c r="J329" s="137">
        <f>ROUND(I329*H329,2)</f>
        <v>0</v>
      </c>
      <c r="K329" s="133" t="s">
        <v>577</v>
      </c>
      <c r="L329" s="32"/>
      <c r="M329" s="138" t="s">
        <v>19</v>
      </c>
      <c r="N329" s="139" t="s">
        <v>43</v>
      </c>
      <c r="P329" s="140">
        <f>O329*H329</f>
        <v>0</v>
      </c>
      <c r="Q329" s="140">
        <v>0</v>
      </c>
      <c r="R329" s="140">
        <f>Q329*H329</f>
        <v>0</v>
      </c>
      <c r="S329" s="140">
        <v>0</v>
      </c>
      <c r="T329" s="141">
        <f>S329*H329</f>
        <v>0</v>
      </c>
      <c r="AR329" s="142" t="s">
        <v>281</v>
      </c>
      <c r="AT329" s="142" t="s">
        <v>158</v>
      </c>
      <c r="AU329" s="142" t="s">
        <v>81</v>
      </c>
      <c r="AY329" s="17" t="s">
        <v>156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7" t="s">
        <v>79</v>
      </c>
      <c r="BK329" s="143">
        <f>ROUND(I329*H329,2)</f>
        <v>0</v>
      </c>
      <c r="BL329" s="17" t="s">
        <v>281</v>
      </c>
      <c r="BM329" s="142" t="s">
        <v>3349</v>
      </c>
    </row>
    <row r="330" spans="2:65" s="1" customFormat="1">
      <c r="B330" s="32"/>
      <c r="D330" s="144" t="s">
        <v>165</v>
      </c>
      <c r="F330" s="145" t="s">
        <v>3340</v>
      </c>
      <c r="I330" s="146"/>
      <c r="L330" s="32"/>
      <c r="M330" s="147"/>
      <c r="T330" s="53"/>
      <c r="AT330" s="17" t="s">
        <v>165</v>
      </c>
      <c r="AU330" s="17" t="s">
        <v>81</v>
      </c>
    </row>
    <row r="331" spans="2:65" s="1" customFormat="1" ht="16.5" customHeight="1">
      <c r="B331" s="32"/>
      <c r="C331" s="131" t="s">
        <v>941</v>
      </c>
      <c r="D331" s="131" t="s">
        <v>158</v>
      </c>
      <c r="E331" s="132" t="s">
        <v>3339</v>
      </c>
      <c r="F331" s="133" t="s">
        <v>3340</v>
      </c>
      <c r="G331" s="134" t="s">
        <v>372</v>
      </c>
      <c r="H331" s="135">
        <v>600</v>
      </c>
      <c r="I331" s="136"/>
      <c r="J331" s="137">
        <f>ROUND(I331*H331,2)</f>
        <v>0</v>
      </c>
      <c r="K331" s="133" t="s">
        <v>577</v>
      </c>
      <c r="L331" s="32"/>
      <c r="M331" s="138" t="s">
        <v>19</v>
      </c>
      <c r="N331" s="139" t="s">
        <v>43</v>
      </c>
      <c r="P331" s="140">
        <f>O331*H331</f>
        <v>0</v>
      </c>
      <c r="Q331" s="140">
        <v>0</v>
      </c>
      <c r="R331" s="140">
        <f>Q331*H331</f>
        <v>0</v>
      </c>
      <c r="S331" s="140">
        <v>0</v>
      </c>
      <c r="T331" s="141">
        <f>S331*H331</f>
        <v>0</v>
      </c>
      <c r="AR331" s="142" t="s">
        <v>281</v>
      </c>
      <c r="AT331" s="142" t="s">
        <v>158</v>
      </c>
      <c r="AU331" s="142" t="s">
        <v>81</v>
      </c>
      <c r="AY331" s="17" t="s">
        <v>156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281</v>
      </c>
      <c r="BM331" s="142" t="s">
        <v>3350</v>
      </c>
    </row>
    <row r="332" spans="2:65" s="1" customFormat="1">
      <c r="B332" s="32"/>
      <c r="D332" s="144" t="s">
        <v>165</v>
      </c>
      <c r="F332" s="145" t="s">
        <v>3340</v>
      </c>
      <c r="I332" s="146"/>
      <c r="L332" s="32"/>
      <c r="M332" s="147"/>
      <c r="T332" s="53"/>
      <c r="AT332" s="17" t="s">
        <v>165</v>
      </c>
      <c r="AU332" s="17" t="s">
        <v>81</v>
      </c>
    </row>
    <row r="333" spans="2:65" s="1" customFormat="1" ht="16.5" customHeight="1">
      <c r="B333" s="32"/>
      <c r="C333" s="131" t="s">
        <v>947</v>
      </c>
      <c r="D333" s="131" t="s">
        <v>158</v>
      </c>
      <c r="E333" s="132" t="s">
        <v>3339</v>
      </c>
      <c r="F333" s="133" t="s">
        <v>3340</v>
      </c>
      <c r="G333" s="134" t="s">
        <v>372</v>
      </c>
      <c r="H333" s="135">
        <v>750</v>
      </c>
      <c r="I333" s="136"/>
      <c r="J333" s="137">
        <f>ROUND(I333*H333,2)</f>
        <v>0</v>
      </c>
      <c r="K333" s="133" t="s">
        <v>577</v>
      </c>
      <c r="L333" s="32"/>
      <c r="M333" s="138" t="s">
        <v>19</v>
      </c>
      <c r="N333" s="139" t="s">
        <v>43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281</v>
      </c>
      <c r="AT333" s="142" t="s">
        <v>158</v>
      </c>
      <c r="AU333" s="142" t="s">
        <v>81</v>
      </c>
      <c r="AY333" s="17" t="s">
        <v>156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79</v>
      </c>
      <c r="BK333" s="143">
        <f>ROUND(I333*H333,2)</f>
        <v>0</v>
      </c>
      <c r="BL333" s="17" t="s">
        <v>281</v>
      </c>
      <c r="BM333" s="142" t="s">
        <v>3351</v>
      </c>
    </row>
    <row r="334" spans="2:65" s="1" customFormat="1">
      <c r="B334" s="32"/>
      <c r="D334" s="144" t="s">
        <v>165</v>
      </c>
      <c r="F334" s="145" t="s">
        <v>3340</v>
      </c>
      <c r="I334" s="146"/>
      <c r="L334" s="32"/>
      <c r="M334" s="147"/>
      <c r="T334" s="53"/>
      <c r="AT334" s="17" t="s">
        <v>165</v>
      </c>
      <c r="AU334" s="17" t="s">
        <v>81</v>
      </c>
    </row>
    <row r="335" spans="2:65" s="1" customFormat="1" ht="16.5" customHeight="1">
      <c r="B335" s="32"/>
      <c r="C335" s="131" t="s">
        <v>957</v>
      </c>
      <c r="D335" s="131" t="s">
        <v>158</v>
      </c>
      <c r="E335" s="132" t="s">
        <v>3352</v>
      </c>
      <c r="F335" s="133" t="s">
        <v>3353</v>
      </c>
      <c r="G335" s="134" t="s">
        <v>372</v>
      </c>
      <c r="H335" s="135">
        <v>30</v>
      </c>
      <c r="I335" s="136"/>
      <c r="J335" s="137">
        <f>ROUND(I335*H335,2)</f>
        <v>0</v>
      </c>
      <c r="K335" s="133" t="s">
        <v>577</v>
      </c>
      <c r="L335" s="32"/>
      <c r="M335" s="138" t="s">
        <v>19</v>
      </c>
      <c r="N335" s="139" t="s">
        <v>43</v>
      </c>
      <c r="P335" s="140">
        <f>O335*H335</f>
        <v>0</v>
      </c>
      <c r="Q335" s="140">
        <v>0</v>
      </c>
      <c r="R335" s="140">
        <f>Q335*H335</f>
        <v>0</v>
      </c>
      <c r="S335" s="140">
        <v>0</v>
      </c>
      <c r="T335" s="141">
        <f>S335*H335</f>
        <v>0</v>
      </c>
      <c r="AR335" s="142" t="s">
        <v>281</v>
      </c>
      <c r="AT335" s="142" t="s">
        <v>158</v>
      </c>
      <c r="AU335" s="142" t="s">
        <v>81</v>
      </c>
      <c r="AY335" s="17" t="s">
        <v>156</v>
      </c>
      <c r="BE335" s="143">
        <f>IF(N335="základní",J335,0)</f>
        <v>0</v>
      </c>
      <c r="BF335" s="143">
        <f>IF(N335="snížená",J335,0)</f>
        <v>0</v>
      </c>
      <c r="BG335" s="143">
        <f>IF(N335="zákl. přenesená",J335,0)</f>
        <v>0</v>
      </c>
      <c r="BH335" s="143">
        <f>IF(N335="sníž. přenesená",J335,0)</f>
        <v>0</v>
      </c>
      <c r="BI335" s="143">
        <f>IF(N335="nulová",J335,0)</f>
        <v>0</v>
      </c>
      <c r="BJ335" s="17" t="s">
        <v>79</v>
      </c>
      <c r="BK335" s="143">
        <f>ROUND(I335*H335,2)</f>
        <v>0</v>
      </c>
      <c r="BL335" s="17" t="s">
        <v>281</v>
      </c>
      <c r="BM335" s="142" t="s">
        <v>3354</v>
      </c>
    </row>
    <row r="336" spans="2:65" s="1" customFormat="1">
      <c r="B336" s="32"/>
      <c r="D336" s="144" t="s">
        <v>165</v>
      </c>
      <c r="F336" s="145" t="s">
        <v>3353</v>
      </c>
      <c r="I336" s="146"/>
      <c r="L336" s="32"/>
      <c r="M336" s="147"/>
      <c r="T336" s="53"/>
      <c r="AT336" s="17" t="s">
        <v>165</v>
      </c>
      <c r="AU336" s="17" t="s">
        <v>81</v>
      </c>
    </row>
    <row r="337" spans="2:65" s="1" customFormat="1" ht="16.5" customHeight="1">
      <c r="B337" s="32"/>
      <c r="C337" s="131" t="s">
        <v>968</v>
      </c>
      <c r="D337" s="131" t="s">
        <v>158</v>
      </c>
      <c r="E337" s="132" t="s">
        <v>3355</v>
      </c>
      <c r="F337" s="133" t="s">
        <v>3356</v>
      </c>
      <c r="G337" s="134" t="s">
        <v>372</v>
      </c>
      <c r="H337" s="135">
        <v>600</v>
      </c>
      <c r="I337" s="136"/>
      <c r="J337" s="137">
        <f>ROUND(I337*H337,2)</f>
        <v>0</v>
      </c>
      <c r="K337" s="133" t="s">
        <v>577</v>
      </c>
      <c r="L337" s="32"/>
      <c r="M337" s="138" t="s">
        <v>19</v>
      </c>
      <c r="N337" s="139" t="s">
        <v>43</v>
      </c>
      <c r="P337" s="140">
        <f>O337*H337</f>
        <v>0</v>
      </c>
      <c r="Q337" s="140">
        <v>0</v>
      </c>
      <c r="R337" s="140">
        <f>Q337*H337</f>
        <v>0</v>
      </c>
      <c r="S337" s="140">
        <v>0</v>
      </c>
      <c r="T337" s="141">
        <f>S337*H337</f>
        <v>0</v>
      </c>
      <c r="AR337" s="142" t="s">
        <v>281</v>
      </c>
      <c r="AT337" s="142" t="s">
        <v>158</v>
      </c>
      <c r="AU337" s="142" t="s">
        <v>81</v>
      </c>
      <c r="AY337" s="17" t="s">
        <v>156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79</v>
      </c>
      <c r="BK337" s="143">
        <f>ROUND(I337*H337,2)</f>
        <v>0</v>
      </c>
      <c r="BL337" s="17" t="s">
        <v>281</v>
      </c>
      <c r="BM337" s="142" t="s">
        <v>3357</v>
      </c>
    </row>
    <row r="338" spans="2:65" s="1" customFormat="1">
      <c r="B338" s="32"/>
      <c r="D338" s="144" t="s">
        <v>165</v>
      </c>
      <c r="F338" s="145" t="s">
        <v>3356</v>
      </c>
      <c r="I338" s="146"/>
      <c r="L338" s="32"/>
      <c r="M338" s="147"/>
      <c r="T338" s="53"/>
      <c r="AT338" s="17" t="s">
        <v>165</v>
      </c>
      <c r="AU338" s="17" t="s">
        <v>81</v>
      </c>
    </row>
    <row r="339" spans="2:65" s="1" customFormat="1" ht="21.75" customHeight="1">
      <c r="B339" s="32"/>
      <c r="C339" s="131" t="s">
        <v>974</v>
      </c>
      <c r="D339" s="131" t="s">
        <v>158</v>
      </c>
      <c r="E339" s="132" t="s">
        <v>3358</v>
      </c>
      <c r="F339" s="133" t="s">
        <v>3359</v>
      </c>
      <c r="G339" s="134" t="s">
        <v>3010</v>
      </c>
      <c r="H339" s="135">
        <v>2</v>
      </c>
      <c r="I339" s="136"/>
      <c r="J339" s="137">
        <f>ROUND(I339*H339,2)</f>
        <v>0</v>
      </c>
      <c r="K339" s="133" t="s">
        <v>577</v>
      </c>
      <c r="L339" s="32"/>
      <c r="M339" s="138" t="s">
        <v>19</v>
      </c>
      <c r="N339" s="139" t="s">
        <v>43</v>
      </c>
      <c r="P339" s="140">
        <f>O339*H339</f>
        <v>0</v>
      </c>
      <c r="Q339" s="140">
        <v>0</v>
      </c>
      <c r="R339" s="140">
        <f>Q339*H339</f>
        <v>0</v>
      </c>
      <c r="S339" s="140">
        <v>0</v>
      </c>
      <c r="T339" s="141">
        <f>S339*H339</f>
        <v>0</v>
      </c>
      <c r="AR339" s="142" t="s">
        <v>281</v>
      </c>
      <c r="AT339" s="142" t="s">
        <v>158</v>
      </c>
      <c r="AU339" s="142" t="s">
        <v>81</v>
      </c>
      <c r="AY339" s="17" t="s">
        <v>156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79</v>
      </c>
      <c r="BK339" s="143">
        <f>ROUND(I339*H339,2)</f>
        <v>0</v>
      </c>
      <c r="BL339" s="17" t="s">
        <v>281</v>
      </c>
      <c r="BM339" s="142" t="s">
        <v>3360</v>
      </c>
    </row>
    <row r="340" spans="2:65" s="1" customFormat="1">
      <c r="B340" s="32"/>
      <c r="D340" s="144" t="s">
        <v>165</v>
      </c>
      <c r="F340" s="145" t="s">
        <v>3359</v>
      </c>
      <c r="I340" s="146"/>
      <c r="L340" s="32"/>
      <c r="M340" s="147"/>
      <c r="T340" s="53"/>
      <c r="AT340" s="17" t="s">
        <v>165</v>
      </c>
      <c r="AU340" s="17" t="s">
        <v>81</v>
      </c>
    </row>
    <row r="341" spans="2:65" s="1" customFormat="1" ht="16.5" customHeight="1">
      <c r="B341" s="32"/>
      <c r="C341" s="131" t="s">
        <v>978</v>
      </c>
      <c r="D341" s="131" t="s">
        <v>158</v>
      </c>
      <c r="E341" s="132" t="s">
        <v>3361</v>
      </c>
      <c r="F341" s="133" t="s">
        <v>3362</v>
      </c>
      <c r="G341" s="134" t="s">
        <v>372</v>
      </c>
      <c r="H341" s="135">
        <v>100</v>
      </c>
      <c r="I341" s="136"/>
      <c r="J341" s="137">
        <f>ROUND(I341*H341,2)</f>
        <v>0</v>
      </c>
      <c r="K341" s="133" t="s">
        <v>577</v>
      </c>
      <c r="L341" s="32"/>
      <c r="M341" s="138" t="s">
        <v>19</v>
      </c>
      <c r="N341" s="139" t="s">
        <v>43</v>
      </c>
      <c r="P341" s="140">
        <f>O341*H341</f>
        <v>0</v>
      </c>
      <c r="Q341" s="140">
        <v>0</v>
      </c>
      <c r="R341" s="140">
        <f>Q341*H341</f>
        <v>0</v>
      </c>
      <c r="S341" s="140">
        <v>0</v>
      </c>
      <c r="T341" s="141">
        <f>S341*H341</f>
        <v>0</v>
      </c>
      <c r="AR341" s="142" t="s">
        <v>281</v>
      </c>
      <c r="AT341" s="142" t="s">
        <v>158</v>
      </c>
      <c r="AU341" s="142" t="s">
        <v>81</v>
      </c>
      <c r="AY341" s="17" t="s">
        <v>156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7" t="s">
        <v>79</v>
      </c>
      <c r="BK341" s="143">
        <f>ROUND(I341*H341,2)</f>
        <v>0</v>
      </c>
      <c r="BL341" s="17" t="s">
        <v>281</v>
      </c>
      <c r="BM341" s="142" t="s">
        <v>3363</v>
      </c>
    </row>
    <row r="342" spans="2:65" s="1" customFormat="1">
      <c r="B342" s="32"/>
      <c r="D342" s="144" t="s">
        <v>165</v>
      </c>
      <c r="F342" s="145" t="s">
        <v>3362</v>
      </c>
      <c r="I342" s="146"/>
      <c r="L342" s="32"/>
      <c r="M342" s="147"/>
      <c r="T342" s="53"/>
      <c r="AT342" s="17" t="s">
        <v>165</v>
      </c>
      <c r="AU342" s="17" t="s">
        <v>81</v>
      </c>
    </row>
    <row r="343" spans="2:65" s="1" customFormat="1" ht="16.5" customHeight="1">
      <c r="B343" s="32"/>
      <c r="C343" s="131" t="s">
        <v>984</v>
      </c>
      <c r="D343" s="131" t="s">
        <v>158</v>
      </c>
      <c r="E343" s="132" t="s">
        <v>3364</v>
      </c>
      <c r="F343" s="133" t="s">
        <v>3365</v>
      </c>
      <c r="G343" s="134" t="s">
        <v>372</v>
      </c>
      <c r="H343" s="135">
        <v>60</v>
      </c>
      <c r="I343" s="136"/>
      <c r="J343" s="137">
        <f>ROUND(I343*H343,2)</f>
        <v>0</v>
      </c>
      <c r="K343" s="133" t="s">
        <v>577</v>
      </c>
      <c r="L343" s="32"/>
      <c r="M343" s="138" t="s">
        <v>19</v>
      </c>
      <c r="N343" s="139" t="s">
        <v>43</v>
      </c>
      <c r="P343" s="140">
        <f>O343*H343</f>
        <v>0</v>
      </c>
      <c r="Q343" s="140">
        <v>0</v>
      </c>
      <c r="R343" s="140">
        <f>Q343*H343</f>
        <v>0</v>
      </c>
      <c r="S343" s="140">
        <v>0</v>
      </c>
      <c r="T343" s="141">
        <f>S343*H343</f>
        <v>0</v>
      </c>
      <c r="AR343" s="142" t="s">
        <v>281</v>
      </c>
      <c r="AT343" s="142" t="s">
        <v>158</v>
      </c>
      <c r="AU343" s="142" t="s">
        <v>81</v>
      </c>
      <c r="AY343" s="17" t="s">
        <v>156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7" t="s">
        <v>79</v>
      </c>
      <c r="BK343" s="143">
        <f>ROUND(I343*H343,2)</f>
        <v>0</v>
      </c>
      <c r="BL343" s="17" t="s">
        <v>281</v>
      </c>
      <c r="BM343" s="142" t="s">
        <v>3366</v>
      </c>
    </row>
    <row r="344" spans="2:65" s="1" customFormat="1">
      <c r="B344" s="32"/>
      <c r="D344" s="144" t="s">
        <v>165</v>
      </c>
      <c r="F344" s="145" t="s">
        <v>3365</v>
      </c>
      <c r="I344" s="146"/>
      <c r="L344" s="32"/>
      <c r="M344" s="147"/>
      <c r="T344" s="53"/>
      <c r="AT344" s="17" t="s">
        <v>165</v>
      </c>
      <c r="AU344" s="17" t="s">
        <v>81</v>
      </c>
    </row>
    <row r="345" spans="2:65" s="1" customFormat="1" ht="16.5" customHeight="1">
      <c r="B345" s="32"/>
      <c r="C345" s="131" t="s">
        <v>988</v>
      </c>
      <c r="D345" s="131" t="s">
        <v>158</v>
      </c>
      <c r="E345" s="132" t="s">
        <v>3367</v>
      </c>
      <c r="F345" s="133" t="s">
        <v>3368</v>
      </c>
      <c r="G345" s="134" t="s">
        <v>372</v>
      </c>
      <c r="H345" s="135">
        <v>60</v>
      </c>
      <c r="I345" s="136"/>
      <c r="J345" s="137">
        <f>ROUND(I345*H345,2)</f>
        <v>0</v>
      </c>
      <c r="K345" s="133" t="s">
        <v>577</v>
      </c>
      <c r="L345" s="32"/>
      <c r="M345" s="138" t="s">
        <v>19</v>
      </c>
      <c r="N345" s="139" t="s">
        <v>43</v>
      </c>
      <c r="P345" s="140">
        <f>O345*H345</f>
        <v>0</v>
      </c>
      <c r="Q345" s="140">
        <v>0</v>
      </c>
      <c r="R345" s="140">
        <f>Q345*H345</f>
        <v>0</v>
      </c>
      <c r="S345" s="140">
        <v>0</v>
      </c>
      <c r="T345" s="141">
        <f>S345*H345</f>
        <v>0</v>
      </c>
      <c r="AR345" s="142" t="s">
        <v>281</v>
      </c>
      <c r="AT345" s="142" t="s">
        <v>158</v>
      </c>
      <c r="AU345" s="142" t="s">
        <v>81</v>
      </c>
      <c r="AY345" s="17" t="s">
        <v>156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7" t="s">
        <v>79</v>
      </c>
      <c r="BK345" s="143">
        <f>ROUND(I345*H345,2)</f>
        <v>0</v>
      </c>
      <c r="BL345" s="17" t="s">
        <v>281</v>
      </c>
      <c r="BM345" s="142" t="s">
        <v>3369</v>
      </c>
    </row>
    <row r="346" spans="2:65" s="1" customFormat="1">
      <c r="B346" s="32"/>
      <c r="D346" s="144" t="s">
        <v>165</v>
      </c>
      <c r="F346" s="145" t="s">
        <v>3368</v>
      </c>
      <c r="I346" s="146"/>
      <c r="L346" s="32"/>
      <c r="M346" s="147"/>
      <c r="T346" s="53"/>
      <c r="AT346" s="17" t="s">
        <v>165</v>
      </c>
      <c r="AU346" s="17" t="s">
        <v>81</v>
      </c>
    </row>
    <row r="347" spans="2:65" s="1" customFormat="1" ht="16.5" customHeight="1">
      <c r="B347" s="32"/>
      <c r="C347" s="131" t="s">
        <v>995</v>
      </c>
      <c r="D347" s="131" t="s">
        <v>158</v>
      </c>
      <c r="E347" s="132" t="s">
        <v>3370</v>
      </c>
      <c r="F347" s="133" t="s">
        <v>3371</v>
      </c>
      <c r="G347" s="134" t="s">
        <v>3010</v>
      </c>
      <c r="H347" s="135">
        <v>2</v>
      </c>
      <c r="I347" s="136"/>
      <c r="J347" s="137">
        <f>ROUND(I347*H347,2)</f>
        <v>0</v>
      </c>
      <c r="K347" s="133" t="s">
        <v>577</v>
      </c>
      <c r="L347" s="32"/>
      <c r="M347" s="138" t="s">
        <v>19</v>
      </c>
      <c r="N347" s="139" t="s">
        <v>43</v>
      </c>
      <c r="P347" s="140">
        <f>O347*H347</f>
        <v>0</v>
      </c>
      <c r="Q347" s="140">
        <v>0</v>
      </c>
      <c r="R347" s="140">
        <f>Q347*H347</f>
        <v>0</v>
      </c>
      <c r="S347" s="140">
        <v>0</v>
      </c>
      <c r="T347" s="141">
        <f>S347*H347</f>
        <v>0</v>
      </c>
      <c r="AR347" s="142" t="s">
        <v>281</v>
      </c>
      <c r="AT347" s="142" t="s">
        <v>158</v>
      </c>
      <c r="AU347" s="142" t="s">
        <v>81</v>
      </c>
      <c r="AY347" s="17" t="s">
        <v>156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7" t="s">
        <v>79</v>
      </c>
      <c r="BK347" s="143">
        <f>ROUND(I347*H347,2)</f>
        <v>0</v>
      </c>
      <c r="BL347" s="17" t="s">
        <v>281</v>
      </c>
      <c r="BM347" s="142" t="s">
        <v>3372</v>
      </c>
    </row>
    <row r="348" spans="2:65" s="1" customFormat="1">
      <c r="B348" s="32"/>
      <c r="D348" s="144" t="s">
        <v>165</v>
      </c>
      <c r="F348" s="145" t="s">
        <v>3371</v>
      </c>
      <c r="I348" s="146"/>
      <c r="L348" s="32"/>
      <c r="M348" s="147"/>
      <c r="T348" s="53"/>
      <c r="AT348" s="17" t="s">
        <v>165</v>
      </c>
      <c r="AU348" s="17" t="s">
        <v>81</v>
      </c>
    </row>
    <row r="349" spans="2:65" s="1" customFormat="1" ht="16.5" customHeight="1">
      <c r="B349" s="32"/>
      <c r="C349" s="131" t="s">
        <v>1002</v>
      </c>
      <c r="D349" s="131" t="s">
        <v>158</v>
      </c>
      <c r="E349" s="132" t="s">
        <v>3370</v>
      </c>
      <c r="F349" s="133" t="s">
        <v>3371</v>
      </c>
      <c r="G349" s="134" t="s">
        <v>3010</v>
      </c>
      <c r="H349" s="135">
        <v>30</v>
      </c>
      <c r="I349" s="136"/>
      <c r="J349" s="137">
        <f>ROUND(I349*H349,2)</f>
        <v>0</v>
      </c>
      <c r="K349" s="133" t="s">
        <v>577</v>
      </c>
      <c r="L349" s="32"/>
      <c r="M349" s="138" t="s">
        <v>19</v>
      </c>
      <c r="N349" s="139" t="s">
        <v>43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281</v>
      </c>
      <c r="AT349" s="142" t="s">
        <v>158</v>
      </c>
      <c r="AU349" s="142" t="s">
        <v>81</v>
      </c>
      <c r="AY349" s="17" t="s">
        <v>156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79</v>
      </c>
      <c r="BK349" s="143">
        <f>ROUND(I349*H349,2)</f>
        <v>0</v>
      </c>
      <c r="BL349" s="17" t="s">
        <v>281</v>
      </c>
      <c r="BM349" s="142" t="s">
        <v>3373</v>
      </c>
    </row>
    <row r="350" spans="2:65" s="1" customFormat="1">
      <c r="B350" s="32"/>
      <c r="D350" s="144" t="s">
        <v>165</v>
      </c>
      <c r="F350" s="145" t="s">
        <v>3371</v>
      </c>
      <c r="I350" s="146"/>
      <c r="L350" s="32"/>
      <c r="M350" s="147"/>
      <c r="T350" s="53"/>
      <c r="AT350" s="17" t="s">
        <v>165</v>
      </c>
      <c r="AU350" s="17" t="s">
        <v>81</v>
      </c>
    </row>
    <row r="351" spans="2:65" s="1" customFormat="1" ht="16.5" customHeight="1">
      <c r="B351" s="32"/>
      <c r="C351" s="131" t="s">
        <v>1010</v>
      </c>
      <c r="D351" s="131" t="s">
        <v>158</v>
      </c>
      <c r="E351" s="132" t="s">
        <v>3374</v>
      </c>
      <c r="F351" s="133" t="s">
        <v>3375</v>
      </c>
      <c r="G351" s="134" t="s">
        <v>3010</v>
      </c>
      <c r="H351" s="135">
        <v>10</v>
      </c>
      <c r="I351" s="136"/>
      <c r="J351" s="137">
        <f>ROUND(I351*H351,2)</f>
        <v>0</v>
      </c>
      <c r="K351" s="133" t="s">
        <v>577</v>
      </c>
      <c r="L351" s="32"/>
      <c r="M351" s="138" t="s">
        <v>19</v>
      </c>
      <c r="N351" s="139" t="s">
        <v>43</v>
      </c>
      <c r="P351" s="140">
        <f>O351*H351</f>
        <v>0</v>
      </c>
      <c r="Q351" s="140">
        <v>0</v>
      </c>
      <c r="R351" s="140">
        <f>Q351*H351</f>
        <v>0</v>
      </c>
      <c r="S351" s="140">
        <v>0</v>
      </c>
      <c r="T351" s="141">
        <f>S351*H351</f>
        <v>0</v>
      </c>
      <c r="AR351" s="142" t="s">
        <v>281</v>
      </c>
      <c r="AT351" s="142" t="s">
        <v>158</v>
      </c>
      <c r="AU351" s="142" t="s">
        <v>81</v>
      </c>
      <c r="AY351" s="17" t="s">
        <v>156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7" t="s">
        <v>79</v>
      </c>
      <c r="BK351" s="143">
        <f>ROUND(I351*H351,2)</f>
        <v>0</v>
      </c>
      <c r="BL351" s="17" t="s">
        <v>281</v>
      </c>
      <c r="BM351" s="142" t="s">
        <v>3376</v>
      </c>
    </row>
    <row r="352" spans="2:65" s="1" customFormat="1">
      <c r="B352" s="32"/>
      <c r="D352" s="144" t="s">
        <v>165</v>
      </c>
      <c r="F352" s="145" t="s">
        <v>3375</v>
      </c>
      <c r="I352" s="146"/>
      <c r="L352" s="32"/>
      <c r="M352" s="147"/>
      <c r="T352" s="53"/>
      <c r="AT352" s="17" t="s">
        <v>165</v>
      </c>
      <c r="AU352" s="17" t="s">
        <v>81</v>
      </c>
    </row>
    <row r="353" spans="2:65" s="1" customFormat="1" ht="16.5" customHeight="1">
      <c r="B353" s="32"/>
      <c r="C353" s="131" t="s">
        <v>1017</v>
      </c>
      <c r="D353" s="131" t="s">
        <v>158</v>
      </c>
      <c r="E353" s="132" t="s">
        <v>3377</v>
      </c>
      <c r="F353" s="133" t="s">
        <v>3378</v>
      </c>
      <c r="G353" s="134" t="s">
        <v>372</v>
      </c>
      <c r="H353" s="135">
        <v>6</v>
      </c>
      <c r="I353" s="136"/>
      <c r="J353" s="137">
        <f>ROUND(I353*H353,2)</f>
        <v>0</v>
      </c>
      <c r="K353" s="133" t="s">
        <v>577</v>
      </c>
      <c r="L353" s="32"/>
      <c r="M353" s="138" t="s">
        <v>19</v>
      </c>
      <c r="N353" s="139" t="s">
        <v>43</v>
      </c>
      <c r="P353" s="140">
        <f>O353*H353</f>
        <v>0</v>
      </c>
      <c r="Q353" s="140">
        <v>0</v>
      </c>
      <c r="R353" s="140">
        <f>Q353*H353</f>
        <v>0</v>
      </c>
      <c r="S353" s="140">
        <v>0</v>
      </c>
      <c r="T353" s="141">
        <f>S353*H353</f>
        <v>0</v>
      </c>
      <c r="AR353" s="142" t="s">
        <v>281</v>
      </c>
      <c r="AT353" s="142" t="s">
        <v>158</v>
      </c>
      <c r="AU353" s="142" t="s">
        <v>81</v>
      </c>
      <c r="AY353" s="17" t="s">
        <v>156</v>
      </c>
      <c r="BE353" s="143">
        <f>IF(N353="základní",J353,0)</f>
        <v>0</v>
      </c>
      <c r="BF353" s="143">
        <f>IF(N353="snížená",J353,0)</f>
        <v>0</v>
      </c>
      <c r="BG353" s="143">
        <f>IF(N353="zákl. přenesená",J353,0)</f>
        <v>0</v>
      </c>
      <c r="BH353" s="143">
        <f>IF(N353="sníž. přenesená",J353,0)</f>
        <v>0</v>
      </c>
      <c r="BI353" s="143">
        <f>IF(N353="nulová",J353,0)</f>
        <v>0</v>
      </c>
      <c r="BJ353" s="17" t="s">
        <v>79</v>
      </c>
      <c r="BK353" s="143">
        <f>ROUND(I353*H353,2)</f>
        <v>0</v>
      </c>
      <c r="BL353" s="17" t="s">
        <v>281</v>
      </c>
      <c r="BM353" s="142" t="s">
        <v>3379</v>
      </c>
    </row>
    <row r="354" spans="2:65" s="1" customFormat="1">
      <c r="B354" s="32"/>
      <c r="D354" s="144" t="s">
        <v>165</v>
      </c>
      <c r="F354" s="145" t="s">
        <v>3378</v>
      </c>
      <c r="I354" s="146"/>
      <c r="L354" s="32"/>
      <c r="M354" s="147"/>
      <c r="T354" s="53"/>
      <c r="AT354" s="17" t="s">
        <v>165</v>
      </c>
      <c r="AU354" s="17" t="s">
        <v>81</v>
      </c>
    </row>
    <row r="355" spans="2:65" s="1" customFormat="1" ht="16.5" customHeight="1">
      <c r="B355" s="32"/>
      <c r="C355" s="131" t="s">
        <v>1024</v>
      </c>
      <c r="D355" s="131" t="s">
        <v>158</v>
      </c>
      <c r="E355" s="132" t="s">
        <v>3377</v>
      </c>
      <c r="F355" s="133" t="s">
        <v>3378</v>
      </c>
      <c r="G355" s="134" t="s">
        <v>372</v>
      </c>
      <c r="H355" s="135">
        <v>21</v>
      </c>
      <c r="I355" s="136"/>
      <c r="J355" s="137">
        <f>ROUND(I355*H355,2)</f>
        <v>0</v>
      </c>
      <c r="K355" s="133" t="s">
        <v>577</v>
      </c>
      <c r="L355" s="32"/>
      <c r="M355" s="138" t="s">
        <v>19</v>
      </c>
      <c r="N355" s="139" t="s">
        <v>43</v>
      </c>
      <c r="P355" s="140">
        <f>O355*H355</f>
        <v>0</v>
      </c>
      <c r="Q355" s="140">
        <v>0</v>
      </c>
      <c r="R355" s="140">
        <f>Q355*H355</f>
        <v>0</v>
      </c>
      <c r="S355" s="140">
        <v>0</v>
      </c>
      <c r="T355" s="141">
        <f>S355*H355</f>
        <v>0</v>
      </c>
      <c r="AR355" s="142" t="s">
        <v>281</v>
      </c>
      <c r="AT355" s="142" t="s">
        <v>158</v>
      </c>
      <c r="AU355" s="142" t="s">
        <v>81</v>
      </c>
      <c r="AY355" s="17" t="s">
        <v>156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7" t="s">
        <v>79</v>
      </c>
      <c r="BK355" s="143">
        <f>ROUND(I355*H355,2)</f>
        <v>0</v>
      </c>
      <c r="BL355" s="17" t="s">
        <v>281</v>
      </c>
      <c r="BM355" s="142" t="s">
        <v>3380</v>
      </c>
    </row>
    <row r="356" spans="2:65" s="1" customFormat="1">
      <c r="B356" s="32"/>
      <c r="D356" s="144" t="s">
        <v>165</v>
      </c>
      <c r="F356" s="145" t="s">
        <v>3378</v>
      </c>
      <c r="I356" s="146"/>
      <c r="L356" s="32"/>
      <c r="M356" s="147"/>
      <c r="T356" s="53"/>
      <c r="AT356" s="17" t="s">
        <v>165</v>
      </c>
      <c r="AU356" s="17" t="s">
        <v>81</v>
      </c>
    </row>
    <row r="357" spans="2:65" s="1" customFormat="1" ht="16.5" customHeight="1">
      <c r="B357" s="32"/>
      <c r="C357" s="131" t="s">
        <v>1029</v>
      </c>
      <c r="D357" s="131" t="s">
        <v>158</v>
      </c>
      <c r="E357" s="132" t="s">
        <v>3377</v>
      </c>
      <c r="F357" s="133" t="s">
        <v>3378</v>
      </c>
      <c r="G357" s="134" t="s">
        <v>372</v>
      </c>
      <c r="H357" s="135">
        <v>15</v>
      </c>
      <c r="I357" s="136"/>
      <c r="J357" s="137">
        <f>ROUND(I357*H357,2)</f>
        <v>0</v>
      </c>
      <c r="K357" s="133" t="s">
        <v>577</v>
      </c>
      <c r="L357" s="32"/>
      <c r="M357" s="138" t="s">
        <v>19</v>
      </c>
      <c r="N357" s="139" t="s">
        <v>43</v>
      </c>
      <c r="P357" s="140">
        <f>O357*H357</f>
        <v>0</v>
      </c>
      <c r="Q357" s="140">
        <v>0</v>
      </c>
      <c r="R357" s="140">
        <f>Q357*H357</f>
        <v>0</v>
      </c>
      <c r="S357" s="140">
        <v>0</v>
      </c>
      <c r="T357" s="141">
        <f>S357*H357</f>
        <v>0</v>
      </c>
      <c r="AR357" s="142" t="s">
        <v>281</v>
      </c>
      <c r="AT357" s="142" t="s">
        <v>158</v>
      </c>
      <c r="AU357" s="142" t="s">
        <v>81</v>
      </c>
      <c r="AY357" s="17" t="s">
        <v>156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79</v>
      </c>
      <c r="BK357" s="143">
        <f>ROUND(I357*H357,2)</f>
        <v>0</v>
      </c>
      <c r="BL357" s="17" t="s">
        <v>281</v>
      </c>
      <c r="BM357" s="142" t="s">
        <v>3381</v>
      </c>
    </row>
    <row r="358" spans="2:65" s="1" customFormat="1">
      <c r="B358" s="32"/>
      <c r="D358" s="144" t="s">
        <v>165</v>
      </c>
      <c r="F358" s="145" t="s">
        <v>3378</v>
      </c>
      <c r="I358" s="146"/>
      <c r="L358" s="32"/>
      <c r="M358" s="147"/>
      <c r="T358" s="53"/>
      <c r="AT358" s="17" t="s">
        <v>165</v>
      </c>
      <c r="AU358" s="17" t="s">
        <v>81</v>
      </c>
    </row>
    <row r="359" spans="2:65" s="1" customFormat="1" ht="21.75" customHeight="1">
      <c r="B359" s="32"/>
      <c r="C359" s="131" t="s">
        <v>1033</v>
      </c>
      <c r="D359" s="131" t="s">
        <v>158</v>
      </c>
      <c r="E359" s="132" t="s">
        <v>3382</v>
      </c>
      <c r="F359" s="133" t="s">
        <v>3383</v>
      </c>
      <c r="G359" s="134" t="s">
        <v>904</v>
      </c>
      <c r="H359" s="135">
        <v>0.4</v>
      </c>
      <c r="I359" s="136"/>
      <c r="J359" s="137">
        <f>ROUND(I359*H359,2)</f>
        <v>0</v>
      </c>
      <c r="K359" s="133" t="s">
        <v>577</v>
      </c>
      <c r="L359" s="32"/>
      <c r="M359" s="138" t="s">
        <v>19</v>
      </c>
      <c r="N359" s="139" t="s">
        <v>43</v>
      </c>
      <c r="P359" s="140">
        <f>O359*H359</f>
        <v>0</v>
      </c>
      <c r="Q359" s="140">
        <v>0</v>
      </c>
      <c r="R359" s="140">
        <f>Q359*H359</f>
        <v>0</v>
      </c>
      <c r="S359" s="140">
        <v>0</v>
      </c>
      <c r="T359" s="141">
        <f>S359*H359</f>
        <v>0</v>
      </c>
      <c r="AR359" s="142" t="s">
        <v>281</v>
      </c>
      <c r="AT359" s="142" t="s">
        <v>158</v>
      </c>
      <c r="AU359" s="142" t="s">
        <v>81</v>
      </c>
      <c r="AY359" s="17" t="s">
        <v>156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7" t="s">
        <v>79</v>
      </c>
      <c r="BK359" s="143">
        <f>ROUND(I359*H359,2)</f>
        <v>0</v>
      </c>
      <c r="BL359" s="17" t="s">
        <v>281</v>
      </c>
      <c r="BM359" s="142" t="s">
        <v>3384</v>
      </c>
    </row>
    <row r="360" spans="2:65" s="1" customFormat="1">
      <c r="B360" s="32"/>
      <c r="D360" s="144" t="s">
        <v>165</v>
      </c>
      <c r="F360" s="145" t="s">
        <v>3383</v>
      </c>
      <c r="I360" s="146"/>
      <c r="L360" s="32"/>
      <c r="M360" s="147"/>
      <c r="T360" s="53"/>
      <c r="AT360" s="17" t="s">
        <v>165</v>
      </c>
      <c r="AU360" s="17" t="s">
        <v>81</v>
      </c>
    </row>
    <row r="361" spans="2:65" s="1" customFormat="1" ht="21.75" customHeight="1">
      <c r="B361" s="32"/>
      <c r="C361" s="131" t="s">
        <v>1040</v>
      </c>
      <c r="D361" s="131" t="s">
        <v>158</v>
      </c>
      <c r="E361" s="132" t="s">
        <v>3382</v>
      </c>
      <c r="F361" s="133" t="s">
        <v>3383</v>
      </c>
      <c r="G361" s="134" t="s">
        <v>904</v>
      </c>
      <c r="H361" s="135">
        <v>2.4</v>
      </c>
      <c r="I361" s="136"/>
      <c r="J361" s="137">
        <f>ROUND(I361*H361,2)</f>
        <v>0</v>
      </c>
      <c r="K361" s="133" t="s">
        <v>577</v>
      </c>
      <c r="L361" s="32"/>
      <c r="M361" s="138" t="s">
        <v>19</v>
      </c>
      <c r="N361" s="139" t="s">
        <v>43</v>
      </c>
      <c r="P361" s="140">
        <f>O361*H361</f>
        <v>0</v>
      </c>
      <c r="Q361" s="140">
        <v>0</v>
      </c>
      <c r="R361" s="140">
        <f>Q361*H361</f>
        <v>0</v>
      </c>
      <c r="S361" s="140">
        <v>0</v>
      </c>
      <c r="T361" s="141">
        <f>S361*H361</f>
        <v>0</v>
      </c>
      <c r="AR361" s="142" t="s">
        <v>281</v>
      </c>
      <c r="AT361" s="142" t="s">
        <v>158</v>
      </c>
      <c r="AU361" s="142" t="s">
        <v>81</v>
      </c>
      <c r="AY361" s="17" t="s">
        <v>156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7" t="s">
        <v>79</v>
      </c>
      <c r="BK361" s="143">
        <f>ROUND(I361*H361,2)</f>
        <v>0</v>
      </c>
      <c r="BL361" s="17" t="s">
        <v>281</v>
      </c>
      <c r="BM361" s="142" t="s">
        <v>3385</v>
      </c>
    </row>
    <row r="362" spans="2:65" s="1" customFormat="1">
      <c r="B362" s="32"/>
      <c r="D362" s="144" t="s">
        <v>165</v>
      </c>
      <c r="F362" s="145" t="s">
        <v>3383</v>
      </c>
      <c r="I362" s="146"/>
      <c r="L362" s="32"/>
      <c r="M362" s="147"/>
      <c r="T362" s="53"/>
      <c r="AT362" s="17" t="s">
        <v>165</v>
      </c>
      <c r="AU362" s="17" t="s">
        <v>81</v>
      </c>
    </row>
    <row r="363" spans="2:65" s="1" customFormat="1" ht="21.75" customHeight="1">
      <c r="B363" s="32"/>
      <c r="C363" s="131" t="s">
        <v>1045</v>
      </c>
      <c r="D363" s="131" t="s">
        <v>158</v>
      </c>
      <c r="E363" s="132" t="s">
        <v>3382</v>
      </c>
      <c r="F363" s="133" t="s">
        <v>3383</v>
      </c>
      <c r="G363" s="134" t="s">
        <v>904</v>
      </c>
      <c r="H363" s="135">
        <v>1.5</v>
      </c>
      <c r="I363" s="136"/>
      <c r="J363" s="137">
        <f>ROUND(I363*H363,2)</f>
        <v>0</v>
      </c>
      <c r="K363" s="133" t="s">
        <v>577</v>
      </c>
      <c r="L363" s="32"/>
      <c r="M363" s="138" t="s">
        <v>19</v>
      </c>
      <c r="N363" s="139" t="s">
        <v>43</v>
      </c>
      <c r="P363" s="140">
        <f>O363*H363</f>
        <v>0</v>
      </c>
      <c r="Q363" s="140">
        <v>0</v>
      </c>
      <c r="R363" s="140">
        <f>Q363*H363</f>
        <v>0</v>
      </c>
      <c r="S363" s="140">
        <v>0</v>
      </c>
      <c r="T363" s="141">
        <f>S363*H363</f>
        <v>0</v>
      </c>
      <c r="AR363" s="142" t="s">
        <v>281</v>
      </c>
      <c r="AT363" s="142" t="s">
        <v>158</v>
      </c>
      <c r="AU363" s="142" t="s">
        <v>81</v>
      </c>
      <c r="AY363" s="17" t="s">
        <v>156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79</v>
      </c>
      <c r="BK363" s="143">
        <f>ROUND(I363*H363,2)</f>
        <v>0</v>
      </c>
      <c r="BL363" s="17" t="s">
        <v>281</v>
      </c>
      <c r="BM363" s="142" t="s">
        <v>3386</v>
      </c>
    </row>
    <row r="364" spans="2:65" s="1" customFormat="1">
      <c r="B364" s="32"/>
      <c r="D364" s="144" t="s">
        <v>165</v>
      </c>
      <c r="F364" s="145" t="s">
        <v>3383</v>
      </c>
      <c r="I364" s="146"/>
      <c r="L364" s="32"/>
      <c r="M364" s="147"/>
      <c r="T364" s="53"/>
      <c r="AT364" s="17" t="s">
        <v>165</v>
      </c>
      <c r="AU364" s="17" t="s">
        <v>81</v>
      </c>
    </row>
    <row r="365" spans="2:65" s="1" customFormat="1" ht="21.75" customHeight="1">
      <c r="B365" s="32"/>
      <c r="C365" s="131" t="s">
        <v>1052</v>
      </c>
      <c r="D365" s="131" t="s">
        <v>158</v>
      </c>
      <c r="E365" s="132" t="s">
        <v>3382</v>
      </c>
      <c r="F365" s="133" t="s">
        <v>3383</v>
      </c>
      <c r="G365" s="134" t="s">
        <v>904</v>
      </c>
      <c r="H365" s="135">
        <v>1.8</v>
      </c>
      <c r="I365" s="136"/>
      <c r="J365" s="137">
        <f>ROUND(I365*H365,2)</f>
        <v>0</v>
      </c>
      <c r="K365" s="133" t="s">
        <v>577</v>
      </c>
      <c r="L365" s="32"/>
      <c r="M365" s="138" t="s">
        <v>19</v>
      </c>
      <c r="N365" s="139" t="s">
        <v>43</v>
      </c>
      <c r="P365" s="140">
        <f>O365*H365</f>
        <v>0</v>
      </c>
      <c r="Q365" s="140">
        <v>0</v>
      </c>
      <c r="R365" s="140">
        <f>Q365*H365</f>
        <v>0</v>
      </c>
      <c r="S365" s="140">
        <v>0</v>
      </c>
      <c r="T365" s="141">
        <f>S365*H365</f>
        <v>0</v>
      </c>
      <c r="AR365" s="142" t="s">
        <v>281</v>
      </c>
      <c r="AT365" s="142" t="s">
        <v>158</v>
      </c>
      <c r="AU365" s="142" t="s">
        <v>81</v>
      </c>
      <c r="AY365" s="17" t="s">
        <v>156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79</v>
      </c>
      <c r="BK365" s="143">
        <f>ROUND(I365*H365,2)</f>
        <v>0</v>
      </c>
      <c r="BL365" s="17" t="s">
        <v>281</v>
      </c>
      <c r="BM365" s="142" t="s">
        <v>3387</v>
      </c>
    </row>
    <row r="366" spans="2:65" s="1" customFormat="1">
      <c r="B366" s="32"/>
      <c r="D366" s="144" t="s">
        <v>165</v>
      </c>
      <c r="F366" s="145" t="s">
        <v>3383</v>
      </c>
      <c r="I366" s="146"/>
      <c r="L366" s="32"/>
      <c r="M366" s="147"/>
      <c r="T366" s="53"/>
      <c r="AT366" s="17" t="s">
        <v>165</v>
      </c>
      <c r="AU366" s="17" t="s">
        <v>81</v>
      </c>
    </row>
    <row r="367" spans="2:65" s="1" customFormat="1" ht="16.5" customHeight="1">
      <c r="B367" s="32"/>
      <c r="C367" s="131" t="s">
        <v>1056</v>
      </c>
      <c r="D367" s="131" t="s">
        <v>158</v>
      </c>
      <c r="E367" s="132" t="s">
        <v>3388</v>
      </c>
      <c r="F367" s="133" t="s">
        <v>3389</v>
      </c>
      <c r="G367" s="134" t="s">
        <v>372</v>
      </c>
      <c r="H367" s="135">
        <v>36</v>
      </c>
      <c r="I367" s="136"/>
      <c r="J367" s="137">
        <f>ROUND(I367*H367,2)</f>
        <v>0</v>
      </c>
      <c r="K367" s="133" t="s">
        <v>577</v>
      </c>
      <c r="L367" s="32"/>
      <c r="M367" s="138" t="s">
        <v>19</v>
      </c>
      <c r="N367" s="139" t="s">
        <v>43</v>
      </c>
      <c r="P367" s="140">
        <f>O367*H367</f>
        <v>0</v>
      </c>
      <c r="Q367" s="140">
        <v>0</v>
      </c>
      <c r="R367" s="140">
        <f>Q367*H367</f>
        <v>0</v>
      </c>
      <c r="S367" s="140">
        <v>0</v>
      </c>
      <c r="T367" s="141">
        <f>S367*H367</f>
        <v>0</v>
      </c>
      <c r="AR367" s="142" t="s">
        <v>281</v>
      </c>
      <c r="AT367" s="142" t="s">
        <v>158</v>
      </c>
      <c r="AU367" s="142" t="s">
        <v>81</v>
      </c>
      <c r="AY367" s="17" t="s">
        <v>156</v>
      </c>
      <c r="BE367" s="143">
        <f>IF(N367="základní",J367,0)</f>
        <v>0</v>
      </c>
      <c r="BF367" s="143">
        <f>IF(N367="snížená",J367,0)</f>
        <v>0</v>
      </c>
      <c r="BG367" s="143">
        <f>IF(N367="zákl. přenesená",J367,0)</f>
        <v>0</v>
      </c>
      <c r="BH367" s="143">
        <f>IF(N367="sníž. přenesená",J367,0)</f>
        <v>0</v>
      </c>
      <c r="BI367" s="143">
        <f>IF(N367="nulová",J367,0)</f>
        <v>0</v>
      </c>
      <c r="BJ367" s="17" t="s">
        <v>79</v>
      </c>
      <c r="BK367" s="143">
        <f>ROUND(I367*H367,2)</f>
        <v>0</v>
      </c>
      <c r="BL367" s="17" t="s">
        <v>281</v>
      </c>
      <c r="BM367" s="142" t="s">
        <v>3390</v>
      </c>
    </row>
    <row r="368" spans="2:65" s="1" customFormat="1">
      <c r="B368" s="32"/>
      <c r="D368" s="144" t="s">
        <v>165</v>
      </c>
      <c r="F368" s="145" t="s">
        <v>3389</v>
      </c>
      <c r="I368" s="146"/>
      <c r="L368" s="32"/>
      <c r="M368" s="147"/>
      <c r="T368" s="53"/>
      <c r="AT368" s="17" t="s">
        <v>165</v>
      </c>
      <c r="AU368" s="17" t="s">
        <v>81</v>
      </c>
    </row>
    <row r="369" spans="2:65" s="1" customFormat="1" ht="16.5" customHeight="1">
      <c r="B369" s="32"/>
      <c r="C369" s="131" t="s">
        <v>1064</v>
      </c>
      <c r="D369" s="131" t="s">
        <v>158</v>
      </c>
      <c r="E369" s="132" t="s">
        <v>3391</v>
      </c>
      <c r="F369" s="133" t="s">
        <v>3392</v>
      </c>
      <c r="G369" s="134" t="s">
        <v>372</v>
      </c>
      <c r="H369" s="135">
        <v>6</v>
      </c>
      <c r="I369" s="136"/>
      <c r="J369" s="137">
        <f>ROUND(I369*H369,2)</f>
        <v>0</v>
      </c>
      <c r="K369" s="133" t="s">
        <v>577</v>
      </c>
      <c r="L369" s="32"/>
      <c r="M369" s="138" t="s">
        <v>19</v>
      </c>
      <c r="N369" s="139" t="s">
        <v>43</v>
      </c>
      <c r="P369" s="140">
        <f>O369*H369</f>
        <v>0</v>
      </c>
      <c r="Q369" s="140">
        <v>0</v>
      </c>
      <c r="R369" s="140">
        <f>Q369*H369</f>
        <v>0</v>
      </c>
      <c r="S369" s="140">
        <v>0</v>
      </c>
      <c r="T369" s="141">
        <f>S369*H369</f>
        <v>0</v>
      </c>
      <c r="AR369" s="142" t="s">
        <v>281</v>
      </c>
      <c r="AT369" s="142" t="s">
        <v>158</v>
      </c>
      <c r="AU369" s="142" t="s">
        <v>81</v>
      </c>
      <c r="AY369" s="17" t="s">
        <v>156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79</v>
      </c>
      <c r="BK369" s="143">
        <f>ROUND(I369*H369,2)</f>
        <v>0</v>
      </c>
      <c r="BL369" s="17" t="s">
        <v>281</v>
      </c>
      <c r="BM369" s="142" t="s">
        <v>3393</v>
      </c>
    </row>
    <row r="370" spans="2:65" s="1" customFormat="1">
      <c r="B370" s="32"/>
      <c r="D370" s="144" t="s">
        <v>165</v>
      </c>
      <c r="F370" s="145" t="s">
        <v>3392</v>
      </c>
      <c r="I370" s="146"/>
      <c r="L370" s="32"/>
      <c r="M370" s="147"/>
      <c r="T370" s="53"/>
      <c r="AT370" s="17" t="s">
        <v>165</v>
      </c>
      <c r="AU370" s="17" t="s">
        <v>81</v>
      </c>
    </row>
    <row r="371" spans="2:65" s="1" customFormat="1" ht="21.75" customHeight="1">
      <c r="B371" s="32"/>
      <c r="C371" s="131" t="s">
        <v>1068</v>
      </c>
      <c r="D371" s="131" t="s">
        <v>158</v>
      </c>
      <c r="E371" s="132" t="s">
        <v>3394</v>
      </c>
      <c r="F371" s="133" t="s">
        <v>3395</v>
      </c>
      <c r="G371" s="134" t="s">
        <v>3010</v>
      </c>
      <c r="H371" s="135">
        <v>6</v>
      </c>
      <c r="I371" s="136"/>
      <c r="J371" s="137">
        <f>ROUND(I371*H371,2)</f>
        <v>0</v>
      </c>
      <c r="K371" s="133" t="s">
        <v>577</v>
      </c>
      <c r="L371" s="32"/>
      <c r="M371" s="138" t="s">
        <v>19</v>
      </c>
      <c r="N371" s="139" t="s">
        <v>43</v>
      </c>
      <c r="P371" s="140">
        <f>O371*H371</f>
        <v>0</v>
      </c>
      <c r="Q371" s="140">
        <v>0</v>
      </c>
      <c r="R371" s="140">
        <f>Q371*H371</f>
        <v>0</v>
      </c>
      <c r="S371" s="140">
        <v>0</v>
      </c>
      <c r="T371" s="141">
        <f>S371*H371</f>
        <v>0</v>
      </c>
      <c r="AR371" s="142" t="s">
        <v>281</v>
      </c>
      <c r="AT371" s="142" t="s">
        <v>158</v>
      </c>
      <c r="AU371" s="142" t="s">
        <v>81</v>
      </c>
      <c r="AY371" s="17" t="s">
        <v>156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7" t="s">
        <v>79</v>
      </c>
      <c r="BK371" s="143">
        <f>ROUND(I371*H371,2)</f>
        <v>0</v>
      </c>
      <c r="BL371" s="17" t="s">
        <v>281</v>
      </c>
      <c r="BM371" s="142" t="s">
        <v>3396</v>
      </c>
    </row>
    <row r="372" spans="2:65" s="1" customFormat="1">
      <c r="B372" s="32"/>
      <c r="D372" s="144" t="s">
        <v>165</v>
      </c>
      <c r="F372" s="145" t="s">
        <v>3395</v>
      </c>
      <c r="I372" s="146"/>
      <c r="L372" s="32"/>
      <c r="M372" s="147"/>
      <c r="T372" s="53"/>
      <c r="AT372" s="17" t="s">
        <v>165</v>
      </c>
      <c r="AU372" s="17" t="s">
        <v>81</v>
      </c>
    </row>
    <row r="373" spans="2:65" s="1" customFormat="1" ht="21.75" customHeight="1">
      <c r="B373" s="32"/>
      <c r="C373" s="131" t="s">
        <v>1075</v>
      </c>
      <c r="D373" s="131" t="s">
        <v>158</v>
      </c>
      <c r="E373" s="132" t="s">
        <v>3397</v>
      </c>
      <c r="F373" s="133" t="s">
        <v>3398</v>
      </c>
      <c r="G373" s="134" t="s">
        <v>3010</v>
      </c>
      <c r="H373" s="135">
        <v>2</v>
      </c>
      <c r="I373" s="136"/>
      <c r="J373" s="137">
        <f>ROUND(I373*H373,2)</f>
        <v>0</v>
      </c>
      <c r="K373" s="133" t="s">
        <v>577</v>
      </c>
      <c r="L373" s="32"/>
      <c r="M373" s="138" t="s">
        <v>19</v>
      </c>
      <c r="N373" s="139" t="s">
        <v>43</v>
      </c>
      <c r="P373" s="140">
        <f>O373*H373</f>
        <v>0</v>
      </c>
      <c r="Q373" s="140">
        <v>0</v>
      </c>
      <c r="R373" s="140">
        <f>Q373*H373</f>
        <v>0</v>
      </c>
      <c r="S373" s="140">
        <v>0</v>
      </c>
      <c r="T373" s="141">
        <f>S373*H373</f>
        <v>0</v>
      </c>
      <c r="AR373" s="142" t="s">
        <v>281</v>
      </c>
      <c r="AT373" s="142" t="s">
        <v>158</v>
      </c>
      <c r="AU373" s="142" t="s">
        <v>81</v>
      </c>
      <c r="AY373" s="17" t="s">
        <v>156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7" t="s">
        <v>79</v>
      </c>
      <c r="BK373" s="143">
        <f>ROUND(I373*H373,2)</f>
        <v>0</v>
      </c>
      <c r="BL373" s="17" t="s">
        <v>281</v>
      </c>
      <c r="BM373" s="142" t="s">
        <v>3399</v>
      </c>
    </row>
    <row r="374" spans="2:65" s="1" customFormat="1">
      <c r="B374" s="32"/>
      <c r="D374" s="144" t="s">
        <v>165</v>
      </c>
      <c r="F374" s="145" t="s">
        <v>3398</v>
      </c>
      <c r="I374" s="146"/>
      <c r="L374" s="32"/>
      <c r="M374" s="147"/>
      <c r="T374" s="53"/>
      <c r="AT374" s="17" t="s">
        <v>165</v>
      </c>
      <c r="AU374" s="17" t="s">
        <v>81</v>
      </c>
    </row>
    <row r="375" spans="2:65" s="1" customFormat="1" ht="21.75" customHeight="1">
      <c r="B375" s="32"/>
      <c r="C375" s="131" t="s">
        <v>1080</v>
      </c>
      <c r="D375" s="131" t="s">
        <v>158</v>
      </c>
      <c r="E375" s="132" t="s">
        <v>3400</v>
      </c>
      <c r="F375" s="133" t="s">
        <v>3401</v>
      </c>
      <c r="G375" s="134" t="s">
        <v>3010</v>
      </c>
      <c r="H375" s="135">
        <v>30</v>
      </c>
      <c r="I375" s="136"/>
      <c r="J375" s="137">
        <f>ROUND(I375*H375,2)</f>
        <v>0</v>
      </c>
      <c r="K375" s="133" t="s">
        <v>577</v>
      </c>
      <c r="L375" s="32"/>
      <c r="M375" s="138" t="s">
        <v>19</v>
      </c>
      <c r="N375" s="139" t="s">
        <v>43</v>
      </c>
      <c r="P375" s="140">
        <f>O375*H375</f>
        <v>0</v>
      </c>
      <c r="Q375" s="140">
        <v>0</v>
      </c>
      <c r="R375" s="140">
        <f>Q375*H375</f>
        <v>0</v>
      </c>
      <c r="S375" s="140">
        <v>0</v>
      </c>
      <c r="T375" s="141">
        <f>S375*H375</f>
        <v>0</v>
      </c>
      <c r="AR375" s="142" t="s">
        <v>281</v>
      </c>
      <c r="AT375" s="142" t="s">
        <v>158</v>
      </c>
      <c r="AU375" s="142" t="s">
        <v>81</v>
      </c>
      <c r="AY375" s="17" t="s">
        <v>156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79</v>
      </c>
      <c r="BK375" s="143">
        <f>ROUND(I375*H375,2)</f>
        <v>0</v>
      </c>
      <c r="BL375" s="17" t="s">
        <v>281</v>
      </c>
      <c r="BM375" s="142" t="s">
        <v>3402</v>
      </c>
    </row>
    <row r="376" spans="2:65" s="1" customFormat="1">
      <c r="B376" s="32"/>
      <c r="D376" s="144" t="s">
        <v>165</v>
      </c>
      <c r="F376" s="145" t="s">
        <v>3401</v>
      </c>
      <c r="I376" s="146"/>
      <c r="L376" s="32"/>
      <c r="M376" s="147"/>
      <c r="T376" s="53"/>
      <c r="AT376" s="17" t="s">
        <v>165</v>
      </c>
      <c r="AU376" s="17" t="s">
        <v>81</v>
      </c>
    </row>
    <row r="377" spans="2:65" s="1" customFormat="1" ht="21.75" customHeight="1">
      <c r="B377" s="32"/>
      <c r="C377" s="131" t="s">
        <v>1087</v>
      </c>
      <c r="D377" s="131" t="s">
        <v>158</v>
      </c>
      <c r="E377" s="132" t="s">
        <v>3403</v>
      </c>
      <c r="F377" s="133" t="s">
        <v>3404</v>
      </c>
      <c r="G377" s="134" t="s">
        <v>3010</v>
      </c>
      <c r="H377" s="135">
        <v>16</v>
      </c>
      <c r="I377" s="136"/>
      <c r="J377" s="137">
        <f>ROUND(I377*H377,2)</f>
        <v>0</v>
      </c>
      <c r="K377" s="133" t="s">
        <v>577</v>
      </c>
      <c r="L377" s="32"/>
      <c r="M377" s="138" t="s">
        <v>19</v>
      </c>
      <c r="N377" s="139" t="s">
        <v>43</v>
      </c>
      <c r="P377" s="140">
        <f>O377*H377</f>
        <v>0</v>
      </c>
      <c r="Q377" s="140">
        <v>0</v>
      </c>
      <c r="R377" s="140">
        <f>Q377*H377</f>
        <v>0</v>
      </c>
      <c r="S377" s="140">
        <v>0</v>
      </c>
      <c r="T377" s="141">
        <f>S377*H377</f>
        <v>0</v>
      </c>
      <c r="AR377" s="142" t="s">
        <v>281</v>
      </c>
      <c r="AT377" s="142" t="s">
        <v>158</v>
      </c>
      <c r="AU377" s="142" t="s">
        <v>81</v>
      </c>
      <c r="AY377" s="17" t="s">
        <v>156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7" t="s">
        <v>79</v>
      </c>
      <c r="BK377" s="143">
        <f>ROUND(I377*H377,2)</f>
        <v>0</v>
      </c>
      <c r="BL377" s="17" t="s">
        <v>281</v>
      </c>
      <c r="BM377" s="142" t="s">
        <v>3405</v>
      </c>
    </row>
    <row r="378" spans="2:65" s="1" customFormat="1">
      <c r="B378" s="32"/>
      <c r="D378" s="144" t="s">
        <v>165</v>
      </c>
      <c r="F378" s="145" t="s">
        <v>3404</v>
      </c>
      <c r="I378" s="146"/>
      <c r="L378" s="32"/>
      <c r="M378" s="147"/>
      <c r="T378" s="53"/>
      <c r="AT378" s="17" t="s">
        <v>165</v>
      </c>
      <c r="AU378" s="17" t="s">
        <v>81</v>
      </c>
    </row>
    <row r="379" spans="2:65" s="1" customFormat="1" ht="21.75" customHeight="1">
      <c r="B379" s="32"/>
      <c r="C379" s="131" t="s">
        <v>1091</v>
      </c>
      <c r="D379" s="131" t="s">
        <v>158</v>
      </c>
      <c r="E379" s="132" t="s">
        <v>3406</v>
      </c>
      <c r="F379" s="133" t="s">
        <v>3407</v>
      </c>
      <c r="G379" s="134" t="s">
        <v>3010</v>
      </c>
      <c r="H379" s="135">
        <v>263</v>
      </c>
      <c r="I379" s="136"/>
      <c r="J379" s="137">
        <f>ROUND(I379*H379,2)</f>
        <v>0</v>
      </c>
      <c r="K379" s="133" t="s">
        <v>577</v>
      </c>
      <c r="L379" s="32"/>
      <c r="M379" s="138" t="s">
        <v>19</v>
      </c>
      <c r="N379" s="139" t="s">
        <v>43</v>
      </c>
      <c r="P379" s="140">
        <f>O379*H379</f>
        <v>0</v>
      </c>
      <c r="Q379" s="140">
        <v>0</v>
      </c>
      <c r="R379" s="140">
        <f>Q379*H379</f>
        <v>0</v>
      </c>
      <c r="S379" s="140">
        <v>0</v>
      </c>
      <c r="T379" s="141">
        <f>S379*H379</f>
        <v>0</v>
      </c>
      <c r="AR379" s="142" t="s">
        <v>281</v>
      </c>
      <c r="AT379" s="142" t="s">
        <v>158</v>
      </c>
      <c r="AU379" s="142" t="s">
        <v>81</v>
      </c>
      <c r="AY379" s="17" t="s">
        <v>156</v>
      </c>
      <c r="BE379" s="143">
        <f>IF(N379="základní",J379,0)</f>
        <v>0</v>
      </c>
      <c r="BF379" s="143">
        <f>IF(N379="snížená",J379,0)</f>
        <v>0</v>
      </c>
      <c r="BG379" s="143">
        <f>IF(N379="zákl. přenesená",J379,0)</f>
        <v>0</v>
      </c>
      <c r="BH379" s="143">
        <f>IF(N379="sníž. přenesená",J379,0)</f>
        <v>0</v>
      </c>
      <c r="BI379" s="143">
        <f>IF(N379="nulová",J379,0)</f>
        <v>0</v>
      </c>
      <c r="BJ379" s="17" t="s">
        <v>79</v>
      </c>
      <c r="BK379" s="143">
        <f>ROUND(I379*H379,2)</f>
        <v>0</v>
      </c>
      <c r="BL379" s="17" t="s">
        <v>281</v>
      </c>
      <c r="BM379" s="142" t="s">
        <v>3408</v>
      </c>
    </row>
    <row r="380" spans="2:65" s="1" customFormat="1">
      <c r="B380" s="32"/>
      <c r="D380" s="144" t="s">
        <v>165</v>
      </c>
      <c r="F380" s="145" t="s">
        <v>3407</v>
      </c>
      <c r="I380" s="146"/>
      <c r="L380" s="32"/>
      <c r="M380" s="147"/>
      <c r="T380" s="53"/>
      <c r="AT380" s="17" t="s">
        <v>165</v>
      </c>
      <c r="AU380" s="17" t="s">
        <v>81</v>
      </c>
    </row>
    <row r="381" spans="2:65" s="1" customFormat="1" ht="21.75" customHeight="1">
      <c r="B381" s="32"/>
      <c r="C381" s="131" t="s">
        <v>1095</v>
      </c>
      <c r="D381" s="131" t="s">
        <v>158</v>
      </c>
      <c r="E381" s="132" t="s">
        <v>3409</v>
      </c>
      <c r="F381" s="133" t="s">
        <v>3410</v>
      </c>
      <c r="G381" s="134" t="s">
        <v>3010</v>
      </c>
      <c r="H381" s="135">
        <v>6</v>
      </c>
      <c r="I381" s="136"/>
      <c r="J381" s="137">
        <f>ROUND(I381*H381,2)</f>
        <v>0</v>
      </c>
      <c r="K381" s="133" t="s">
        <v>577</v>
      </c>
      <c r="L381" s="32"/>
      <c r="M381" s="138" t="s">
        <v>19</v>
      </c>
      <c r="N381" s="139" t="s">
        <v>43</v>
      </c>
      <c r="P381" s="140">
        <f>O381*H381</f>
        <v>0</v>
      </c>
      <c r="Q381" s="140">
        <v>0</v>
      </c>
      <c r="R381" s="140">
        <f>Q381*H381</f>
        <v>0</v>
      </c>
      <c r="S381" s="140">
        <v>0</v>
      </c>
      <c r="T381" s="141">
        <f>S381*H381</f>
        <v>0</v>
      </c>
      <c r="AR381" s="142" t="s">
        <v>281</v>
      </c>
      <c r="AT381" s="142" t="s">
        <v>158</v>
      </c>
      <c r="AU381" s="142" t="s">
        <v>81</v>
      </c>
      <c r="AY381" s="17" t="s">
        <v>156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7" t="s">
        <v>79</v>
      </c>
      <c r="BK381" s="143">
        <f>ROUND(I381*H381,2)</f>
        <v>0</v>
      </c>
      <c r="BL381" s="17" t="s">
        <v>281</v>
      </c>
      <c r="BM381" s="142" t="s">
        <v>3411</v>
      </c>
    </row>
    <row r="382" spans="2:65" s="1" customFormat="1">
      <c r="B382" s="32"/>
      <c r="D382" s="144" t="s">
        <v>165</v>
      </c>
      <c r="F382" s="145" t="s">
        <v>3410</v>
      </c>
      <c r="I382" s="146"/>
      <c r="L382" s="32"/>
      <c r="M382" s="147"/>
      <c r="T382" s="53"/>
      <c r="AT382" s="17" t="s">
        <v>165</v>
      </c>
      <c r="AU382" s="17" t="s">
        <v>81</v>
      </c>
    </row>
    <row r="383" spans="2:65" s="1" customFormat="1" ht="16.5" customHeight="1">
      <c r="B383" s="32"/>
      <c r="C383" s="131" t="s">
        <v>1101</v>
      </c>
      <c r="D383" s="131" t="s">
        <v>158</v>
      </c>
      <c r="E383" s="132" t="s">
        <v>3412</v>
      </c>
      <c r="F383" s="133" t="s">
        <v>3413</v>
      </c>
      <c r="G383" s="134" t="s">
        <v>3010</v>
      </c>
      <c r="H383" s="135">
        <v>30</v>
      </c>
      <c r="I383" s="136"/>
      <c r="J383" s="137">
        <f>ROUND(I383*H383,2)</f>
        <v>0</v>
      </c>
      <c r="K383" s="133" t="s">
        <v>577</v>
      </c>
      <c r="L383" s="32"/>
      <c r="M383" s="138" t="s">
        <v>19</v>
      </c>
      <c r="N383" s="139" t="s">
        <v>43</v>
      </c>
      <c r="P383" s="140">
        <f>O383*H383</f>
        <v>0</v>
      </c>
      <c r="Q383" s="140">
        <v>0</v>
      </c>
      <c r="R383" s="140">
        <f>Q383*H383</f>
        <v>0</v>
      </c>
      <c r="S383" s="140">
        <v>0</v>
      </c>
      <c r="T383" s="141">
        <f>S383*H383</f>
        <v>0</v>
      </c>
      <c r="AR383" s="142" t="s">
        <v>281</v>
      </c>
      <c r="AT383" s="142" t="s">
        <v>158</v>
      </c>
      <c r="AU383" s="142" t="s">
        <v>81</v>
      </c>
      <c r="AY383" s="17" t="s">
        <v>156</v>
      </c>
      <c r="BE383" s="143">
        <f>IF(N383="základní",J383,0)</f>
        <v>0</v>
      </c>
      <c r="BF383" s="143">
        <f>IF(N383="snížená",J383,0)</f>
        <v>0</v>
      </c>
      <c r="BG383" s="143">
        <f>IF(N383="zákl. přenesená",J383,0)</f>
        <v>0</v>
      </c>
      <c r="BH383" s="143">
        <f>IF(N383="sníž. přenesená",J383,0)</f>
        <v>0</v>
      </c>
      <c r="BI383" s="143">
        <f>IF(N383="nulová",J383,0)</f>
        <v>0</v>
      </c>
      <c r="BJ383" s="17" t="s">
        <v>79</v>
      </c>
      <c r="BK383" s="143">
        <f>ROUND(I383*H383,2)</f>
        <v>0</v>
      </c>
      <c r="BL383" s="17" t="s">
        <v>281</v>
      </c>
      <c r="BM383" s="142" t="s">
        <v>3414</v>
      </c>
    </row>
    <row r="384" spans="2:65" s="1" customFormat="1">
      <c r="B384" s="32"/>
      <c r="D384" s="144" t="s">
        <v>165</v>
      </c>
      <c r="F384" s="145" t="s">
        <v>3413</v>
      </c>
      <c r="I384" s="146"/>
      <c r="L384" s="32"/>
      <c r="M384" s="147"/>
      <c r="T384" s="53"/>
      <c r="AT384" s="17" t="s">
        <v>165</v>
      </c>
      <c r="AU384" s="17" t="s">
        <v>81</v>
      </c>
    </row>
    <row r="385" spans="2:65" s="1" customFormat="1" ht="16.5" customHeight="1">
      <c r="B385" s="32"/>
      <c r="C385" s="131" t="s">
        <v>1105</v>
      </c>
      <c r="D385" s="131" t="s">
        <v>158</v>
      </c>
      <c r="E385" s="132" t="s">
        <v>3412</v>
      </c>
      <c r="F385" s="133" t="s">
        <v>3413</v>
      </c>
      <c r="G385" s="134" t="s">
        <v>3010</v>
      </c>
      <c r="H385" s="135">
        <v>7</v>
      </c>
      <c r="I385" s="136"/>
      <c r="J385" s="137">
        <f>ROUND(I385*H385,2)</f>
        <v>0</v>
      </c>
      <c r="K385" s="133" t="s">
        <v>577</v>
      </c>
      <c r="L385" s="32"/>
      <c r="M385" s="138" t="s">
        <v>19</v>
      </c>
      <c r="N385" s="139" t="s">
        <v>43</v>
      </c>
      <c r="P385" s="140">
        <f>O385*H385</f>
        <v>0</v>
      </c>
      <c r="Q385" s="140">
        <v>0</v>
      </c>
      <c r="R385" s="140">
        <f>Q385*H385</f>
        <v>0</v>
      </c>
      <c r="S385" s="140">
        <v>0</v>
      </c>
      <c r="T385" s="141">
        <f>S385*H385</f>
        <v>0</v>
      </c>
      <c r="AR385" s="142" t="s">
        <v>281</v>
      </c>
      <c r="AT385" s="142" t="s">
        <v>158</v>
      </c>
      <c r="AU385" s="142" t="s">
        <v>81</v>
      </c>
      <c r="AY385" s="17" t="s">
        <v>156</v>
      </c>
      <c r="BE385" s="143">
        <f>IF(N385="základní",J385,0)</f>
        <v>0</v>
      </c>
      <c r="BF385" s="143">
        <f>IF(N385="snížená",J385,0)</f>
        <v>0</v>
      </c>
      <c r="BG385" s="143">
        <f>IF(N385="zákl. přenesená",J385,0)</f>
        <v>0</v>
      </c>
      <c r="BH385" s="143">
        <f>IF(N385="sníž. přenesená",J385,0)</f>
        <v>0</v>
      </c>
      <c r="BI385" s="143">
        <f>IF(N385="nulová",J385,0)</f>
        <v>0</v>
      </c>
      <c r="BJ385" s="17" t="s">
        <v>79</v>
      </c>
      <c r="BK385" s="143">
        <f>ROUND(I385*H385,2)</f>
        <v>0</v>
      </c>
      <c r="BL385" s="17" t="s">
        <v>281</v>
      </c>
      <c r="BM385" s="142" t="s">
        <v>3415</v>
      </c>
    </row>
    <row r="386" spans="2:65" s="1" customFormat="1">
      <c r="B386" s="32"/>
      <c r="D386" s="144" t="s">
        <v>165</v>
      </c>
      <c r="F386" s="145" t="s">
        <v>3413</v>
      </c>
      <c r="I386" s="146"/>
      <c r="L386" s="32"/>
      <c r="M386" s="147"/>
      <c r="T386" s="53"/>
      <c r="AT386" s="17" t="s">
        <v>165</v>
      </c>
      <c r="AU386" s="17" t="s">
        <v>81</v>
      </c>
    </row>
    <row r="387" spans="2:65" s="1" customFormat="1" ht="16.5" customHeight="1">
      <c r="B387" s="32"/>
      <c r="C387" s="131" t="s">
        <v>1109</v>
      </c>
      <c r="D387" s="131" t="s">
        <v>158</v>
      </c>
      <c r="E387" s="132" t="s">
        <v>3416</v>
      </c>
      <c r="F387" s="133" t="s">
        <v>3417</v>
      </c>
      <c r="G387" s="134" t="s">
        <v>3010</v>
      </c>
      <c r="H387" s="135">
        <v>3</v>
      </c>
      <c r="I387" s="136"/>
      <c r="J387" s="137">
        <f>ROUND(I387*H387,2)</f>
        <v>0</v>
      </c>
      <c r="K387" s="133" t="s">
        <v>577</v>
      </c>
      <c r="L387" s="32"/>
      <c r="M387" s="138" t="s">
        <v>19</v>
      </c>
      <c r="N387" s="139" t="s">
        <v>43</v>
      </c>
      <c r="P387" s="140">
        <f>O387*H387</f>
        <v>0</v>
      </c>
      <c r="Q387" s="140">
        <v>0</v>
      </c>
      <c r="R387" s="140">
        <f>Q387*H387</f>
        <v>0</v>
      </c>
      <c r="S387" s="140">
        <v>0</v>
      </c>
      <c r="T387" s="141">
        <f>S387*H387</f>
        <v>0</v>
      </c>
      <c r="AR387" s="142" t="s">
        <v>281</v>
      </c>
      <c r="AT387" s="142" t="s">
        <v>158</v>
      </c>
      <c r="AU387" s="142" t="s">
        <v>81</v>
      </c>
      <c r="AY387" s="17" t="s">
        <v>156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7" t="s">
        <v>79</v>
      </c>
      <c r="BK387" s="143">
        <f>ROUND(I387*H387,2)</f>
        <v>0</v>
      </c>
      <c r="BL387" s="17" t="s">
        <v>281</v>
      </c>
      <c r="BM387" s="142" t="s">
        <v>3418</v>
      </c>
    </row>
    <row r="388" spans="2:65" s="1" customFormat="1">
      <c r="B388" s="32"/>
      <c r="D388" s="144" t="s">
        <v>165</v>
      </c>
      <c r="F388" s="145" t="s">
        <v>3417</v>
      </c>
      <c r="I388" s="146"/>
      <c r="L388" s="32"/>
      <c r="M388" s="147"/>
      <c r="T388" s="53"/>
      <c r="AT388" s="17" t="s">
        <v>165</v>
      </c>
      <c r="AU388" s="17" t="s">
        <v>81</v>
      </c>
    </row>
    <row r="389" spans="2:65" s="1" customFormat="1" ht="21.75" customHeight="1">
      <c r="B389" s="32"/>
      <c r="C389" s="131" t="s">
        <v>1116</v>
      </c>
      <c r="D389" s="131" t="s">
        <v>158</v>
      </c>
      <c r="E389" s="132" t="s">
        <v>3419</v>
      </c>
      <c r="F389" s="133" t="s">
        <v>3420</v>
      </c>
      <c r="G389" s="134" t="s">
        <v>3010</v>
      </c>
      <c r="H389" s="135">
        <v>8</v>
      </c>
      <c r="I389" s="136"/>
      <c r="J389" s="137">
        <f>ROUND(I389*H389,2)</f>
        <v>0</v>
      </c>
      <c r="K389" s="133" t="s">
        <v>577</v>
      </c>
      <c r="L389" s="32"/>
      <c r="M389" s="138" t="s">
        <v>19</v>
      </c>
      <c r="N389" s="139" t="s">
        <v>43</v>
      </c>
      <c r="P389" s="140">
        <f>O389*H389</f>
        <v>0</v>
      </c>
      <c r="Q389" s="140">
        <v>0</v>
      </c>
      <c r="R389" s="140">
        <f>Q389*H389</f>
        <v>0</v>
      </c>
      <c r="S389" s="140">
        <v>0</v>
      </c>
      <c r="T389" s="141">
        <f>S389*H389</f>
        <v>0</v>
      </c>
      <c r="AR389" s="142" t="s">
        <v>281</v>
      </c>
      <c r="AT389" s="142" t="s">
        <v>158</v>
      </c>
      <c r="AU389" s="142" t="s">
        <v>81</v>
      </c>
      <c r="AY389" s="17" t="s">
        <v>156</v>
      </c>
      <c r="BE389" s="143">
        <f>IF(N389="základní",J389,0)</f>
        <v>0</v>
      </c>
      <c r="BF389" s="143">
        <f>IF(N389="snížená",J389,0)</f>
        <v>0</v>
      </c>
      <c r="BG389" s="143">
        <f>IF(N389="zákl. přenesená",J389,0)</f>
        <v>0</v>
      </c>
      <c r="BH389" s="143">
        <f>IF(N389="sníž. přenesená",J389,0)</f>
        <v>0</v>
      </c>
      <c r="BI389" s="143">
        <f>IF(N389="nulová",J389,0)</f>
        <v>0</v>
      </c>
      <c r="BJ389" s="17" t="s">
        <v>79</v>
      </c>
      <c r="BK389" s="143">
        <f>ROUND(I389*H389,2)</f>
        <v>0</v>
      </c>
      <c r="BL389" s="17" t="s">
        <v>281</v>
      </c>
      <c r="BM389" s="142" t="s">
        <v>3421</v>
      </c>
    </row>
    <row r="390" spans="2:65" s="1" customFormat="1">
      <c r="B390" s="32"/>
      <c r="D390" s="144" t="s">
        <v>165</v>
      </c>
      <c r="F390" s="145" t="s">
        <v>3420</v>
      </c>
      <c r="I390" s="146"/>
      <c r="L390" s="32"/>
      <c r="M390" s="147"/>
      <c r="T390" s="53"/>
      <c r="AT390" s="17" t="s">
        <v>165</v>
      </c>
      <c r="AU390" s="17" t="s">
        <v>81</v>
      </c>
    </row>
    <row r="391" spans="2:65" s="1" customFormat="1" ht="16.5" customHeight="1">
      <c r="B391" s="32"/>
      <c r="C391" s="131" t="s">
        <v>1120</v>
      </c>
      <c r="D391" s="131" t="s">
        <v>158</v>
      </c>
      <c r="E391" s="132" t="s">
        <v>3422</v>
      </c>
      <c r="F391" s="133" t="s">
        <v>3423</v>
      </c>
      <c r="G391" s="134" t="s">
        <v>3010</v>
      </c>
      <c r="H391" s="135">
        <v>4</v>
      </c>
      <c r="I391" s="136"/>
      <c r="J391" s="137">
        <f>ROUND(I391*H391,2)</f>
        <v>0</v>
      </c>
      <c r="K391" s="133" t="s">
        <v>577</v>
      </c>
      <c r="L391" s="32"/>
      <c r="M391" s="138" t="s">
        <v>19</v>
      </c>
      <c r="N391" s="139" t="s">
        <v>43</v>
      </c>
      <c r="P391" s="140">
        <f>O391*H391</f>
        <v>0</v>
      </c>
      <c r="Q391" s="140">
        <v>0</v>
      </c>
      <c r="R391" s="140">
        <f>Q391*H391</f>
        <v>0</v>
      </c>
      <c r="S391" s="140">
        <v>0</v>
      </c>
      <c r="T391" s="141">
        <f>S391*H391</f>
        <v>0</v>
      </c>
      <c r="AR391" s="142" t="s">
        <v>281</v>
      </c>
      <c r="AT391" s="142" t="s">
        <v>158</v>
      </c>
      <c r="AU391" s="142" t="s">
        <v>81</v>
      </c>
      <c r="AY391" s="17" t="s">
        <v>156</v>
      </c>
      <c r="BE391" s="143">
        <f>IF(N391="základní",J391,0)</f>
        <v>0</v>
      </c>
      <c r="BF391" s="143">
        <f>IF(N391="snížená",J391,0)</f>
        <v>0</v>
      </c>
      <c r="BG391" s="143">
        <f>IF(N391="zákl. přenesená",J391,0)</f>
        <v>0</v>
      </c>
      <c r="BH391" s="143">
        <f>IF(N391="sníž. přenesená",J391,0)</f>
        <v>0</v>
      </c>
      <c r="BI391" s="143">
        <f>IF(N391="nulová",J391,0)</f>
        <v>0</v>
      </c>
      <c r="BJ391" s="17" t="s">
        <v>79</v>
      </c>
      <c r="BK391" s="143">
        <f>ROUND(I391*H391,2)</f>
        <v>0</v>
      </c>
      <c r="BL391" s="17" t="s">
        <v>281</v>
      </c>
      <c r="BM391" s="142" t="s">
        <v>3424</v>
      </c>
    </row>
    <row r="392" spans="2:65" s="1" customFormat="1">
      <c r="B392" s="32"/>
      <c r="D392" s="144" t="s">
        <v>165</v>
      </c>
      <c r="F392" s="145" t="s">
        <v>3423</v>
      </c>
      <c r="I392" s="146"/>
      <c r="L392" s="32"/>
      <c r="M392" s="147"/>
      <c r="T392" s="53"/>
      <c r="AT392" s="17" t="s">
        <v>165</v>
      </c>
      <c r="AU392" s="17" t="s">
        <v>81</v>
      </c>
    </row>
    <row r="393" spans="2:65" s="1" customFormat="1" ht="16.5" customHeight="1">
      <c r="B393" s="32"/>
      <c r="C393" s="131" t="s">
        <v>1127</v>
      </c>
      <c r="D393" s="131" t="s">
        <v>158</v>
      </c>
      <c r="E393" s="132" t="s">
        <v>3425</v>
      </c>
      <c r="F393" s="133" t="s">
        <v>3426</v>
      </c>
      <c r="G393" s="134" t="s">
        <v>3010</v>
      </c>
      <c r="H393" s="135">
        <v>2</v>
      </c>
      <c r="I393" s="136"/>
      <c r="J393" s="137">
        <f>ROUND(I393*H393,2)</f>
        <v>0</v>
      </c>
      <c r="K393" s="133" t="s">
        <v>577</v>
      </c>
      <c r="L393" s="32"/>
      <c r="M393" s="138" t="s">
        <v>19</v>
      </c>
      <c r="N393" s="139" t="s">
        <v>43</v>
      </c>
      <c r="P393" s="140">
        <f>O393*H393</f>
        <v>0</v>
      </c>
      <c r="Q393" s="140">
        <v>0</v>
      </c>
      <c r="R393" s="140">
        <f>Q393*H393</f>
        <v>0</v>
      </c>
      <c r="S393" s="140">
        <v>0</v>
      </c>
      <c r="T393" s="141">
        <f>S393*H393</f>
        <v>0</v>
      </c>
      <c r="AR393" s="142" t="s">
        <v>281</v>
      </c>
      <c r="AT393" s="142" t="s">
        <v>158</v>
      </c>
      <c r="AU393" s="142" t="s">
        <v>81</v>
      </c>
      <c r="AY393" s="17" t="s">
        <v>156</v>
      </c>
      <c r="BE393" s="143">
        <f>IF(N393="základní",J393,0)</f>
        <v>0</v>
      </c>
      <c r="BF393" s="143">
        <f>IF(N393="snížená",J393,0)</f>
        <v>0</v>
      </c>
      <c r="BG393" s="143">
        <f>IF(N393="zákl. přenesená",J393,0)</f>
        <v>0</v>
      </c>
      <c r="BH393" s="143">
        <f>IF(N393="sníž. přenesená",J393,0)</f>
        <v>0</v>
      </c>
      <c r="BI393" s="143">
        <f>IF(N393="nulová",J393,0)</f>
        <v>0</v>
      </c>
      <c r="BJ393" s="17" t="s">
        <v>79</v>
      </c>
      <c r="BK393" s="143">
        <f>ROUND(I393*H393,2)</f>
        <v>0</v>
      </c>
      <c r="BL393" s="17" t="s">
        <v>281</v>
      </c>
      <c r="BM393" s="142" t="s">
        <v>3427</v>
      </c>
    </row>
    <row r="394" spans="2:65" s="1" customFormat="1">
      <c r="B394" s="32"/>
      <c r="D394" s="144" t="s">
        <v>165</v>
      </c>
      <c r="F394" s="145" t="s">
        <v>3426</v>
      </c>
      <c r="I394" s="146"/>
      <c r="L394" s="32"/>
      <c r="M394" s="147"/>
      <c r="T394" s="53"/>
      <c r="AT394" s="17" t="s">
        <v>165</v>
      </c>
      <c r="AU394" s="17" t="s">
        <v>81</v>
      </c>
    </row>
    <row r="395" spans="2:65" s="1" customFormat="1" ht="16.5" customHeight="1">
      <c r="B395" s="32"/>
      <c r="C395" s="131" t="s">
        <v>1132</v>
      </c>
      <c r="D395" s="131" t="s">
        <v>158</v>
      </c>
      <c r="E395" s="132" t="s">
        <v>3428</v>
      </c>
      <c r="F395" s="133" t="s">
        <v>3429</v>
      </c>
      <c r="G395" s="134" t="s">
        <v>3010</v>
      </c>
      <c r="H395" s="135">
        <v>13</v>
      </c>
      <c r="I395" s="136"/>
      <c r="J395" s="137">
        <f>ROUND(I395*H395,2)</f>
        <v>0</v>
      </c>
      <c r="K395" s="133" t="s">
        <v>577</v>
      </c>
      <c r="L395" s="32"/>
      <c r="M395" s="138" t="s">
        <v>19</v>
      </c>
      <c r="N395" s="139" t="s">
        <v>43</v>
      </c>
      <c r="P395" s="140">
        <f>O395*H395</f>
        <v>0</v>
      </c>
      <c r="Q395" s="140">
        <v>0</v>
      </c>
      <c r="R395" s="140">
        <f>Q395*H395</f>
        <v>0</v>
      </c>
      <c r="S395" s="140">
        <v>0</v>
      </c>
      <c r="T395" s="141">
        <f>S395*H395</f>
        <v>0</v>
      </c>
      <c r="AR395" s="142" t="s">
        <v>281</v>
      </c>
      <c r="AT395" s="142" t="s">
        <v>158</v>
      </c>
      <c r="AU395" s="142" t="s">
        <v>81</v>
      </c>
      <c r="AY395" s="17" t="s">
        <v>156</v>
      </c>
      <c r="BE395" s="143">
        <f>IF(N395="základní",J395,0)</f>
        <v>0</v>
      </c>
      <c r="BF395" s="143">
        <f>IF(N395="snížená",J395,0)</f>
        <v>0</v>
      </c>
      <c r="BG395" s="143">
        <f>IF(N395="zákl. přenesená",J395,0)</f>
        <v>0</v>
      </c>
      <c r="BH395" s="143">
        <f>IF(N395="sníž. přenesená",J395,0)</f>
        <v>0</v>
      </c>
      <c r="BI395" s="143">
        <f>IF(N395="nulová",J395,0)</f>
        <v>0</v>
      </c>
      <c r="BJ395" s="17" t="s">
        <v>79</v>
      </c>
      <c r="BK395" s="143">
        <f>ROUND(I395*H395,2)</f>
        <v>0</v>
      </c>
      <c r="BL395" s="17" t="s">
        <v>281</v>
      </c>
      <c r="BM395" s="142" t="s">
        <v>3430</v>
      </c>
    </row>
    <row r="396" spans="2:65" s="1" customFormat="1">
      <c r="B396" s="32"/>
      <c r="D396" s="144" t="s">
        <v>165</v>
      </c>
      <c r="F396" s="145" t="s">
        <v>3429</v>
      </c>
      <c r="I396" s="146"/>
      <c r="L396" s="32"/>
      <c r="M396" s="147"/>
      <c r="T396" s="53"/>
      <c r="AT396" s="17" t="s">
        <v>165</v>
      </c>
      <c r="AU396" s="17" t="s">
        <v>81</v>
      </c>
    </row>
    <row r="397" spans="2:65" s="1" customFormat="1" ht="16.5" customHeight="1">
      <c r="B397" s="32"/>
      <c r="C397" s="131" t="s">
        <v>1139</v>
      </c>
      <c r="D397" s="131" t="s">
        <v>158</v>
      </c>
      <c r="E397" s="132" t="s">
        <v>3431</v>
      </c>
      <c r="F397" s="133" t="s">
        <v>3432</v>
      </c>
      <c r="G397" s="134" t="s">
        <v>3010</v>
      </c>
      <c r="H397" s="135">
        <v>1</v>
      </c>
      <c r="I397" s="136"/>
      <c r="J397" s="137">
        <f>ROUND(I397*H397,2)</f>
        <v>0</v>
      </c>
      <c r="K397" s="133" t="s">
        <v>577</v>
      </c>
      <c r="L397" s="32"/>
      <c r="M397" s="138" t="s">
        <v>19</v>
      </c>
      <c r="N397" s="139" t="s">
        <v>43</v>
      </c>
      <c r="P397" s="140">
        <f>O397*H397</f>
        <v>0</v>
      </c>
      <c r="Q397" s="140">
        <v>0</v>
      </c>
      <c r="R397" s="140">
        <f>Q397*H397</f>
        <v>0</v>
      </c>
      <c r="S397" s="140">
        <v>0</v>
      </c>
      <c r="T397" s="141">
        <f>S397*H397</f>
        <v>0</v>
      </c>
      <c r="AR397" s="142" t="s">
        <v>281</v>
      </c>
      <c r="AT397" s="142" t="s">
        <v>158</v>
      </c>
      <c r="AU397" s="142" t="s">
        <v>81</v>
      </c>
      <c r="AY397" s="17" t="s">
        <v>156</v>
      </c>
      <c r="BE397" s="143">
        <f>IF(N397="základní",J397,0)</f>
        <v>0</v>
      </c>
      <c r="BF397" s="143">
        <f>IF(N397="snížená",J397,0)</f>
        <v>0</v>
      </c>
      <c r="BG397" s="143">
        <f>IF(N397="zákl. přenesená",J397,0)</f>
        <v>0</v>
      </c>
      <c r="BH397" s="143">
        <f>IF(N397="sníž. přenesená",J397,0)</f>
        <v>0</v>
      </c>
      <c r="BI397" s="143">
        <f>IF(N397="nulová",J397,0)</f>
        <v>0</v>
      </c>
      <c r="BJ397" s="17" t="s">
        <v>79</v>
      </c>
      <c r="BK397" s="143">
        <f>ROUND(I397*H397,2)</f>
        <v>0</v>
      </c>
      <c r="BL397" s="17" t="s">
        <v>281</v>
      </c>
      <c r="BM397" s="142" t="s">
        <v>3433</v>
      </c>
    </row>
    <row r="398" spans="2:65" s="1" customFormat="1">
      <c r="B398" s="32"/>
      <c r="D398" s="144" t="s">
        <v>165</v>
      </c>
      <c r="F398" s="145" t="s">
        <v>3432</v>
      </c>
      <c r="I398" s="146"/>
      <c r="L398" s="32"/>
      <c r="M398" s="147"/>
      <c r="T398" s="53"/>
      <c r="AT398" s="17" t="s">
        <v>165</v>
      </c>
      <c r="AU398" s="17" t="s">
        <v>81</v>
      </c>
    </row>
    <row r="399" spans="2:65" s="1" customFormat="1" ht="16.5" customHeight="1">
      <c r="B399" s="32"/>
      <c r="C399" s="131" t="s">
        <v>1144</v>
      </c>
      <c r="D399" s="131" t="s">
        <v>158</v>
      </c>
      <c r="E399" s="132" t="s">
        <v>3434</v>
      </c>
      <c r="F399" s="133" t="s">
        <v>3435</v>
      </c>
      <c r="G399" s="134" t="s">
        <v>3010</v>
      </c>
      <c r="H399" s="135">
        <v>2</v>
      </c>
      <c r="I399" s="136"/>
      <c r="J399" s="137">
        <f>ROUND(I399*H399,2)</f>
        <v>0</v>
      </c>
      <c r="K399" s="133" t="s">
        <v>577</v>
      </c>
      <c r="L399" s="32"/>
      <c r="M399" s="138" t="s">
        <v>19</v>
      </c>
      <c r="N399" s="139" t="s">
        <v>43</v>
      </c>
      <c r="P399" s="140">
        <f>O399*H399</f>
        <v>0</v>
      </c>
      <c r="Q399" s="140">
        <v>0</v>
      </c>
      <c r="R399" s="140">
        <f>Q399*H399</f>
        <v>0</v>
      </c>
      <c r="S399" s="140">
        <v>0</v>
      </c>
      <c r="T399" s="141">
        <f>S399*H399</f>
        <v>0</v>
      </c>
      <c r="AR399" s="142" t="s">
        <v>281</v>
      </c>
      <c r="AT399" s="142" t="s">
        <v>158</v>
      </c>
      <c r="AU399" s="142" t="s">
        <v>81</v>
      </c>
      <c r="AY399" s="17" t="s">
        <v>156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7" t="s">
        <v>79</v>
      </c>
      <c r="BK399" s="143">
        <f>ROUND(I399*H399,2)</f>
        <v>0</v>
      </c>
      <c r="BL399" s="17" t="s">
        <v>281</v>
      </c>
      <c r="BM399" s="142" t="s">
        <v>3436</v>
      </c>
    </row>
    <row r="400" spans="2:65" s="1" customFormat="1">
      <c r="B400" s="32"/>
      <c r="D400" s="144" t="s">
        <v>165</v>
      </c>
      <c r="F400" s="145" t="s">
        <v>3435</v>
      </c>
      <c r="I400" s="146"/>
      <c r="L400" s="32"/>
      <c r="M400" s="147"/>
      <c r="T400" s="53"/>
      <c r="AT400" s="17" t="s">
        <v>165</v>
      </c>
      <c r="AU400" s="17" t="s">
        <v>81</v>
      </c>
    </row>
    <row r="401" spans="2:65" s="1" customFormat="1" ht="16.5" customHeight="1">
      <c r="B401" s="32"/>
      <c r="C401" s="131" t="s">
        <v>1150</v>
      </c>
      <c r="D401" s="131" t="s">
        <v>158</v>
      </c>
      <c r="E401" s="132" t="s">
        <v>3437</v>
      </c>
      <c r="F401" s="133" t="s">
        <v>3438</v>
      </c>
      <c r="G401" s="134" t="s">
        <v>3010</v>
      </c>
      <c r="H401" s="135">
        <v>4</v>
      </c>
      <c r="I401" s="136"/>
      <c r="J401" s="137">
        <f>ROUND(I401*H401,2)</f>
        <v>0</v>
      </c>
      <c r="K401" s="133" t="s">
        <v>577</v>
      </c>
      <c r="L401" s="32"/>
      <c r="M401" s="138" t="s">
        <v>19</v>
      </c>
      <c r="N401" s="139" t="s">
        <v>43</v>
      </c>
      <c r="P401" s="140">
        <f>O401*H401</f>
        <v>0</v>
      </c>
      <c r="Q401" s="140">
        <v>0</v>
      </c>
      <c r="R401" s="140">
        <f>Q401*H401</f>
        <v>0</v>
      </c>
      <c r="S401" s="140">
        <v>0</v>
      </c>
      <c r="T401" s="141">
        <f>S401*H401</f>
        <v>0</v>
      </c>
      <c r="AR401" s="142" t="s">
        <v>281</v>
      </c>
      <c r="AT401" s="142" t="s">
        <v>158</v>
      </c>
      <c r="AU401" s="142" t="s">
        <v>81</v>
      </c>
      <c r="AY401" s="17" t="s">
        <v>156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7" t="s">
        <v>79</v>
      </c>
      <c r="BK401" s="143">
        <f>ROUND(I401*H401,2)</f>
        <v>0</v>
      </c>
      <c r="BL401" s="17" t="s">
        <v>281</v>
      </c>
      <c r="BM401" s="142" t="s">
        <v>3439</v>
      </c>
    </row>
    <row r="402" spans="2:65" s="1" customFormat="1">
      <c r="B402" s="32"/>
      <c r="D402" s="144" t="s">
        <v>165</v>
      </c>
      <c r="F402" s="145" t="s">
        <v>3438</v>
      </c>
      <c r="I402" s="146"/>
      <c r="L402" s="32"/>
      <c r="M402" s="147"/>
      <c r="T402" s="53"/>
      <c r="AT402" s="17" t="s">
        <v>165</v>
      </c>
      <c r="AU402" s="17" t="s">
        <v>81</v>
      </c>
    </row>
    <row r="403" spans="2:65" s="1" customFormat="1" ht="16.5" customHeight="1">
      <c r="B403" s="32"/>
      <c r="C403" s="131" t="s">
        <v>1154</v>
      </c>
      <c r="D403" s="131" t="s">
        <v>158</v>
      </c>
      <c r="E403" s="132" t="s">
        <v>3440</v>
      </c>
      <c r="F403" s="133" t="s">
        <v>3441</v>
      </c>
      <c r="G403" s="134" t="s">
        <v>3010</v>
      </c>
      <c r="H403" s="135">
        <v>1</v>
      </c>
      <c r="I403" s="136"/>
      <c r="J403" s="137">
        <f>ROUND(I403*H403,2)</f>
        <v>0</v>
      </c>
      <c r="K403" s="133" t="s">
        <v>577</v>
      </c>
      <c r="L403" s="32"/>
      <c r="M403" s="138" t="s">
        <v>19</v>
      </c>
      <c r="N403" s="139" t="s">
        <v>43</v>
      </c>
      <c r="P403" s="140">
        <f>O403*H403</f>
        <v>0</v>
      </c>
      <c r="Q403" s="140">
        <v>0</v>
      </c>
      <c r="R403" s="140">
        <f>Q403*H403</f>
        <v>0</v>
      </c>
      <c r="S403" s="140">
        <v>0</v>
      </c>
      <c r="T403" s="141">
        <f>S403*H403</f>
        <v>0</v>
      </c>
      <c r="AR403" s="142" t="s">
        <v>281</v>
      </c>
      <c r="AT403" s="142" t="s">
        <v>158</v>
      </c>
      <c r="AU403" s="142" t="s">
        <v>81</v>
      </c>
      <c r="AY403" s="17" t="s">
        <v>156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7" t="s">
        <v>79</v>
      </c>
      <c r="BK403" s="143">
        <f>ROUND(I403*H403,2)</f>
        <v>0</v>
      </c>
      <c r="BL403" s="17" t="s">
        <v>281</v>
      </c>
      <c r="BM403" s="142" t="s">
        <v>3442</v>
      </c>
    </row>
    <row r="404" spans="2:65" s="1" customFormat="1">
      <c r="B404" s="32"/>
      <c r="D404" s="144" t="s">
        <v>165</v>
      </c>
      <c r="F404" s="145" t="s">
        <v>3441</v>
      </c>
      <c r="I404" s="146"/>
      <c r="L404" s="32"/>
      <c r="M404" s="147"/>
      <c r="T404" s="53"/>
      <c r="AT404" s="17" t="s">
        <v>165</v>
      </c>
      <c r="AU404" s="17" t="s">
        <v>81</v>
      </c>
    </row>
    <row r="405" spans="2:65" s="1" customFormat="1" ht="16.5" customHeight="1">
      <c r="B405" s="32"/>
      <c r="C405" s="131" t="s">
        <v>1160</v>
      </c>
      <c r="D405" s="131" t="s">
        <v>158</v>
      </c>
      <c r="E405" s="132" t="s">
        <v>3443</v>
      </c>
      <c r="F405" s="133" t="s">
        <v>3444</v>
      </c>
      <c r="G405" s="134" t="s">
        <v>3010</v>
      </c>
      <c r="H405" s="135">
        <v>1</v>
      </c>
      <c r="I405" s="136"/>
      <c r="J405" s="137">
        <f>ROUND(I405*H405,2)</f>
        <v>0</v>
      </c>
      <c r="K405" s="133" t="s">
        <v>577</v>
      </c>
      <c r="L405" s="32"/>
      <c r="M405" s="138" t="s">
        <v>19</v>
      </c>
      <c r="N405" s="139" t="s">
        <v>43</v>
      </c>
      <c r="P405" s="140">
        <f>O405*H405</f>
        <v>0</v>
      </c>
      <c r="Q405" s="140">
        <v>0</v>
      </c>
      <c r="R405" s="140">
        <f>Q405*H405</f>
        <v>0</v>
      </c>
      <c r="S405" s="140">
        <v>0</v>
      </c>
      <c r="T405" s="141">
        <f>S405*H405</f>
        <v>0</v>
      </c>
      <c r="AR405" s="142" t="s">
        <v>281</v>
      </c>
      <c r="AT405" s="142" t="s">
        <v>158</v>
      </c>
      <c r="AU405" s="142" t="s">
        <v>81</v>
      </c>
      <c r="AY405" s="17" t="s">
        <v>156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7" t="s">
        <v>79</v>
      </c>
      <c r="BK405" s="143">
        <f>ROUND(I405*H405,2)</f>
        <v>0</v>
      </c>
      <c r="BL405" s="17" t="s">
        <v>281</v>
      </c>
      <c r="BM405" s="142" t="s">
        <v>3445</v>
      </c>
    </row>
    <row r="406" spans="2:65" s="1" customFormat="1">
      <c r="B406" s="32"/>
      <c r="D406" s="144" t="s">
        <v>165</v>
      </c>
      <c r="F406" s="145" t="s">
        <v>3444</v>
      </c>
      <c r="I406" s="146"/>
      <c r="L406" s="32"/>
      <c r="M406" s="147"/>
      <c r="T406" s="53"/>
      <c r="AT406" s="17" t="s">
        <v>165</v>
      </c>
      <c r="AU406" s="17" t="s">
        <v>81</v>
      </c>
    </row>
    <row r="407" spans="2:65" s="1" customFormat="1" ht="16.5" customHeight="1">
      <c r="B407" s="32"/>
      <c r="C407" s="131" t="s">
        <v>1162</v>
      </c>
      <c r="D407" s="131" t="s">
        <v>158</v>
      </c>
      <c r="E407" s="132" t="s">
        <v>3446</v>
      </c>
      <c r="F407" s="133" t="s">
        <v>3447</v>
      </c>
      <c r="G407" s="134" t="s">
        <v>3010</v>
      </c>
      <c r="H407" s="135">
        <v>2</v>
      </c>
      <c r="I407" s="136"/>
      <c r="J407" s="137">
        <f>ROUND(I407*H407,2)</f>
        <v>0</v>
      </c>
      <c r="K407" s="133" t="s">
        <v>577</v>
      </c>
      <c r="L407" s="32"/>
      <c r="M407" s="138" t="s">
        <v>19</v>
      </c>
      <c r="N407" s="139" t="s">
        <v>43</v>
      </c>
      <c r="P407" s="140">
        <f>O407*H407</f>
        <v>0</v>
      </c>
      <c r="Q407" s="140">
        <v>0</v>
      </c>
      <c r="R407" s="140">
        <f>Q407*H407</f>
        <v>0</v>
      </c>
      <c r="S407" s="140">
        <v>0</v>
      </c>
      <c r="T407" s="141">
        <f>S407*H407</f>
        <v>0</v>
      </c>
      <c r="AR407" s="142" t="s">
        <v>281</v>
      </c>
      <c r="AT407" s="142" t="s">
        <v>158</v>
      </c>
      <c r="AU407" s="142" t="s">
        <v>81</v>
      </c>
      <c r="AY407" s="17" t="s">
        <v>156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7" t="s">
        <v>79</v>
      </c>
      <c r="BK407" s="143">
        <f>ROUND(I407*H407,2)</f>
        <v>0</v>
      </c>
      <c r="BL407" s="17" t="s">
        <v>281</v>
      </c>
      <c r="BM407" s="142" t="s">
        <v>3448</v>
      </c>
    </row>
    <row r="408" spans="2:65" s="1" customFormat="1">
      <c r="B408" s="32"/>
      <c r="D408" s="144" t="s">
        <v>165</v>
      </c>
      <c r="F408" s="145" t="s">
        <v>3447</v>
      </c>
      <c r="I408" s="146"/>
      <c r="L408" s="32"/>
      <c r="M408" s="147"/>
      <c r="T408" s="53"/>
      <c r="AT408" s="17" t="s">
        <v>165</v>
      </c>
      <c r="AU408" s="17" t="s">
        <v>81</v>
      </c>
    </row>
    <row r="409" spans="2:65" s="1" customFormat="1" ht="16.5" customHeight="1">
      <c r="B409" s="32"/>
      <c r="C409" s="131" t="s">
        <v>1168</v>
      </c>
      <c r="D409" s="131" t="s">
        <v>158</v>
      </c>
      <c r="E409" s="132" t="s">
        <v>3449</v>
      </c>
      <c r="F409" s="133" t="s">
        <v>3450</v>
      </c>
      <c r="G409" s="134" t="s">
        <v>3010</v>
      </c>
      <c r="H409" s="135">
        <v>63</v>
      </c>
      <c r="I409" s="136"/>
      <c r="J409" s="137">
        <f>ROUND(I409*H409,2)</f>
        <v>0</v>
      </c>
      <c r="K409" s="133" t="s">
        <v>577</v>
      </c>
      <c r="L409" s="32"/>
      <c r="M409" s="138" t="s">
        <v>19</v>
      </c>
      <c r="N409" s="139" t="s">
        <v>43</v>
      </c>
      <c r="P409" s="140">
        <f>O409*H409</f>
        <v>0</v>
      </c>
      <c r="Q409" s="140">
        <v>0</v>
      </c>
      <c r="R409" s="140">
        <f>Q409*H409</f>
        <v>0</v>
      </c>
      <c r="S409" s="140">
        <v>0</v>
      </c>
      <c r="T409" s="141">
        <f>S409*H409</f>
        <v>0</v>
      </c>
      <c r="AR409" s="142" t="s">
        <v>281</v>
      </c>
      <c r="AT409" s="142" t="s">
        <v>158</v>
      </c>
      <c r="AU409" s="142" t="s">
        <v>81</v>
      </c>
      <c r="AY409" s="17" t="s">
        <v>156</v>
      </c>
      <c r="BE409" s="143">
        <f>IF(N409="základní",J409,0)</f>
        <v>0</v>
      </c>
      <c r="BF409" s="143">
        <f>IF(N409="snížená",J409,0)</f>
        <v>0</v>
      </c>
      <c r="BG409" s="143">
        <f>IF(N409="zákl. přenesená",J409,0)</f>
        <v>0</v>
      </c>
      <c r="BH409" s="143">
        <f>IF(N409="sníž. přenesená",J409,0)</f>
        <v>0</v>
      </c>
      <c r="BI409" s="143">
        <f>IF(N409="nulová",J409,0)</f>
        <v>0</v>
      </c>
      <c r="BJ409" s="17" t="s">
        <v>79</v>
      </c>
      <c r="BK409" s="143">
        <f>ROUND(I409*H409,2)</f>
        <v>0</v>
      </c>
      <c r="BL409" s="17" t="s">
        <v>281</v>
      </c>
      <c r="BM409" s="142" t="s">
        <v>3451</v>
      </c>
    </row>
    <row r="410" spans="2:65" s="1" customFormat="1">
      <c r="B410" s="32"/>
      <c r="D410" s="144" t="s">
        <v>165</v>
      </c>
      <c r="F410" s="145" t="s">
        <v>3450</v>
      </c>
      <c r="I410" s="146"/>
      <c r="L410" s="32"/>
      <c r="M410" s="147"/>
      <c r="T410" s="53"/>
      <c r="AT410" s="17" t="s">
        <v>165</v>
      </c>
      <c r="AU410" s="17" t="s">
        <v>81</v>
      </c>
    </row>
    <row r="411" spans="2:65" s="1" customFormat="1" ht="16.5" customHeight="1">
      <c r="B411" s="32"/>
      <c r="C411" s="131" t="s">
        <v>1172</v>
      </c>
      <c r="D411" s="131" t="s">
        <v>158</v>
      </c>
      <c r="E411" s="132" t="s">
        <v>3452</v>
      </c>
      <c r="F411" s="133" t="s">
        <v>3453</v>
      </c>
      <c r="G411" s="134" t="s">
        <v>3010</v>
      </c>
      <c r="H411" s="135">
        <v>1</v>
      </c>
      <c r="I411" s="136"/>
      <c r="J411" s="137">
        <f>ROUND(I411*H411,2)</f>
        <v>0</v>
      </c>
      <c r="K411" s="133" t="s">
        <v>577</v>
      </c>
      <c r="L411" s="32"/>
      <c r="M411" s="138" t="s">
        <v>19</v>
      </c>
      <c r="N411" s="139" t="s">
        <v>43</v>
      </c>
      <c r="P411" s="140">
        <f>O411*H411</f>
        <v>0</v>
      </c>
      <c r="Q411" s="140">
        <v>0</v>
      </c>
      <c r="R411" s="140">
        <f>Q411*H411</f>
        <v>0</v>
      </c>
      <c r="S411" s="140">
        <v>0</v>
      </c>
      <c r="T411" s="141">
        <f>S411*H411</f>
        <v>0</v>
      </c>
      <c r="AR411" s="142" t="s">
        <v>281</v>
      </c>
      <c r="AT411" s="142" t="s">
        <v>158</v>
      </c>
      <c r="AU411" s="142" t="s">
        <v>81</v>
      </c>
      <c r="AY411" s="17" t="s">
        <v>156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7" t="s">
        <v>79</v>
      </c>
      <c r="BK411" s="143">
        <f>ROUND(I411*H411,2)</f>
        <v>0</v>
      </c>
      <c r="BL411" s="17" t="s">
        <v>281</v>
      </c>
      <c r="BM411" s="142" t="s">
        <v>3454</v>
      </c>
    </row>
    <row r="412" spans="2:65" s="1" customFormat="1">
      <c r="B412" s="32"/>
      <c r="D412" s="144" t="s">
        <v>165</v>
      </c>
      <c r="F412" s="145" t="s">
        <v>3453</v>
      </c>
      <c r="I412" s="146"/>
      <c r="L412" s="32"/>
      <c r="M412" s="147"/>
      <c r="T412" s="53"/>
      <c r="AT412" s="17" t="s">
        <v>165</v>
      </c>
      <c r="AU412" s="17" t="s">
        <v>81</v>
      </c>
    </row>
    <row r="413" spans="2:65" s="1" customFormat="1" ht="16.5" customHeight="1">
      <c r="B413" s="32"/>
      <c r="C413" s="131" t="s">
        <v>1176</v>
      </c>
      <c r="D413" s="131" t="s">
        <v>158</v>
      </c>
      <c r="E413" s="132" t="s">
        <v>3455</v>
      </c>
      <c r="F413" s="133" t="s">
        <v>3456</v>
      </c>
      <c r="G413" s="134" t="s">
        <v>3010</v>
      </c>
      <c r="H413" s="135">
        <v>1</v>
      </c>
      <c r="I413" s="136"/>
      <c r="J413" s="137">
        <f>ROUND(I413*H413,2)</f>
        <v>0</v>
      </c>
      <c r="K413" s="133" t="s">
        <v>577</v>
      </c>
      <c r="L413" s="32"/>
      <c r="M413" s="138" t="s">
        <v>19</v>
      </c>
      <c r="N413" s="139" t="s">
        <v>43</v>
      </c>
      <c r="P413" s="140">
        <f>O413*H413</f>
        <v>0</v>
      </c>
      <c r="Q413" s="140">
        <v>0</v>
      </c>
      <c r="R413" s="140">
        <f>Q413*H413</f>
        <v>0</v>
      </c>
      <c r="S413" s="140">
        <v>0</v>
      </c>
      <c r="T413" s="141">
        <f>S413*H413</f>
        <v>0</v>
      </c>
      <c r="AR413" s="142" t="s">
        <v>281</v>
      </c>
      <c r="AT413" s="142" t="s">
        <v>158</v>
      </c>
      <c r="AU413" s="142" t="s">
        <v>81</v>
      </c>
      <c r="AY413" s="17" t="s">
        <v>156</v>
      </c>
      <c r="BE413" s="143">
        <f>IF(N413="základní",J413,0)</f>
        <v>0</v>
      </c>
      <c r="BF413" s="143">
        <f>IF(N413="snížená",J413,0)</f>
        <v>0</v>
      </c>
      <c r="BG413" s="143">
        <f>IF(N413="zákl. přenesená",J413,0)</f>
        <v>0</v>
      </c>
      <c r="BH413" s="143">
        <f>IF(N413="sníž. přenesená",J413,0)</f>
        <v>0</v>
      </c>
      <c r="BI413" s="143">
        <f>IF(N413="nulová",J413,0)</f>
        <v>0</v>
      </c>
      <c r="BJ413" s="17" t="s">
        <v>79</v>
      </c>
      <c r="BK413" s="143">
        <f>ROUND(I413*H413,2)</f>
        <v>0</v>
      </c>
      <c r="BL413" s="17" t="s">
        <v>281</v>
      </c>
      <c r="BM413" s="142" t="s">
        <v>3457</v>
      </c>
    </row>
    <row r="414" spans="2:65" s="1" customFormat="1">
      <c r="B414" s="32"/>
      <c r="D414" s="144" t="s">
        <v>165</v>
      </c>
      <c r="F414" s="145" t="s">
        <v>3456</v>
      </c>
      <c r="I414" s="146"/>
      <c r="L414" s="32"/>
      <c r="M414" s="147"/>
      <c r="T414" s="53"/>
      <c r="AT414" s="17" t="s">
        <v>165</v>
      </c>
      <c r="AU414" s="17" t="s">
        <v>81</v>
      </c>
    </row>
    <row r="415" spans="2:65" s="1" customFormat="1" ht="16.5" customHeight="1">
      <c r="B415" s="32"/>
      <c r="C415" s="131" t="s">
        <v>1182</v>
      </c>
      <c r="D415" s="131" t="s">
        <v>158</v>
      </c>
      <c r="E415" s="132" t="s">
        <v>3339</v>
      </c>
      <c r="F415" s="133" t="s">
        <v>3340</v>
      </c>
      <c r="G415" s="134" t="s">
        <v>372</v>
      </c>
      <c r="H415" s="135">
        <v>10</v>
      </c>
      <c r="I415" s="136"/>
      <c r="J415" s="137">
        <f>ROUND(I415*H415,2)</f>
        <v>0</v>
      </c>
      <c r="K415" s="133" t="s">
        <v>577</v>
      </c>
      <c r="L415" s="32"/>
      <c r="M415" s="138" t="s">
        <v>19</v>
      </c>
      <c r="N415" s="139" t="s">
        <v>43</v>
      </c>
      <c r="P415" s="140">
        <f>O415*H415</f>
        <v>0</v>
      </c>
      <c r="Q415" s="140">
        <v>0</v>
      </c>
      <c r="R415" s="140">
        <f>Q415*H415</f>
        <v>0</v>
      </c>
      <c r="S415" s="140">
        <v>0</v>
      </c>
      <c r="T415" s="141">
        <f>S415*H415</f>
        <v>0</v>
      </c>
      <c r="AR415" s="142" t="s">
        <v>281</v>
      </c>
      <c r="AT415" s="142" t="s">
        <v>158</v>
      </c>
      <c r="AU415" s="142" t="s">
        <v>81</v>
      </c>
      <c r="AY415" s="17" t="s">
        <v>156</v>
      </c>
      <c r="BE415" s="143">
        <f>IF(N415="základní",J415,0)</f>
        <v>0</v>
      </c>
      <c r="BF415" s="143">
        <f>IF(N415="snížená",J415,0)</f>
        <v>0</v>
      </c>
      <c r="BG415" s="143">
        <f>IF(N415="zákl. přenesená",J415,0)</f>
        <v>0</v>
      </c>
      <c r="BH415" s="143">
        <f>IF(N415="sníž. přenesená",J415,0)</f>
        <v>0</v>
      </c>
      <c r="BI415" s="143">
        <f>IF(N415="nulová",J415,0)</f>
        <v>0</v>
      </c>
      <c r="BJ415" s="17" t="s">
        <v>79</v>
      </c>
      <c r="BK415" s="143">
        <f>ROUND(I415*H415,2)</f>
        <v>0</v>
      </c>
      <c r="BL415" s="17" t="s">
        <v>281</v>
      </c>
      <c r="BM415" s="142" t="s">
        <v>3458</v>
      </c>
    </row>
    <row r="416" spans="2:65" s="1" customFormat="1">
      <c r="B416" s="32"/>
      <c r="D416" s="144" t="s">
        <v>165</v>
      </c>
      <c r="F416" s="145" t="s">
        <v>3340</v>
      </c>
      <c r="I416" s="146"/>
      <c r="L416" s="32"/>
      <c r="M416" s="147"/>
      <c r="T416" s="53"/>
      <c r="AT416" s="17" t="s">
        <v>165</v>
      </c>
      <c r="AU416" s="17" t="s">
        <v>81</v>
      </c>
    </row>
    <row r="417" spans="2:65" s="1" customFormat="1" ht="16.5" customHeight="1">
      <c r="B417" s="32"/>
      <c r="C417" s="131" t="s">
        <v>1184</v>
      </c>
      <c r="D417" s="131" t="s">
        <v>158</v>
      </c>
      <c r="E417" s="132" t="s">
        <v>3459</v>
      </c>
      <c r="F417" s="133" t="s">
        <v>3460</v>
      </c>
      <c r="G417" s="134" t="s">
        <v>3010</v>
      </c>
      <c r="H417" s="135">
        <v>4</v>
      </c>
      <c r="I417" s="136"/>
      <c r="J417" s="137">
        <f>ROUND(I417*H417,2)</f>
        <v>0</v>
      </c>
      <c r="K417" s="133" t="s">
        <v>577</v>
      </c>
      <c r="L417" s="32"/>
      <c r="M417" s="138" t="s">
        <v>19</v>
      </c>
      <c r="N417" s="139" t="s">
        <v>43</v>
      </c>
      <c r="P417" s="140">
        <f>O417*H417</f>
        <v>0</v>
      </c>
      <c r="Q417" s="140">
        <v>0</v>
      </c>
      <c r="R417" s="140">
        <f>Q417*H417</f>
        <v>0</v>
      </c>
      <c r="S417" s="140">
        <v>0</v>
      </c>
      <c r="T417" s="141">
        <f>S417*H417</f>
        <v>0</v>
      </c>
      <c r="AR417" s="142" t="s">
        <v>281</v>
      </c>
      <c r="AT417" s="142" t="s">
        <v>158</v>
      </c>
      <c r="AU417" s="142" t="s">
        <v>81</v>
      </c>
      <c r="AY417" s="17" t="s">
        <v>156</v>
      </c>
      <c r="BE417" s="143">
        <f>IF(N417="základní",J417,0)</f>
        <v>0</v>
      </c>
      <c r="BF417" s="143">
        <f>IF(N417="snížená",J417,0)</f>
        <v>0</v>
      </c>
      <c r="BG417" s="143">
        <f>IF(N417="zákl. přenesená",J417,0)</f>
        <v>0</v>
      </c>
      <c r="BH417" s="143">
        <f>IF(N417="sníž. přenesená",J417,0)</f>
        <v>0</v>
      </c>
      <c r="BI417" s="143">
        <f>IF(N417="nulová",J417,0)</f>
        <v>0</v>
      </c>
      <c r="BJ417" s="17" t="s">
        <v>79</v>
      </c>
      <c r="BK417" s="143">
        <f>ROUND(I417*H417,2)</f>
        <v>0</v>
      </c>
      <c r="BL417" s="17" t="s">
        <v>281</v>
      </c>
      <c r="BM417" s="142" t="s">
        <v>3461</v>
      </c>
    </row>
    <row r="418" spans="2:65" s="1" customFormat="1">
      <c r="B418" s="32"/>
      <c r="D418" s="144" t="s">
        <v>165</v>
      </c>
      <c r="F418" s="145" t="s">
        <v>3460</v>
      </c>
      <c r="I418" s="146"/>
      <c r="L418" s="32"/>
      <c r="M418" s="147"/>
      <c r="T418" s="53"/>
      <c r="AT418" s="17" t="s">
        <v>165</v>
      </c>
      <c r="AU418" s="17" t="s">
        <v>81</v>
      </c>
    </row>
    <row r="419" spans="2:65" s="1" customFormat="1" ht="16.5" customHeight="1">
      <c r="B419" s="32"/>
      <c r="C419" s="131" t="s">
        <v>1188</v>
      </c>
      <c r="D419" s="131" t="s">
        <v>158</v>
      </c>
      <c r="E419" s="132" t="s">
        <v>3462</v>
      </c>
      <c r="F419" s="133" t="s">
        <v>3463</v>
      </c>
      <c r="G419" s="134" t="s">
        <v>372</v>
      </c>
      <c r="H419" s="135">
        <v>16</v>
      </c>
      <c r="I419" s="136"/>
      <c r="J419" s="137">
        <f>ROUND(I419*H419,2)</f>
        <v>0</v>
      </c>
      <c r="K419" s="133" t="s">
        <v>577</v>
      </c>
      <c r="L419" s="32"/>
      <c r="M419" s="138" t="s">
        <v>19</v>
      </c>
      <c r="N419" s="139" t="s">
        <v>43</v>
      </c>
      <c r="P419" s="140">
        <f>O419*H419</f>
        <v>0</v>
      </c>
      <c r="Q419" s="140">
        <v>0</v>
      </c>
      <c r="R419" s="140">
        <f>Q419*H419</f>
        <v>0</v>
      </c>
      <c r="S419" s="140">
        <v>0</v>
      </c>
      <c r="T419" s="141">
        <f>S419*H419</f>
        <v>0</v>
      </c>
      <c r="AR419" s="142" t="s">
        <v>281</v>
      </c>
      <c r="AT419" s="142" t="s">
        <v>158</v>
      </c>
      <c r="AU419" s="142" t="s">
        <v>81</v>
      </c>
      <c r="AY419" s="17" t="s">
        <v>156</v>
      </c>
      <c r="BE419" s="143">
        <f>IF(N419="základní",J419,0)</f>
        <v>0</v>
      </c>
      <c r="BF419" s="143">
        <f>IF(N419="snížená",J419,0)</f>
        <v>0</v>
      </c>
      <c r="BG419" s="143">
        <f>IF(N419="zákl. přenesená",J419,0)</f>
        <v>0</v>
      </c>
      <c r="BH419" s="143">
        <f>IF(N419="sníž. přenesená",J419,0)</f>
        <v>0</v>
      </c>
      <c r="BI419" s="143">
        <f>IF(N419="nulová",J419,0)</f>
        <v>0</v>
      </c>
      <c r="BJ419" s="17" t="s">
        <v>79</v>
      </c>
      <c r="BK419" s="143">
        <f>ROUND(I419*H419,2)</f>
        <v>0</v>
      </c>
      <c r="BL419" s="17" t="s">
        <v>281</v>
      </c>
      <c r="BM419" s="142" t="s">
        <v>3464</v>
      </c>
    </row>
    <row r="420" spans="2:65" s="1" customFormat="1">
      <c r="B420" s="32"/>
      <c r="D420" s="144" t="s">
        <v>165</v>
      </c>
      <c r="F420" s="145" t="s">
        <v>3463</v>
      </c>
      <c r="I420" s="146"/>
      <c r="L420" s="32"/>
      <c r="M420" s="147"/>
      <c r="T420" s="53"/>
      <c r="AT420" s="17" t="s">
        <v>165</v>
      </c>
      <c r="AU420" s="17" t="s">
        <v>81</v>
      </c>
    </row>
    <row r="421" spans="2:65" s="1" customFormat="1" ht="16.5" customHeight="1">
      <c r="B421" s="32"/>
      <c r="C421" s="131" t="s">
        <v>1194</v>
      </c>
      <c r="D421" s="131" t="s">
        <v>158</v>
      </c>
      <c r="E421" s="132" t="s">
        <v>3465</v>
      </c>
      <c r="F421" s="133" t="s">
        <v>3466</v>
      </c>
      <c r="G421" s="134" t="s">
        <v>372</v>
      </c>
      <c r="H421" s="135">
        <v>4</v>
      </c>
      <c r="I421" s="136"/>
      <c r="J421" s="137">
        <f>ROUND(I421*H421,2)</f>
        <v>0</v>
      </c>
      <c r="K421" s="133" t="s">
        <v>577</v>
      </c>
      <c r="L421" s="32"/>
      <c r="M421" s="138" t="s">
        <v>19</v>
      </c>
      <c r="N421" s="139" t="s">
        <v>43</v>
      </c>
      <c r="P421" s="140">
        <f>O421*H421</f>
        <v>0</v>
      </c>
      <c r="Q421" s="140">
        <v>0</v>
      </c>
      <c r="R421" s="140">
        <f>Q421*H421</f>
        <v>0</v>
      </c>
      <c r="S421" s="140">
        <v>0</v>
      </c>
      <c r="T421" s="141">
        <f>S421*H421</f>
        <v>0</v>
      </c>
      <c r="AR421" s="142" t="s">
        <v>281</v>
      </c>
      <c r="AT421" s="142" t="s">
        <v>158</v>
      </c>
      <c r="AU421" s="142" t="s">
        <v>81</v>
      </c>
      <c r="AY421" s="17" t="s">
        <v>156</v>
      </c>
      <c r="BE421" s="143">
        <f>IF(N421="základní",J421,0)</f>
        <v>0</v>
      </c>
      <c r="BF421" s="143">
        <f>IF(N421="snížená",J421,0)</f>
        <v>0</v>
      </c>
      <c r="BG421" s="143">
        <f>IF(N421="zákl. přenesená",J421,0)</f>
        <v>0</v>
      </c>
      <c r="BH421" s="143">
        <f>IF(N421="sníž. přenesená",J421,0)</f>
        <v>0</v>
      </c>
      <c r="BI421" s="143">
        <f>IF(N421="nulová",J421,0)</f>
        <v>0</v>
      </c>
      <c r="BJ421" s="17" t="s">
        <v>79</v>
      </c>
      <c r="BK421" s="143">
        <f>ROUND(I421*H421,2)</f>
        <v>0</v>
      </c>
      <c r="BL421" s="17" t="s">
        <v>281</v>
      </c>
      <c r="BM421" s="142" t="s">
        <v>3467</v>
      </c>
    </row>
    <row r="422" spans="2:65" s="1" customFormat="1">
      <c r="B422" s="32"/>
      <c r="D422" s="144" t="s">
        <v>165</v>
      </c>
      <c r="F422" s="145" t="s">
        <v>3466</v>
      </c>
      <c r="I422" s="146"/>
      <c r="L422" s="32"/>
      <c r="M422" s="147"/>
      <c r="T422" s="53"/>
      <c r="AT422" s="17" t="s">
        <v>165</v>
      </c>
      <c r="AU422" s="17" t="s">
        <v>81</v>
      </c>
    </row>
    <row r="423" spans="2:65" s="1" customFormat="1" ht="16.5" customHeight="1">
      <c r="B423" s="32"/>
      <c r="C423" s="131" t="s">
        <v>1198</v>
      </c>
      <c r="D423" s="131" t="s">
        <v>158</v>
      </c>
      <c r="E423" s="132" t="s">
        <v>3468</v>
      </c>
      <c r="F423" s="133" t="s">
        <v>3469</v>
      </c>
      <c r="G423" s="134" t="s">
        <v>3010</v>
      </c>
      <c r="H423" s="135">
        <v>1</v>
      </c>
      <c r="I423" s="136"/>
      <c r="J423" s="137">
        <f>ROUND(I423*H423,2)</f>
        <v>0</v>
      </c>
      <c r="K423" s="133" t="s">
        <v>577</v>
      </c>
      <c r="L423" s="32"/>
      <c r="M423" s="138" t="s">
        <v>19</v>
      </c>
      <c r="N423" s="139" t="s">
        <v>43</v>
      </c>
      <c r="P423" s="140">
        <f>O423*H423</f>
        <v>0</v>
      </c>
      <c r="Q423" s="140">
        <v>0</v>
      </c>
      <c r="R423" s="140">
        <f>Q423*H423</f>
        <v>0</v>
      </c>
      <c r="S423" s="140">
        <v>0</v>
      </c>
      <c r="T423" s="141">
        <f>S423*H423</f>
        <v>0</v>
      </c>
      <c r="AR423" s="142" t="s">
        <v>281</v>
      </c>
      <c r="AT423" s="142" t="s">
        <v>158</v>
      </c>
      <c r="AU423" s="142" t="s">
        <v>81</v>
      </c>
      <c r="AY423" s="17" t="s">
        <v>156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7" t="s">
        <v>79</v>
      </c>
      <c r="BK423" s="143">
        <f>ROUND(I423*H423,2)</f>
        <v>0</v>
      </c>
      <c r="BL423" s="17" t="s">
        <v>281</v>
      </c>
      <c r="BM423" s="142" t="s">
        <v>3470</v>
      </c>
    </row>
    <row r="424" spans="2:65" s="1" customFormat="1">
      <c r="B424" s="32"/>
      <c r="D424" s="144" t="s">
        <v>165</v>
      </c>
      <c r="F424" s="145" t="s">
        <v>3469</v>
      </c>
      <c r="I424" s="146"/>
      <c r="L424" s="32"/>
      <c r="M424" s="147"/>
      <c r="T424" s="53"/>
      <c r="AT424" s="17" t="s">
        <v>165</v>
      </c>
      <c r="AU424" s="17" t="s">
        <v>81</v>
      </c>
    </row>
    <row r="425" spans="2:65" s="1" customFormat="1" ht="16.5" customHeight="1">
      <c r="B425" s="32"/>
      <c r="C425" s="131" t="s">
        <v>1202</v>
      </c>
      <c r="D425" s="131" t="s">
        <v>158</v>
      </c>
      <c r="E425" s="132" t="s">
        <v>3471</v>
      </c>
      <c r="F425" s="133" t="s">
        <v>3472</v>
      </c>
      <c r="G425" s="134" t="s">
        <v>3010</v>
      </c>
      <c r="H425" s="135">
        <v>1</v>
      </c>
      <c r="I425" s="136"/>
      <c r="J425" s="137">
        <f>ROUND(I425*H425,2)</f>
        <v>0</v>
      </c>
      <c r="K425" s="133" t="s">
        <v>577</v>
      </c>
      <c r="L425" s="32"/>
      <c r="M425" s="138" t="s">
        <v>19</v>
      </c>
      <c r="N425" s="139" t="s">
        <v>43</v>
      </c>
      <c r="P425" s="140">
        <f>O425*H425</f>
        <v>0</v>
      </c>
      <c r="Q425" s="140">
        <v>0</v>
      </c>
      <c r="R425" s="140">
        <f>Q425*H425</f>
        <v>0</v>
      </c>
      <c r="S425" s="140">
        <v>0</v>
      </c>
      <c r="T425" s="141">
        <f>S425*H425</f>
        <v>0</v>
      </c>
      <c r="AR425" s="142" t="s">
        <v>281</v>
      </c>
      <c r="AT425" s="142" t="s">
        <v>158</v>
      </c>
      <c r="AU425" s="142" t="s">
        <v>81</v>
      </c>
      <c r="AY425" s="17" t="s">
        <v>156</v>
      </c>
      <c r="BE425" s="143">
        <f>IF(N425="základní",J425,0)</f>
        <v>0</v>
      </c>
      <c r="BF425" s="143">
        <f>IF(N425="snížená",J425,0)</f>
        <v>0</v>
      </c>
      <c r="BG425" s="143">
        <f>IF(N425="zákl. přenesená",J425,0)</f>
        <v>0</v>
      </c>
      <c r="BH425" s="143">
        <f>IF(N425="sníž. přenesená",J425,0)</f>
        <v>0</v>
      </c>
      <c r="BI425" s="143">
        <f>IF(N425="nulová",J425,0)</f>
        <v>0</v>
      </c>
      <c r="BJ425" s="17" t="s">
        <v>79</v>
      </c>
      <c r="BK425" s="143">
        <f>ROUND(I425*H425,2)</f>
        <v>0</v>
      </c>
      <c r="BL425" s="17" t="s">
        <v>281</v>
      </c>
      <c r="BM425" s="142" t="s">
        <v>3473</v>
      </c>
    </row>
    <row r="426" spans="2:65" s="1" customFormat="1">
      <c r="B426" s="32"/>
      <c r="D426" s="144" t="s">
        <v>165</v>
      </c>
      <c r="F426" s="145" t="s">
        <v>3472</v>
      </c>
      <c r="I426" s="146"/>
      <c r="L426" s="32"/>
      <c r="M426" s="147"/>
      <c r="T426" s="53"/>
      <c r="AT426" s="17" t="s">
        <v>165</v>
      </c>
      <c r="AU426" s="17" t="s">
        <v>81</v>
      </c>
    </row>
    <row r="427" spans="2:65" s="11" customFormat="1" ht="22.9" customHeight="1">
      <c r="B427" s="119"/>
      <c r="D427" s="120" t="s">
        <v>71</v>
      </c>
      <c r="E427" s="129" t="s">
        <v>3474</v>
      </c>
      <c r="F427" s="129" t="s">
        <v>3475</v>
      </c>
      <c r="I427" s="122"/>
      <c r="J427" s="130">
        <f>BK427</f>
        <v>0</v>
      </c>
      <c r="L427" s="119"/>
      <c r="M427" s="124"/>
      <c r="P427" s="125">
        <f>SUM(P428:P429)</f>
        <v>0</v>
      </c>
      <c r="R427" s="125">
        <f>SUM(R428:R429)</f>
        <v>0</v>
      </c>
      <c r="T427" s="126">
        <f>SUM(T428:T429)</f>
        <v>0</v>
      </c>
      <c r="AR427" s="120" t="s">
        <v>81</v>
      </c>
      <c r="AT427" s="127" t="s">
        <v>71</v>
      </c>
      <c r="AU427" s="127" t="s">
        <v>79</v>
      </c>
      <c r="AY427" s="120" t="s">
        <v>156</v>
      </c>
      <c r="BK427" s="128">
        <f>SUM(BK428:BK429)</f>
        <v>0</v>
      </c>
    </row>
    <row r="428" spans="2:65" s="1" customFormat="1" ht="21.75" customHeight="1">
      <c r="B428" s="32"/>
      <c r="C428" s="131" t="s">
        <v>1206</v>
      </c>
      <c r="D428" s="131" t="s">
        <v>158</v>
      </c>
      <c r="E428" s="132" t="s">
        <v>3476</v>
      </c>
      <c r="F428" s="133" t="s">
        <v>3477</v>
      </c>
      <c r="G428" s="134" t="s">
        <v>3010</v>
      </c>
      <c r="H428" s="135">
        <v>1</v>
      </c>
      <c r="I428" s="136"/>
      <c r="J428" s="137">
        <f>ROUND(I428*H428,2)</f>
        <v>0</v>
      </c>
      <c r="K428" s="133" t="s">
        <v>577</v>
      </c>
      <c r="L428" s="32"/>
      <c r="M428" s="138" t="s">
        <v>19</v>
      </c>
      <c r="N428" s="139" t="s">
        <v>43</v>
      </c>
      <c r="P428" s="140">
        <f>O428*H428</f>
        <v>0</v>
      </c>
      <c r="Q428" s="140">
        <v>0</v>
      </c>
      <c r="R428" s="140">
        <f>Q428*H428</f>
        <v>0</v>
      </c>
      <c r="S428" s="140">
        <v>0</v>
      </c>
      <c r="T428" s="141">
        <f>S428*H428</f>
        <v>0</v>
      </c>
      <c r="AR428" s="142" t="s">
        <v>281</v>
      </c>
      <c r="AT428" s="142" t="s">
        <v>158</v>
      </c>
      <c r="AU428" s="142" t="s">
        <v>81</v>
      </c>
      <c r="AY428" s="17" t="s">
        <v>156</v>
      </c>
      <c r="BE428" s="143">
        <f>IF(N428="základní",J428,0)</f>
        <v>0</v>
      </c>
      <c r="BF428" s="143">
        <f>IF(N428="snížená",J428,0)</f>
        <v>0</v>
      </c>
      <c r="BG428" s="143">
        <f>IF(N428="zákl. přenesená",J428,0)</f>
        <v>0</v>
      </c>
      <c r="BH428" s="143">
        <f>IF(N428="sníž. přenesená",J428,0)</f>
        <v>0</v>
      </c>
      <c r="BI428" s="143">
        <f>IF(N428="nulová",J428,0)</f>
        <v>0</v>
      </c>
      <c r="BJ428" s="17" t="s">
        <v>79</v>
      </c>
      <c r="BK428" s="143">
        <f>ROUND(I428*H428,2)</f>
        <v>0</v>
      </c>
      <c r="BL428" s="17" t="s">
        <v>281</v>
      </c>
      <c r="BM428" s="142" t="s">
        <v>3478</v>
      </c>
    </row>
    <row r="429" spans="2:65" s="1" customFormat="1">
      <c r="B429" s="32"/>
      <c r="D429" s="144" t="s">
        <v>165</v>
      </c>
      <c r="F429" s="145" t="s">
        <v>3477</v>
      </c>
      <c r="I429" s="146"/>
      <c r="L429" s="32"/>
      <c r="M429" s="147"/>
      <c r="T429" s="53"/>
      <c r="AT429" s="17" t="s">
        <v>165</v>
      </c>
      <c r="AU429" s="17" t="s">
        <v>81</v>
      </c>
    </row>
    <row r="430" spans="2:65" s="11" customFormat="1" ht="22.9" customHeight="1">
      <c r="B430" s="119"/>
      <c r="D430" s="120" t="s">
        <v>71</v>
      </c>
      <c r="E430" s="129" t="s">
        <v>3479</v>
      </c>
      <c r="F430" s="129" t="s">
        <v>157</v>
      </c>
      <c r="I430" s="122"/>
      <c r="J430" s="130">
        <f>BK430</f>
        <v>0</v>
      </c>
      <c r="L430" s="119"/>
      <c r="M430" s="124"/>
      <c r="P430" s="125">
        <f>SUM(P431:P442)</f>
        <v>0</v>
      </c>
      <c r="R430" s="125">
        <f>SUM(R431:R442)</f>
        <v>0</v>
      </c>
      <c r="T430" s="126">
        <f>SUM(T431:T442)</f>
        <v>0</v>
      </c>
      <c r="AR430" s="120" t="s">
        <v>81</v>
      </c>
      <c r="AT430" s="127" t="s">
        <v>71</v>
      </c>
      <c r="AU430" s="127" t="s">
        <v>79</v>
      </c>
      <c r="AY430" s="120" t="s">
        <v>156</v>
      </c>
      <c r="BK430" s="128">
        <f>SUM(BK431:BK442)</f>
        <v>0</v>
      </c>
    </row>
    <row r="431" spans="2:65" s="1" customFormat="1" ht="16.5" customHeight="1">
      <c r="B431" s="32"/>
      <c r="C431" s="131" t="s">
        <v>1210</v>
      </c>
      <c r="D431" s="131" t="s">
        <v>158</v>
      </c>
      <c r="E431" s="132" t="s">
        <v>3480</v>
      </c>
      <c r="F431" s="133" t="s">
        <v>3481</v>
      </c>
      <c r="G431" s="134" t="s">
        <v>372</v>
      </c>
      <c r="H431" s="135">
        <v>55</v>
      </c>
      <c r="I431" s="136"/>
      <c r="J431" s="137">
        <f>ROUND(I431*H431,2)</f>
        <v>0</v>
      </c>
      <c r="K431" s="133" t="s">
        <v>577</v>
      </c>
      <c r="L431" s="32"/>
      <c r="M431" s="138" t="s">
        <v>19</v>
      </c>
      <c r="N431" s="139" t="s">
        <v>43</v>
      </c>
      <c r="P431" s="140">
        <f>O431*H431</f>
        <v>0</v>
      </c>
      <c r="Q431" s="140">
        <v>0</v>
      </c>
      <c r="R431" s="140">
        <f>Q431*H431</f>
        <v>0</v>
      </c>
      <c r="S431" s="140">
        <v>0</v>
      </c>
      <c r="T431" s="141">
        <f>S431*H431</f>
        <v>0</v>
      </c>
      <c r="AR431" s="142" t="s">
        <v>281</v>
      </c>
      <c r="AT431" s="142" t="s">
        <v>158</v>
      </c>
      <c r="AU431" s="142" t="s">
        <v>81</v>
      </c>
      <c r="AY431" s="17" t="s">
        <v>156</v>
      </c>
      <c r="BE431" s="143">
        <f>IF(N431="základní",J431,0)</f>
        <v>0</v>
      </c>
      <c r="BF431" s="143">
        <f>IF(N431="snížená",J431,0)</f>
        <v>0</v>
      </c>
      <c r="BG431" s="143">
        <f>IF(N431="zákl. přenesená",J431,0)</f>
        <v>0</v>
      </c>
      <c r="BH431" s="143">
        <f>IF(N431="sníž. přenesená",J431,0)</f>
        <v>0</v>
      </c>
      <c r="BI431" s="143">
        <f>IF(N431="nulová",J431,0)</f>
        <v>0</v>
      </c>
      <c r="BJ431" s="17" t="s">
        <v>79</v>
      </c>
      <c r="BK431" s="143">
        <f>ROUND(I431*H431,2)</f>
        <v>0</v>
      </c>
      <c r="BL431" s="17" t="s">
        <v>281</v>
      </c>
      <c r="BM431" s="142" t="s">
        <v>3482</v>
      </c>
    </row>
    <row r="432" spans="2:65" s="1" customFormat="1">
      <c r="B432" s="32"/>
      <c r="D432" s="144" t="s">
        <v>165</v>
      </c>
      <c r="F432" s="145" t="s">
        <v>3481</v>
      </c>
      <c r="I432" s="146"/>
      <c r="L432" s="32"/>
      <c r="M432" s="147"/>
      <c r="T432" s="53"/>
      <c r="AT432" s="17" t="s">
        <v>165</v>
      </c>
      <c r="AU432" s="17" t="s">
        <v>81</v>
      </c>
    </row>
    <row r="433" spans="2:65" s="1" customFormat="1" ht="21.75" customHeight="1">
      <c r="B433" s="32"/>
      <c r="C433" s="131" t="s">
        <v>1214</v>
      </c>
      <c r="D433" s="131" t="s">
        <v>158</v>
      </c>
      <c r="E433" s="132" t="s">
        <v>3483</v>
      </c>
      <c r="F433" s="133" t="s">
        <v>3484</v>
      </c>
      <c r="G433" s="134" t="s">
        <v>372</v>
      </c>
      <c r="H433" s="135">
        <v>55</v>
      </c>
      <c r="I433" s="136"/>
      <c r="J433" s="137">
        <f>ROUND(I433*H433,2)</f>
        <v>0</v>
      </c>
      <c r="K433" s="133" t="s">
        <v>577</v>
      </c>
      <c r="L433" s="32"/>
      <c r="M433" s="138" t="s">
        <v>19</v>
      </c>
      <c r="N433" s="139" t="s">
        <v>43</v>
      </c>
      <c r="P433" s="140">
        <f>O433*H433</f>
        <v>0</v>
      </c>
      <c r="Q433" s="140">
        <v>0</v>
      </c>
      <c r="R433" s="140">
        <f>Q433*H433</f>
        <v>0</v>
      </c>
      <c r="S433" s="140">
        <v>0</v>
      </c>
      <c r="T433" s="141">
        <f>S433*H433</f>
        <v>0</v>
      </c>
      <c r="AR433" s="142" t="s">
        <v>281</v>
      </c>
      <c r="AT433" s="142" t="s">
        <v>158</v>
      </c>
      <c r="AU433" s="142" t="s">
        <v>81</v>
      </c>
      <c r="AY433" s="17" t="s">
        <v>156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7" t="s">
        <v>79</v>
      </c>
      <c r="BK433" s="143">
        <f>ROUND(I433*H433,2)</f>
        <v>0</v>
      </c>
      <c r="BL433" s="17" t="s">
        <v>281</v>
      </c>
      <c r="BM433" s="142" t="s">
        <v>3485</v>
      </c>
    </row>
    <row r="434" spans="2:65" s="1" customFormat="1">
      <c r="B434" s="32"/>
      <c r="D434" s="144" t="s">
        <v>165</v>
      </c>
      <c r="F434" s="145" t="s">
        <v>3484</v>
      </c>
      <c r="I434" s="146"/>
      <c r="L434" s="32"/>
      <c r="M434" s="147"/>
      <c r="T434" s="53"/>
      <c r="AT434" s="17" t="s">
        <v>165</v>
      </c>
      <c r="AU434" s="17" t="s">
        <v>81</v>
      </c>
    </row>
    <row r="435" spans="2:65" s="1" customFormat="1" ht="16.5" customHeight="1">
      <c r="B435" s="32"/>
      <c r="C435" s="131" t="s">
        <v>1220</v>
      </c>
      <c r="D435" s="131" t="s">
        <v>158</v>
      </c>
      <c r="E435" s="132" t="s">
        <v>3486</v>
      </c>
      <c r="F435" s="133" t="s">
        <v>3487</v>
      </c>
      <c r="G435" s="134" t="s">
        <v>372</v>
      </c>
      <c r="H435" s="135">
        <v>55</v>
      </c>
      <c r="I435" s="136"/>
      <c r="J435" s="137">
        <f>ROUND(I435*H435,2)</f>
        <v>0</v>
      </c>
      <c r="K435" s="133" t="s">
        <v>577</v>
      </c>
      <c r="L435" s="32"/>
      <c r="M435" s="138" t="s">
        <v>19</v>
      </c>
      <c r="N435" s="139" t="s">
        <v>43</v>
      </c>
      <c r="P435" s="140">
        <f>O435*H435</f>
        <v>0</v>
      </c>
      <c r="Q435" s="140">
        <v>0</v>
      </c>
      <c r="R435" s="140">
        <f>Q435*H435</f>
        <v>0</v>
      </c>
      <c r="S435" s="140">
        <v>0</v>
      </c>
      <c r="T435" s="141">
        <f>S435*H435</f>
        <v>0</v>
      </c>
      <c r="AR435" s="142" t="s">
        <v>281</v>
      </c>
      <c r="AT435" s="142" t="s">
        <v>158</v>
      </c>
      <c r="AU435" s="142" t="s">
        <v>81</v>
      </c>
      <c r="AY435" s="17" t="s">
        <v>156</v>
      </c>
      <c r="BE435" s="143">
        <f>IF(N435="základní",J435,0)</f>
        <v>0</v>
      </c>
      <c r="BF435" s="143">
        <f>IF(N435="snížená",J435,0)</f>
        <v>0</v>
      </c>
      <c r="BG435" s="143">
        <f>IF(N435="zákl. přenesená",J435,0)</f>
        <v>0</v>
      </c>
      <c r="BH435" s="143">
        <f>IF(N435="sníž. přenesená",J435,0)</f>
        <v>0</v>
      </c>
      <c r="BI435" s="143">
        <f>IF(N435="nulová",J435,0)</f>
        <v>0</v>
      </c>
      <c r="BJ435" s="17" t="s">
        <v>79</v>
      </c>
      <c r="BK435" s="143">
        <f>ROUND(I435*H435,2)</f>
        <v>0</v>
      </c>
      <c r="BL435" s="17" t="s">
        <v>281</v>
      </c>
      <c r="BM435" s="142" t="s">
        <v>3488</v>
      </c>
    </row>
    <row r="436" spans="2:65" s="1" customFormat="1">
      <c r="B436" s="32"/>
      <c r="D436" s="144" t="s">
        <v>165</v>
      </c>
      <c r="F436" s="145" t="s">
        <v>3487</v>
      </c>
      <c r="I436" s="146"/>
      <c r="L436" s="32"/>
      <c r="M436" s="147"/>
      <c r="T436" s="53"/>
      <c r="AT436" s="17" t="s">
        <v>165</v>
      </c>
      <c r="AU436" s="17" t="s">
        <v>81</v>
      </c>
    </row>
    <row r="437" spans="2:65" s="1" customFormat="1" ht="16.5" customHeight="1">
      <c r="B437" s="32"/>
      <c r="C437" s="131" t="s">
        <v>1224</v>
      </c>
      <c r="D437" s="131" t="s">
        <v>158</v>
      </c>
      <c r="E437" s="132" t="s">
        <v>3489</v>
      </c>
      <c r="F437" s="133" t="s">
        <v>3490</v>
      </c>
      <c r="G437" s="134" t="s">
        <v>372</v>
      </c>
      <c r="H437" s="135">
        <v>55</v>
      </c>
      <c r="I437" s="136"/>
      <c r="J437" s="137">
        <f>ROUND(I437*H437,2)</f>
        <v>0</v>
      </c>
      <c r="K437" s="133" t="s">
        <v>577</v>
      </c>
      <c r="L437" s="32"/>
      <c r="M437" s="138" t="s">
        <v>19</v>
      </c>
      <c r="N437" s="139" t="s">
        <v>43</v>
      </c>
      <c r="P437" s="140">
        <f>O437*H437</f>
        <v>0</v>
      </c>
      <c r="Q437" s="140">
        <v>0</v>
      </c>
      <c r="R437" s="140">
        <f>Q437*H437</f>
        <v>0</v>
      </c>
      <c r="S437" s="140">
        <v>0</v>
      </c>
      <c r="T437" s="141">
        <f>S437*H437</f>
        <v>0</v>
      </c>
      <c r="AR437" s="142" t="s">
        <v>281</v>
      </c>
      <c r="AT437" s="142" t="s">
        <v>158</v>
      </c>
      <c r="AU437" s="142" t="s">
        <v>81</v>
      </c>
      <c r="AY437" s="17" t="s">
        <v>156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7" t="s">
        <v>79</v>
      </c>
      <c r="BK437" s="143">
        <f>ROUND(I437*H437,2)</f>
        <v>0</v>
      </c>
      <c r="BL437" s="17" t="s">
        <v>281</v>
      </c>
      <c r="BM437" s="142" t="s">
        <v>3491</v>
      </c>
    </row>
    <row r="438" spans="2:65" s="1" customFormat="1">
      <c r="B438" s="32"/>
      <c r="D438" s="144" t="s">
        <v>165</v>
      </c>
      <c r="F438" s="145" t="s">
        <v>3490</v>
      </c>
      <c r="I438" s="146"/>
      <c r="L438" s="32"/>
      <c r="M438" s="147"/>
      <c r="T438" s="53"/>
      <c r="AT438" s="17" t="s">
        <v>165</v>
      </c>
      <c r="AU438" s="17" t="s">
        <v>81</v>
      </c>
    </row>
    <row r="439" spans="2:65" s="1" customFormat="1" ht="16.5" customHeight="1">
      <c r="B439" s="32"/>
      <c r="C439" s="131" t="s">
        <v>1230</v>
      </c>
      <c r="D439" s="131" t="s">
        <v>158</v>
      </c>
      <c r="E439" s="132" t="s">
        <v>3492</v>
      </c>
      <c r="F439" s="133" t="s">
        <v>3493</v>
      </c>
      <c r="G439" s="134" t="s">
        <v>161</v>
      </c>
      <c r="H439" s="135">
        <v>3.85</v>
      </c>
      <c r="I439" s="136"/>
      <c r="J439" s="137">
        <f>ROUND(I439*H439,2)</f>
        <v>0</v>
      </c>
      <c r="K439" s="133" t="s">
        <v>577</v>
      </c>
      <c r="L439" s="32"/>
      <c r="M439" s="138" t="s">
        <v>19</v>
      </c>
      <c r="N439" s="139" t="s">
        <v>43</v>
      </c>
      <c r="P439" s="140">
        <f>O439*H439</f>
        <v>0</v>
      </c>
      <c r="Q439" s="140">
        <v>0</v>
      </c>
      <c r="R439" s="140">
        <f>Q439*H439</f>
        <v>0</v>
      </c>
      <c r="S439" s="140">
        <v>0</v>
      </c>
      <c r="T439" s="141">
        <f>S439*H439</f>
        <v>0</v>
      </c>
      <c r="AR439" s="142" t="s">
        <v>281</v>
      </c>
      <c r="AT439" s="142" t="s">
        <v>158</v>
      </c>
      <c r="AU439" s="142" t="s">
        <v>81</v>
      </c>
      <c r="AY439" s="17" t="s">
        <v>156</v>
      </c>
      <c r="BE439" s="143">
        <f>IF(N439="základní",J439,0)</f>
        <v>0</v>
      </c>
      <c r="BF439" s="143">
        <f>IF(N439="snížená",J439,0)</f>
        <v>0</v>
      </c>
      <c r="BG439" s="143">
        <f>IF(N439="zákl. přenesená",J439,0)</f>
        <v>0</v>
      </c>
      <c r="BH439" s="143">
        <f>IF(N439="sníž. přenesená",J439,0)</f>
        <v>0</v>
      </c>
      <c r="BI439" s="143">
        <f>IF(N439="nulová",J439,0)</f>
        <v>0</v>
      </c>
      <c r="BJ439" s="17" t="s">
        <v>79</v>
      </c>
      <c r="BK439" s="143">
        <f>ROUND(I439*H439,2)</f>
        <v>0</v>
      </c>
      <c r="BL439" s="17" t="s">
        <v>281</v>
      </c>
      <c r="BM439" s="142" t="s">
        <v>3494</v>
      </c>
    </row>
    <row r="440" spans="2:65" s="1" customFormat="1">
      <c r="B440" s="32"/>
      <c r="D440" s="144" t="s">
        <v>165</v>
      </c>
      <c r="F440" s="145" t="s">
        <v>3493</v>
      </c>
      <c r="I440" s="146"/>
      <c r="L440" s="32"/>
      <c r="M440" s="147"/>
      <c r="T440" s="53"/>
      <c r="AT440" s="17" t="s">
        <v>165</v>
      </c>
      <c r="AU440" s="17" t="s">
        <v>81</v>
      </c>
    </row>
    <row r="441" spans="2:65" s="1" customFormat="1" ht="16.5" customHeight="1">
      <c r="B441" s="32"/>
      <c r="C441" s="131" t="s">
        <v>1234</v>
      </c>
      <c r="D441" s="131" t="s">
        <v>158</v>
      </c>
      <c r="E441" s="132" t="s">
        <v>3495</v>
      </c>
      <c r="F441" s="133" t="s">
        <v>3496</v>
      </c>
      <c r="G441" s="134" t="s">
        <v>252</v>
      </c>
      <c r="H441" s="135">
        <v>19.25</v>
      </c>
      <c r="I441" s="136"/>
      <c r="J441" s="137">
        <f>ROUND(I441*H441,2)</f>
        <v>0</v>
      </c>
      <c r="K441" s="133" t="s">
        <v>577</v>
      </c>
      <c r="L441" s="32"/>
      <c r="M441" s="138" t="s">
        <v>19</v>
      </c>
      <c r="N441" s="139" t="s">
        <v>43</v>
      </c>
      <c r="P441" s="140">
        <f>O441*H441</f>
        <v>0</v>
      </c>
      <c r="Q441" s="140">
        <v>0</v>
      </c>
      <c r="R441" s="140">
        <f>Q441*H441</f>
        <v>0</v>
      </c>
      <c r="S441" s="140">
        <v>0</v>
      </c>
      <c r="T441" s="141">
        <f>S441*H441</f>
        <v>0</v>
      </c>
      <c r="AR441" s="142" t="s">
        <v>281</v>
      </c>
      <c r="AT441" s="142" t="s">
        <v>158</v>
      </c>
      <c r="AU441" s="142" t="s">
        <v>81</v>
      </c>
      <c r="AY441" s="17" t="s">
        <v>156</v>
      </c>
      <c r="BE441" s="143">
        <f>IF(N441="základní",J441,0)</f>
        <v>0</v>
      </c>
      <c r="BF441" s="143">
        <f>IF(N441="snížená",J441,0)</f>
        <v>0</v>
      </c>
      <c r="BG441" s="143">
        <f>IF(N441="zákl. přenesená",J441,0)</f>
        <v>0</v>
      </c>
      <c r="BH441" s="143">
        <f>IF(N441="sníž. přenesená",J441,0)</f>
        <v>0</v>
      </c>
      <c r="BI441" s="143">
        <f>IF(N441="nulová",J441,0)</f>
        <v>0</v>
      </c>
      <c r="BJ441" s="17" t="s">
        <v>79</v>
      </c>
      <c r="BK441" s="143">
        <f>ROUND(I441*H441,2)</f>
        <v>0</v>
      </c>
      <c r="BL441" s="17" t="s">
        <v>281</v>
      </c>
      <c r="BM441" s="142" t="s">
        <v>3497</v>
      </c>
    </row>
    <row r="442" spans="2:65" s="1" customFormat="1">
      <c r="B442" s="32"/>
      <c r="D442" s="144" t="s">
        <v>165</v>
      </c>
      <c r="F442" s="145" t="s">
        <v>3496</v>
      </c>
      <c r="I442" s="146"/>
      <c r="L442" s="32"/>
      <c r="M442" s="147"/>
      <c r="T442" s="53"/>
      <c r="AT442" s="17" t="s">
        <v>165</v>
      </c>
      <c r="AU442" s="17" t="s">
        <v>81</v>
      </c>
    </row>
    <row r="443" spans="2:65" s="11" customFormat="1" ht="22.9" customHeight="1">
      <c r="B443" s="119"/>
      <c r="D443" s="120" t="s">
        <v>71</v>
      </c>
      <c r="E443" s="129" t="s">
        <v>3498</v>
      </c>
      <c r="F443" s="129" t="s">
        <v>3499</v>
      </c>
      <c r="I443" s="122"/>
      <c r="J443" s="130">
        <f>BK443</f>
        <v>0</v>
      </c>
      <c r="L443" s="119"/>
      <c r="M443" s="124"/>
      <c r="P443" s="125">
        <f>SUM(P444:P461)</f>
        <v>0</v>
      </c>
      <c r="R443" s="125">
        <f>SUM(R444:R461)</f>
        <v>0</v>
      </c>
      <c r="T443" s="126">
        <f>SUM(T444:T461)</f>
        <v>0</v>
      </c>
      <c r="AR443" s="120" t="s">
        <v>81</v>
      </c>
      <c r="AT443" s="127" t="s">
        <v>71</v>
      </c>
      <c r="AU443" s="127" t="s">
        <v>79</v>
      </c>
      <c r="AY443" s="120" t="s">
        <v>156</v>
      </c>
      <c r="BK443" s="128">
        <f>SUM(BK444:BK461)</f>
        <v>0</v>
      </c>
    </row>
    <row r="444" spans="2:65" s="1" customFormat="1" ht="16.5" customHeight="1">
      <c r="B444" s="32"/>
      <c r="C444" s="131" t="s">
        <v>1240</v>
      </c>
      <c r="D444" s="131" t="s">
        <v>158</v>
      </c>
      <c r="E444" s="132" t="s">
        <v>3500</v>
      </c>
      <c r="F444" s="133" t="s">
        <v>3501</v>
      </c>
      <c r="G444" s="134" t="s">
        <v>372</v>
      </c>
      <c r="H444" s="135">
        <v>100</v>
      </c>
      <c r="I444" s="136"/>
      <c r="J444" s="137">
        <f>ROUND(I444*H444,2)</f>
        <v>0</v>
      </c>
      <c r="K444" s="133" t="s">
        <v>577</v>
      </c>
      <c r="L444" s="32"/>
      <c r="M444" s="138" t="s">
        <v>19</v>
      </c>
      <c r="N444" s="139" t="s">
        <v>43</v>
      </c>
      <c r="P444" s="140">
        <f>O444*H444</f>
        <v>0</v>
      </c>
      <c r="Q444" s="140">
        <v>0</v>
      </c>
      <c r="R444" s="140">
        <f>Q444*H444</f>
        <v>0</v>
      </c>
      <c r="S444" s="140">
        <v>0</v>
      </c>
      <c r="T444" s="141">
        <f>S444*H444</f>
        <v>0</v>
      </c>
      <c r="AR444" s="142" t="s">
        <v>281</v>
      </c>
      <c r="AT444" s="142" t="s">
        <v>158</v>
      </c>
      <c r="AU444" s="142" t="s">
        <v>81</v>
      </c>
      <c r="AY444" s="17" t="s">
        <v>156</v>
      </c>
      <c r="BE444" s="143">
        <f>IF(N444="základní",J444,0)</f>
        <v>0</v>
      </c>
      <c r="BF444" s="143">
        <f>IF(N444="snížená",J444,0)</f>
        <v>0</v>
      </c>
      <c r="BG444" s="143">
        <f>IF(N444="zákl. přenesená",J444,0)</f>
        <v>0</v>
      </c>
      <c r="BH444" s="143">
        <f>IF(N444="sníž. přenesená",J444,0)</f>
        <v>0</v>
      </c>
      <c r="BI444" s="143">
        <f>IF(N444="nulová",J444,0)</f>
        <v>0</v>
      </c>
      <c r="BJ444" s="17" t="s">
        <v>79</v>
      </c>
      <c r="BK444" s="143">
        <f>ROUND(I444*H444,2)</f>
        <v>0</v>
      </c>
      <c r="BL444" s="17" t="s">
        <v>281</v>
      </c>
      <c r="BM444" s="142" t="s">
        <v>3502</v>
      </c>
    </row>
    <row r="445" spans="2:65" s="1" customFormat="1">
      <c r="B445" s="32"/>
      <c r="D445" s="144" t="s">
        <v>165</v>
      </c>
      <c r="F445" s="145" t="s">
        <v>3501</v>
      </c>
      <c r="I445" s="146"/>
      <c r="L445" s="32"/>
      <c r="M445" s="147"/>
      <c r="T445" s="53"/>
      <c r="AT445" s="17" t="s">
        <v>165</v>
      </c>
      <c r="AU445" s="17" t="s">
        <v>81</v>
      </c>
    </row>
    <row r="446" spans="2:65" s="1" customFormat="1" ht="16.5" customHeight="1">
      <c r="B446" s="32"/>
      <c r="C446" s="131" t="s">
        <v>1244</v>
      </c>
      <c r="D446" s="131" t="s">
        <v>158</v>
      </c>
      <c r="E446" s="132" t="s">
        <v>3503</v>
      </c>
      <c r="F446" s="133" t="s">
        <v>3504</v>
      </c>
      <c r="G446" s="134" t="s">
        <v>3505</v>
      </c>
      <c r="H446" s="135">
        <v>1</v>
      </c>
      <c r="I446" s="136"/>
      <c r="J446" s="137">
        <f>ROUND(I446*H446,2)</f>
        <v>0</v>
      </c>
      <c r="K446" s="133" t="s">
        <v>577</v>
      </c>
      <c r="L446" s="32"/>
      <c r="M446" s="138" t="s">
        <v>19</v>
      </c>
      <c r="N446" s="139" t="s">
        <v>43</v>
      </c>
      <c r="P446" s="140">
        <f>O446*H446</f>
        <v>0</v>
      </c>
      <c r="Q446" s="140">
        <v>0</v>
      </c>
      <c r="R446" s="140">
        <f>Q446*H446</f>
        <v>0</v>
      </c>
      <c r="S446" s="140">
        <v>0</v>
      </c>
      <c r="T446" s="141">
        <f>S446*H446</f>
        <v>0</v>
      </c>
      <c r="AR446" s="142" t="s">
        <v>281</v>
      </c>
      <c r="AT446" s="142" t="s">
        <v>158</v>
      </c>
      <c r="AU446" s="142" t="s">
        <v>81</v>
      </c>
      <c r="AY446" s="17" t="s">
        <v>156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7" t="s">
        <v>79</v>
      </c>
      <c r="BK446" s="143">
        <f>ROUND(I446*H446,2)</f>
        <v>0</v>
      </c>
      <c r="BL446" s="17" t="s">
        <v>281</v>
      </c>
      <c r="BM446" s="142" t="s">
        <v>3506</v>
      </c>
    </row>
    <row r="447" spans="2:65" s="1" customFormat="1">
      <c r="B447" s="32"/>
      <c r="D447" s="144" t="s">
        <v>165</v>
      </c>
      <c r="F447" s="145" t="s">
        <v>3504</v>
      </c>
      <c r="I447" s="146"/>
      <c r="L447" s="32"/>
      <c r="M447" s="147"/>
      <c r="T447" s="53"/>
      <c r="AT447" s="17" t="s">
        <v>165</v>
      </c>
      <c r="AU447" s="17" t="s">
        <v>81</v>
      </c>
    </row>
    <row r="448" spans="2:65" s="1" customFormat="1" ht="16.5" customHeight="1">
      <c r="B448" s="32"/>
      <c r="C448" s="131" t="s">
        <v>1249</v>
      </c>
      <c r="D448" s="131" t="s">
        <v>158</v>
      </c>
      <c r="E448" s="132" t="s">
        <v>3507</v>
      </c>
      <c r="F448" s="133" t="s">
        <v>19</v>
      </c>
      <c r="G448" s="134" t="s">
        <v>3505</v>
      </c>
      <c r="H448" s="135">
        <v>1</v>
      </c>
      <c r="I448" s="136"/>
      <c r="J448" s="137">
        <f>ROUND(I448*H448,2)</f>
        <v>0</v>
      </c>
      <c r="K448" s="133" t="s">
        <v>577</v>
      </c>
      <c r="L448" s="32"/>
      <c r="M448" s="138" t="s">
        <v>19</v>
      </c>
      <c r="N448" s="139" t="s">
        <v>43</v>
      </c>
      <c r="P448" s="140">
        <f>O448*H448</f>
        <v>0</v>
      </c>
      <c r="Q448" s="140">
        <v>0</v>
      </c>
      <c r="R448" s="140">
        <f>Q448*H448</f>
        <v>0</v>
      </c>
      <c r="S448" s="140">
        <v>0</v>
      </c>
      <c r="T448" s="141">
        <f>S448*H448</f>
        <v>0</v>
      </c>
      <c r="AR448" s="142" t="s">
        <v>281</v>
      </c>
      <c r="AT448" s="142" t="s">
        <v>158</v>
      </c>
      <c r="AU448" s="142" t="s">
        <v>81</v>
      </c>
      <c r="AY448" s="17" t="s">
        <v>156</v>
      </c>
      <c r="BE448" s="143">
        <f>IF(N448="základní",J448,0)</f>
        <v>0</v>
      </c>
      <c r="BF448" s="143">
        <f>IF(N448="snížená",J448,0)</f>
        <v>0</v>
      </c>
      <c r="BG448" s="143">
        <f>IF(N448="zákl. přenesená",J448,0)</f>
        <v>0</v>
      </c>
      <c r="BH448" s="143">
        <f>IF(N448="sníž. přenesená",J448,0)</f>
        <v>0</v>
      </c>
      <c r="BI448" s="143">
        <f>IF(N448="nulová",J448,0)</f>
        <v>0</v>
      </c>
      <c r="BJ448" s="17" t="s">
        <v>79</v>
      </c>
      <c r="BK448" s="143">
        <f>ROUND(I448*H448,2)</f>
        <v>0</v>
      </c>
      <c r="BL448" s="17" t="s">
        <v>281</v>
      </c>
      <c r="BM448" s="142" t="s">
        <v>3508</v>
      </c>
    </row>
    <row r="449" spans="2:65" s="1" customFormat="1">
      <c r="B449" s="32"/>
      <c r="D449" s="144" t="s">
        <v>165</v>
      </c>
      <c r="F449" s="145" t="s">
        <v>3509</v>
      </c>
      <c r="I449" s="146"/>
      <c r="L449" s="32"/>
      <c r="M449" s="147"/>
      <c r="T449" s="53"/>
      <c r="AT449" s="17" t="s">
        <v>165</v>
      </c>
      <c r="AU449" s="17" t="s">
        <v>81</v>
      </c>
    </row>
    <row r="450" spans="2:65" s="1" customFormat="1" ht="16.5" customHeight="1">
      <c r="B450" s="32"/>
      <c r="C450" s="131" t="s">
        <v>1253</v>
      </c>
      <c r="D450" s="131" t="s">
        <v>158</v>
      </c>
      <c r="E450" s="132" t="s">
        <v>3510</v>
      </c>
      <c r="F450" s="133" t="s">
        <v>19</v>
      </c>
      <c r="G450" s="134" t="s">
        <v>3505</v>
      </c>
      <c r="H450" s="135">
        <v>1</v>
      </c>
      <c r="I450" s="136"/>
      <c r="J450" s="137">
        <f>ROUND(I450*H450,2)</f>
        <v>0</v>
      </c>
      <c r="K450" s="133" t="s">
        <v>577</v>
      </c>
      <c r="L450" s="32"/>
      <c r="M450" s="138" t="s">
        <v>19</v>
      </c>
      <c r="N450" s="139" t="s">
        <v>43</v>
      </c>
      <c r="P450" s="140">
        <f>O450*H450</f>
        <v>0</v>
      </c>
      <c r="Q450" s="140">
        <v>0</v>
      </c>
      <c r="R450" s="140">
        <f>Q450*H450</f>
        <v>0</v>
      </c>
      <c r="S450" s="140">
        <v>0</v>
      </c>
      <c r="T450" s="141">
        <f>S450*H450</f>
        <v>0</v>
      </c>
      <c r="AR450" s="142" t="s">
        <v>281</v>
      </c>
      <c r="AT450" s="142" t="s">
        <v>158</v>
      </c>
      <c r="AU450" s="142" t="s">
        <v>81</v>
      </c>
      <c r="AY450" s="17" t="s">
        <v>156</v>
      </c>
      <c r="BE450" s="143">
        <f>IF(N450="základní",J450,0)</f>
        <v>0</v>
      </c>
      <c r="BF450" s="143">
        <f>IF(N450="snížená",J450,0)</f>
        <v>0</v>
      </c>
      <c r="BG450" s="143">
        <f>IF(N450="zákl. přenesená",J450,0)</f>
        <v>0</v>
      </c>
      <c r="BH450" s="143">
        <f>IF(N450="sníž. přenesená",J450,0)</f>
        <v>0</v>
      </c>
      <c r="BI450" s="143">
        <f>IF(N450="nulová",J450,0)</f>
        <v>0</v>
      </c>
      <c r="BJ450" s="17" t="s">
        <v>79</v>
      </c>
      <c r="BK450" s="143">
        <f>ROUND(I450*H450,2)</f>
        <v>0</v>
      </c>
      <c r="BL450" s="17" t="s">
        <v>281</v>
      </c>
      <c r="BM450" s="142" t="s">
        <v>3511</v>
      </c>
    </row>
    <row r="451" spans="2:65" s="1" customFormat="1">
      <c r="B451" s="32"/>
      <c r="D451" s="144" t="s">
        <v>165</v>
      </c>
      <c r="F451" s="145" t="s">
        <v>3512</v>
      </c>
      <c r="I451" s="146"/>
      <c r="L451" s="32"/>
      <c r="M451" s="147"/>
      <c r="T451" s="53"/>
      <c r="AT451" s="17" t="s">
        <v>165</v>
      </c>
      <c r="AU451" s="17" t="s">
        <v>81</v>
      </c>
    </row>
    <row r="452" spans="2:65" s="1" customFormat="1" ht="16.5" customHeight="1">
      <c r="B452" s="32"/>
      <c r="C452" s="131" t="s">
        <v>1258</v>
      </c>
      <c r="D452" s="131" t="s">
        <v>158</v>
      </c>
      <c r="E452" s="132" t="s">
        <v>3513</v>
      </c>
      <c r="F452" s="133" t="s">
        <v>19</v>
      </c>
      <c r="G452" s="134" t="s">
        <v>3505</v>
      </c>
      <c r="H452" s="135">
        <v>1</v>
      </c>
      <c r="I452" s="136"/>
      <c r="J452" s="137">
        <f>ROUND(I452*H452,2)</f>
        <v>0</v>
      </c>
      <c r="K452" s="133" t="s">
        <v>577</v>
      </c>
      <c r="L452" s="32"/>
      <c r="M452" s="138" t="s">
        <v>19</v>
      </c>
      <c r="N452" s="139" t="s">
        <v>43</v>
      </c>
      <c r="P452" s="140">
        <f>O452*H452</f>
        <v>0</v>
      </c>
      <c r="Q452" s="140">
        <v>0</v>
      </c>
      <c r="R452" s="140">
        <f>Q452*H452</f>
        <v>0</v>
      </c>
      <c r="S452" s="140">
        <v>0</v>
      </c>
      <c r="T452" s="141">
        <f>S452*H452</f>
        <v>0</v>
      </c>
      <c r="AR452" s="142" t="s">
        <v>281</v>
      </c>
      <c r="AT452" s="142" t="s">
        <v>158</v>
      </c>
      <c r="AU452" s="142" t="s">
        <v>81</v>
      </c>
      <c r="AY452" s="17" t="s">
        <v>156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7" t="s">
        <v>79</v>
      </c>
      <c r="BK452" s="143">
        <f>ROUND(I452*H452,2)</f>
        <v>0</v>
      </c>
      <c r="BL452" s="17" t="s">
        <v>281</v>
      </c>
      <c r="BM452" s="142" t="s">
        <v>3514</v>
      </c>
    </row>
    <row r="453" spans="2:65" s="1" customFormat="1">
      <c r="B453" s="32"/>
      <c r="D453" s="144" t="s">
        <v>165</v>
      </c>
      <c r="F453" s="145" t="s">
        <v>3515</v>
      </c>
      <c r="I453" s="146"/>
      <c r="L453" s="32"/>
      <c r="M453" s="147"/>
      <c r="T453" s="53"/>
      <c r="AT453" s="17" t="s">
        <v>165</v>
      </c>
      <c r="AU453" s="17" t="s">
        <v>81</v>
      </c>
    </row>
    <row r="454" spans="2:65" s="1" customFormat="1" ht="16.5" customHeight="1">
      <c r="B454" s="32"/>
      <c r="C454" s="131" t="s">
        <v>1262</v>
      </c>
      <c r="D454" s="131" t="s">
        <v>158</v>
      </c>
      <c r="E454" s="132" t="s">
        <v>3516</v>
      </c>
      <c r="F454" s="133" t="s">
        <v>19</v>
      </c>
      <c r="G454" s="134" t="s">
        <v>3505</v>
      </c>
      <c r="H454" s="135">
        <v>1</v>
      </c>
      <c r="I454" s="136"/>
      <c r="J454" s="137">
        <f>ROUND(I454*H454,2)</f>
        <v>0</v>
      </c>
      <c r="K454" s="133" t="s">
        <v>577</v>
      </c>
      <c r="L454" s="32"/>
      <c r="M454" s="138" t="s">
        <v>19</v>
      </c>
      <c r="N454" s="139" t="s">
        <v>43</v>
      </c>
      <c r="P454" s="140">
        <f>O454*H454</f>
        <v>0</v>
      </c>
      <c r="Q454" s="140">
        <v>0</v>
      </c>
      <c r="R454" s="140">
        <f>Q454*H454</f>
        <v>0</v>
      </c>
      <c r="S454" s="140">
        <v>0</v>
      </c>
      <c r="T454" s="141">
        <f>S454*H454</f>
        <v>0</v>
      </c>
      <c r="AR454" s="142" t="s">
        <v>281</v>
      </c>
      <c r="AT454" s="142" t="s">
        <v>158</v>
      </c>
      <c r="AU454" s="142" t="s">
        <v>81</v>
      </c>
      <c r="AY454" s="17" t="s">
        <v>156</v>
      </c>
      <c r="BE454" s="143">
        <f>IF(N454="základní",J454,0)</f>
        <v>0</v>
      </c>
      <c r="BF454" s="143">
        <f>IF(N454="snížená",J454,0)</f>
        <v>0</v>
      </c>
      <c r="BG454" s="143">
        <f>IF(N454="zákl. přenesená",J454,0)</f>
        <v>0</v>
      </c>
      <c r="BH454" s="143">
        <f>IF(N454="sníž. přenesená",J454,0)</f>
        <v>0</v>
      </c>
      <c r="BI454" s="143">
        <f>IF(N454="nulová",J454,0)</f>
        <v>0</v>
      </c>
      <c r="BJ454" s="17" t="s">
        <v>79</v>
      </c>
      <c r="BK454" s="143">
        <f>ROUND(I454*H454,2)</f>
        <v>0</v>
      </c>
      <c r="BL454" s="17" t="s">
        <v>281</v>
      </c>
      <c r="BM454" s="142" t="s">
        <v>3517</v>
      </c>
    </row>
    <row r="455" spans="2:65" s="1" customFormat="1">
      <c r="B455" s="32"/>
      <c r="D455" s="144" t="s">
        <v>165</v>
      </c>
      <c r="F455" s="145" t="s">
        <v>3518</v>
      </c>
      <c r="I455" s="146"/>
      <c r="L455" s="32"/>
      <c r="M455" s="147"/>
      <c r="T455" s="53"/>
      <c r="AT455" s="17" t="s">
        <v>165</v>
      </c>
      <c r="AU455" s="17" t="s">
        <v>81</v>
      </c>
    </row>
    <row r="456" spans="2:65" s="1" customFormat="1" ht="16.5" customHeight="1">
      <c r="B456" s="32"/>
      <c r="C456" s="131" t="s">
        <v>1266</v>
      </c>
      <c r="D456" s="131" t="s">
        <v>158</v>
      </c>
      <c r="E456" s="132" t="s">
        <v>3519</v>
      </c>
      <c r="F456" s="133" t="s">
        <v>19</v>
      </c>
      <c r="G456" s="134" t="s">
        <v>3505</v>
      </c>
      <c r="H456" s="135">
        <v>1</v>
      </c>
      <c r="I456" s="136"/>
      <c r="J456" s="137">
        <f>ROUND(I456*H456,2)</f>
        <v>0</v>
      </c>
      <c r="K456" s="133" t="s">
        <v>577</v>
      </c>
      <c r="L456" s="32"/>
      <c r="M456" s="138" t="s">
        <v>19</v>
      </c>
      <c r="N456" s="139" t="s">
        <v>43</v>
      </c>
      <c r="P456" s="140">
        <f>O456*H456</f>
        <v>0</v>
      </c>
      <c r="Q456" s="140">
        <v>0</v>
      </c>
      <c r="R456" s="140">
        <f>Q456*H456</f>
        <v>0</v>
      </c>
      <c r="S456" s="140">
        <v>0</v>
      </c>
      <c r="T456" s="141">
        <f>S456*H456</f>
        <v>0</v>
      </c>
      <c r="AR456" s="142" t="s">
        <v>281</v>
      </c>
      <c r="AT456" s="142" t="s">
        <v>158</v>
      </c>
      <c r="AU456" s="142" t="s">
        <v>81</v>
      </c>
      <c r="AY456" s="17" t="s">
        <v>156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7" t="s">
        <v>79</v>
      </c>
      <c r="BK456" s="143">
        <f>ROUND(I456*H456,2)</f>
        <v>0</v>
      </c>
      <c r="BL456" s="17" t="s">
        <v>281</v>
      </c>
      <c r="BM456" s="142" t="s">
        <v>3520</v>
      </c>
    </row>
    <row r="457" spans="2:65" s="1" customFormat="1">
      <c r="B457" s="32"/>
      <c r="D457" s="144" t="s">
        <v>165</v>
      </c>
      <c r="F457" s="145" t="s">
        <v>3521</v>
      </c>
      <c r="I457" s="146"/>
      <c r="L457" s="32"/>
      <c r="M457" s="147"/>
      <c r="T457" s="53"/>
      <c r="AT457" s="17" t="s">
        <v>165</v>
      </c>
      <c r="AU457" s="17" t="s">
        <v>81</v>
      </c>
    </row>
    <row r="458" spans="2:65" s="1" customFormat="1" ht="16.5" customHeight="1">
      <c r="B458" s="32"/>
      <c r="C458" s="131" t="s">
        <v>1270</v>
      </c>
      <c r="D458" s="131" t="s">
        <v>158</v>
      </c>
      <c r="E458" s="132" t="s">
        <v>3522</v>
      </c>
      <c r="F458" s="133" t="s">
        <v>19</v>
      </c>
      <c r="G458" s="134" t="s">
        <v>3505</v>
      </c>
      <c r="H458" s="135">
        <v>1</v>
      </c>
      <c r="I458" s="136"/>
      <c r="J458" s="137">
        <f>ROUND(I458*H458,2)</f>
        <v>0</v>
      </c>
      <c r="K458" s="133" t="s">
        <v>577</v>
      </c>
      <c r="L458" s="32"/>
      <c r="M458" s="138" t="s">
        <v>19</v>
      </c>
      <c r="N458" s="139" t="s">
        <v>43</v>
      </c>
      <c r="P458" s="140">
        <f>O458*H458</f>
        <v>0</v>
      </c>
      <c r="Q458" s="140">
        <v>0</v>
      </c>
      <c r="R458" s="140">
        <f>Q458*H458</f>
        <v>0</v>
      </c>
      <c r="S458" s="140">
        <v>0</v>
      </c>
      <c r="T458" s="141">
        <f>S458*H458</f>
        <v>0</v>
      </c>
      <c r="AR458" s="142" t="s">
        <v>281</v>
      </c>
      <c r="AT458" s="142" t="s">
        <v>158</v>
      </c>
      <c r="AU458" s="142" t="s">
        <v>81</v>
      </c>
      <c r="AY458" s="17" t="s">
        <v>156</v>
      </c>
      <c r="BE458" s="143">
        <f>IF(N458="základní",J458,0)</f>
        <v>0</v>
      </c>
      <c r="BF458" s="143">
        <f>IF(N458="snížená",J458,0)</f>
        <v>0</v>
      </c>
      <c r="BG458" s="143">
        <f>IF(N458="zákl. přenesená",J458,0)</f>
        <v>0</v>
      </c>
      <c r="BH458" s="143">
        <f>IF(N458="sníž. přenesená",J458,0)</f>
        <v>0</v>
      </c>
      <c r="BI458" s="143">
        <f>IF(N458="nulová",J458,0)</f>
        <v>0</v>
      </c>
      <c r="BJ458" s="17" t="s">
        <v>79</v>
      </c>
      <c r="BK458" s="143">
        <f>ROUND(I458*H458,2)</f>
        <v>0</v>
      </c>
      <c r="BL458" s="17" t="s">
        <v>281</v>
      </c>
      <c r="BM458" s="142" t="s">
        <v>3523</v>
      </c>
    </row>
    <row r="459" spans="2:65" s="1" customFormat="1">
      <c r="B459" s="32"/>
      <c r="D459" s="144" t="s">
        <v>165</v>
      </c>
      <c r="F459" s="145" t="s">
        <v>3524</v>
      </c>
      <c r="I459" s="146"/>
      <c r="L459" s="32"/>
      <c r="M459" s="147"/>
      <c r="T459" s="53"/>
      <c r="AT459" s="17" t="s">
        <v>165</v>
      </c>
      <c r="AU459" s="17" t="s">
        <v>81</v>
      </c>
    </row>
    <row r="460" spans="2:65" s="1" customFormat="1" ht="16.5" customHeight="1">
      <c r="B460" s="32"/>
      <c r="C460" s="131" t="s">
        <v>1278</v>
      </c>
      <c r="D460" s="131" t="s">
        <v>158</v>
      </c>
      <c r="E460" s="132" t="s">
        <v>3525</v>
      </c>
      <c r="F460" s="133" t="s">
        <v>19</v>
      </c>
      <c r="G460" s="134" t="s">
        <v>284</v>
      </c>
      <c r="H460" s="135">
        <v>1</v>
      </c>
      <c r="I460" s="136"/>
      <c r="J460" s="137">
        <f>ROUND(I460*H460,2)</f>
        <v>0</v>
      </c>
      <c r="K460" s="133" t="s">
        <v>577</v>
      </c>
      <c r="L460" s="32"/>
      <c r="M460" s="138" t="s">
        <v>19</v>
      </c>
      <c r="N460" s="139" t="s">
        <v>43</v>
      </c>
      <c r="P460" s="140">
        <f>O460*H460</f>
        <v>0</v>
      </c>
      <c r="Q460" s="140">
        <v>0</v>
      </c>
      <c r="R460" s="140">
        <f>Q460*H460</f>
        <v>0</v>
      </c>
      <c r="S460" s="140">
        <v>0</v>
      </c>
      <c r="T460" s="141">
        <f>S460*H460</f>
        <v>0</v>
      </c>
      <c r="AR460" s="142" t="s">
        <v>281</v>
      </c>
      <c r="AT460" s="142" t="s">
        <v>158</v>
      </c>
      <c r="AU460" s="142" t="s">
        <v>81</v>
      </c>
      <c r="AY460" s="17" t="s">
        <v>156</v>
      </c>
      <c r="BE460" s="143">
        <f>IF(N460="základní",J460,0)</f>
        <v>0</v>
      </c>
      <c r="BF460" s="143">
        <f>IF(N460="snížená",J460,0)</f>
        <v>0</v>
      </c>
      <c r="BG460" s="143">
        <f>IF(N460="zákl. přenesená",J460,0)</f>
        <v>0</v>
      </c>
      <c r="BH460" s="143">
        <f>IF(N460="sníž. přenesená",J460,0)</f>
        <v>0</v>
      </c>
      <c r="BI460" s="143">
        <f>IF(N460="nulová",J460,0)</f>
        <v>0</v>
      </c>
      <c r="BJ460" s="17" t="s">
        <v>79</v>
      </c>
      <c r="BK460" s="143">
        <f>ROUND(I460*H460,2)</f>
        <v>0</v>
      </c>
      <c r="BL460" s="17" t="s">
        <v>281</v>
      </c>
      <c r="BM460" s="142" t="s">
        <v>3526</v>
      </c>
    </row>
    <row r="461" spans="2:65" s="1" customFormat="1">
      <c r="B461" s="32"/>
      <c r="D461" s="144" t="s">
        <v>165</v>
      </c>
      <c r="F461" s="145" t="s">
        <v>3527</v>
      </c>
      <c r="I461" s="146"/>
      <c r="L461" s="32"/>
      <c r="M461" s="187"/>
      <c r="N461" s="188"/>
      <c r="O461" s="188"/>
      <c r="P461" s="188"/>
      <c r="Q461" s="188"/>
      <c r="R461" s="188"/>
      <c r="S461" s="188"/>
      <c r="T461" s="189"/>
      <c r="AT461" s="17" t="s">
        <v>165</v>
      </c>
      <c r="AU461" s="17" t="s">
        <v>81</v>
      </c>
    </row>
    <row r="462" spans="2:65" s="1" customFormat="1" ht="6.95" customHeight="1">
      <c r="B462" s="41"/>
      <c r="C462" s="42"/>
      <c r="D462" s="42"/>
      <c r="E462" s="42"/>
      <c r="F462" s="42"/>
      <c r="G462" s="42"/>
      <c r="H462" s="42"/>
      <c r="I462" s="42"/>
      <c r="J462" s="42"/>
      <c r="K462" s="42"/>
      <c r="L462" s="32"/>
    </row>
  </sheetData>
  <sheetProtection algorithmName="SHA-512" hashValue="93f+HjxYengb7ZvEqzdNrDws1h4Vp0s6Ds2e2fD8L9Ce+HabGwlPP2uHZV7ELrCSoIocuML8h/+3PgLSWLeGcg==" saltValue="COamTjbA1D0hmMYGcJWbp2pgZEMIjvBl4SjtW4AIBcaPkZP3zRWJFsts+GqPUy9xYIKwxecreXQC0NfrVquiOw==" spinCount="100000" sheet="1" objects="1" scenarios="1" formatColumns="0" formatRows="0" autoFilter="0"/>
  <autoFilter ref="C92:K461" xr:uid="{00000000-0009-0000-0000-000005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ht="12" customHeight="1">
      <c r="B8" s="20"/>
      <c r="D8" s="27" t="s">
        <v>115</v>
      </c>
      <c r="L8" s="20"/>
    </row>
    <row r="9" spans="2:46" s="1" customFormat="1" ht="16.5" customHeight="1">
      <c r="B9" s="32"/>
      <c r="E9" s="280" t="s">
        <v>116</v>
      </c>
      <c r="F9" s="282"/>
      <c r="G9" s="282"/>
      <c r="H9" s="282"/>
      <c r="L9" s="32"/>
    </row>
    <row r="10" spans="2:46" s="1" customFormat="1" ht="12" customHeight="1">
      <c r="B10" s="32"/>
      <c r="D10" s="27" t="s">
        <v>117</v>
      </c>
      <c r="L10" s="32"/>
    </row>
    <row r="11" spans="2:46" s="1" customFormat="1" ht="16.5" customHeight="1">
      <c r="B11" s="32"/>
      <c r="E11" s="245" t="s">
        <v>3528</v>
      </c>
      <c r="F11" s="282"/>
      <c r="G11" s="282"/>
      <c r="H11" s="282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17. 1. 2026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83" t="str">
        <f>'Rekapitulace stavby'!E14</f>
        <v>Vyplň údaj</v>
      </c>
      <c r="F20" s="251"/>
      <c r="G20" s="251"/>
      <c r="H20" s="251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255" t="s">
        <v>19</v>
      </c>
      <c r="F29" s="255"/>
      <c r="G29" s="255"/>
      <c r="H29" s="255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ROUND(J103,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ROUND((SUM(BE103:BE285)),  2)</f>
        <v>0</v>
      </c>
      <c r="I35" s="93">
        <v>0.21</v>
      </c>
      <c r="J35" s="83">
        <f>ROUND(((SUM(BE103:BE285))*I35),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ROUND((SUM(BF103:BF285)),  2)</f>
        <v>0</v>
      </c>
      <c r="I36" s="93">
        <v>0.12</v>
      </c>
      <c r="J36" s="83">
        <f>ROUND(((SUM(BF103:BF285))*I36),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ROUND((SUM(BG103:BG285)),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ROUND((SUM(BH103:BH285)),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ROUND((SUM(BI103:BI285)),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26.25" customHeight="1">
      <c r="B50" s="32"/>
      <c r="E50" s="280" t="str">
        <f>E7</f>
        <v>Stavební úpravy Městské sauny Ostrov, U Koupaliště, 363 01 Ostrov</v>
      </c>
      <c r="F50" s="281"/>
      <c r="G50" s="281"/>
      <c r="H50" s="281"/>
      <c r="L50" s="32"/>
    </row>
    <row r="51" spans="2:47" ht="12" customHeight="1">
      <c r="B51" s="20"/>
      <c r="C51" s="27" t="s">
        <v>115</v>
      </c>
      <c r="L51" s="20"/>
    </row>
    <row r="52" spans="2:47" s="1" customFormat="1" ht="16.5" customHeight="1">
      <c r="B52" s="32"/>
      <c r="E52" s="280" t="s">
        <v>116</v>
      </c>
      <c r="F52" s="282"/>
      <c r="G52" s="282"/>
      <c r="H52" s="282"/>
      <c r="L52" s="32"/>
    </row>
    <row r="53" spans="2:47" s="1" customFormat="1" ht="12" customHeight="1">
      <c r="B53" s="32"/>
      <c r="C53" s="27" t="s">
        <v>117</v>
      </c>
      <c r="L53" s="32"/>
    </row>
    <row r="54" spans="2:47" s="1" customFormat="1" ht="16.5" customHeight="1">
      <c r="B54" s="32"/>
      <c r="E54" s="245" t="str">
        <f>E11</f>
        <v>01.06 - Slaboproudé elektroinstalace</v>
      </c>
      <c r="F54" s="282"/>
      <c r="G54" s="282"/>
      <c r="H54" s="282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U Koupaliště, Ostrov</v>
      </c>
      <c r="I56" s="27" t="s">
        <v>23</v>
      </c>
      <c r="J56" s="49" t="str">
        <f>IF(J14="","",J14)</f>
        <v>17. 1. 2026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Město Ostrov</v>
      </c>
      <c r="I58" s="27" t="s">
        <v>31</v>
      </c>
      <c r="J58" s="30" t="str">
        <f>E23</f>
        <v>Ing. arch. Břetislav Kubíček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Bc. Martin Frous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J103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131</v>
      </c>
      <c r="E64" s="105"/>
      <c r="F64" s="105"/>
      <c r="G64" s="105"/>
      <c r="H64" s="105"/>
      <c r="I64" s="105"/>
      <c r="J64" s="106">
        <f>J104</f>
        <v>0</v>
      </c>
      <c r="L64" s="103"/>
    </row>
    <row r="65" spans="2:12" s="9" customFormat="1" ht="19.899999999999999" customHeight="1">
      <c r="B65" s="107"/>
      <c r="D65" s="108" t="s">
        <v>3529</v>
      </c>
      <c r="E65" s="109"/>
      <c r="F65" s="109"/>
      <c r="G65" s="109"/>
      <c r="H65" s="109"/>
      <c r="I65" s="109"/>
      <c r="J65" s="110">
        <f>J105</f>
        <v>0</v>
      </c>
      <c r="L65" s="107"/>
    </row>
    <row r="66" spans="2:12" s="9" customFormat="1" ht="14.85" customHeight="1">
      <c r="B66" s="107"/>
      <c r="D66" s="108" t="s">
        <v>3530</v>
      </c>
      <c r="E66" s="109"/>
      <c r="F66" s="109"/>
      <c r="G66" s="109"/>
      <c r="H66" s="109"/>
      <c r="I66" s="109"/>
      <c r="J66" s="110">
        <f>J106</f>
        <v>0</v>
      </c>
      <c r="L66" s="107"/>
    </row>
    <row r="67" spans="2:12" s="9" customFormat="1" ht="14.85" customHeight="1">
      <c r="B67" s="107"/>
      <c r="D67" s="108" t="s">
        <v>3531</v>
      </c>
      <c r="E67" s="109"/>
      <c r="F67" s="109"/>
      <c r="G67" s="109"/>
      <c r="H67" s="109"/>
      <c r="I67" s="109"/>
      <c r="J67" s="110">
        <f>J123</f>
        <v>0</v>
      </c>
      <c r="L67" s="107"/>
    </row>
    <row r="68" spans="2:12" s="9" customFormat="1" ht="14.85" customHeight="1">
      <c r="B68" s="107"/>
      <c r="D68" s="108" t="s">
        <v>3532</v>
      </c>
      <c r="E68" s="109"/>
      <c r="F68" s="109"/>
      <c r="G68" s="109"/>
      <c r="H68" s="109"/>
      <c r="I68" s="109"/>
      <c r="J68" s="110">
        <f>J134</f>
        <v>0</v>
      </c>
      <c r="L68" s="107"/>
    </row>
    <row r="69" spans="2:12" s="9" customFormat="1" ht="19.899999999999999" customHeight="1">
      <c r="B69" s="107"/>
      <c r="D69" s="108" t="s">
        <v>3533</v>
      </c>
      <c r="E69" s="109"/>
      <c r="F69" s="109"/>
      <c r="G69" s="109"/>
      <c r="H69" s="109"/>
      <c r="I69" s="109"/>
      <c r="J69" s="110">
        <f>J151</f>
        <v>0</v>
      </c>
      <c r="L69" s="107"/>
    </row>
    <row r="70" spans="2:12" s="9" customFormat="1" ht="14.85" customHeight="1">
      <c r="B70" s="107"/>
      <c r="D70" s="108" t="s">
        <v>3534</v>
      </c>
      <c r="E70" s="109"/>
      <c r="F70" s="109"/>
      <c r="G70" s="109"/>
      <c r="H70" s="109"/>
      <c r="I70" s="109"/>
      <c r="J70" s="110">
        <f>J152</f>
        <v>0</v>
      </c>
      <c r="L70" s="107"/>
    </row>
    <row r="71" spans="2:12" s="9" customFormat="1" ht="14.85" customHeight="1">
      <c r="B71" s="107"/>
      <c r="D71" s="108" t="s">
        <v>3535</v>
      </c>
      <c r="E71" s="109"/>
      <c r="F71" s="109"/>
      <c r="G71" s="109"/>
      <c r="H71" s="109"/>
      <c r="I71" s="109"/>
      <c r="J71" s="110">
        <f>J175</f>
        <v>0</v>
      </c>
      <c r="L71" s="107"/>
    </row>
    <row r="72" spans="2:12" s="9" customFormat="1" ht="14.85" customHeight="1">
      <c r="B72" s="107"/>
      <c r="D72" s="108" t="s">
        <v>3536</v>
      </c>
      <c r="E72" s="109"/>
      <c r="F72" s="109"/>
      <c r="G72" s="109"/>
      <c r="H72" s="109"/>
      <c r="I72" s="109"/>
      <c r="J72" s="110">
        <f>J184</f>
        <v>0</v>
      </c>
      <c r="L72" s="107"/>
    </row>
    <row r="73" spans="2:12" s="9" customFormat="1" ht="14.85" customHeight="1">
      <c r="B73" s="107"/>
      <c r="D73" s="108" t="s">
        <v>3537</v>
      </c>
      <c r="E73" s="109"/>
      <c r="F73" s="109"/>
      <c r="G73" s="109"/>
      <c r="H73" s="109"/>
      <c r="I73" s="109"/>
      <c r="J73" s="110">
        <f>J195</f>
        <v>0</v>
      </c>
      <c r="L73" s="107"/>
    </row>
    <row r="74" spans="2:12" s="9" customFormat="1" ht="19.899999999999999" customHeight="1">
      <c r="B74" s="107"/>
      <c r="D74" s="108" t="s">
        <v>3538</v>
      </c>
      <c r="E74" s="109"/>
      <c r="F74" s="109"/>
      <c r="G74" s="109"/>
      <c r="H74" s="109"/>
      <c r="I74" s="109"/>
      <c r="J74" s="110">
        <f>J212</f>
        <v>0</v>
      </c>
      <c r="L74" s="107"/>
    </row>
    <row r="75" spans="2:12" s="9" customFormat="1" ht="14.85" customHeight="1">
      <c r="B75" s="107"/>
      <c r="D75" s="108" t="s">
        <v>3539</v>
      </c>
      <c r="E75" s="109"/>
      <c r="F75" s="109"/>
      <c r="G75" s="109"/>
      <c r="H75" s="109"/>
      <c r="I75" s="109"/>
      <c r="J75" s="110">
        <f>J213</f>
        <v>0</v>
      </c>
      <c r="L75" s="107"/>
    </row>
    <row r="76" spans="2:12" s="9" customFormat="1" ht="14.85" customHeight="1">
      <c r="B76" s="107"/>
      <c r="D76" s="108" t="s">
        <v>3540</v>
      </c>
      <c r="E76" s="109"/>
      <c r="F76" s="109"/>
      <c r="G76" s="109"/>
      <c r="H76" s="109"/>
      <c r="I76" s="109"/>
      <c r="J76" s="110">
        <f>J224</f>
        <v>0</v>
      </c>
      <c r="L76" s="107"/>
    </row>
    <row r="77" spans="2:12" s="9" customFormat="1" ht="14.85" customHeight="1">
      <c r="B77" s="107"/>
      <c r="D77" s="108" t="s">
        <v>3541</v>
      </c>
      <c r="E77" s="109"/>
      <c r="F77" s="109"/>
      <c r="G77" s="109"/>
      <c r="H77" s="109"/>
      <c r="I77" s="109"/>
      <c r="J77" s="110">
        <f>J231</f>
        <v>0</v>
      </c>
      <c r="L77" s="107"/>
    </row>
    <row r="78" spans="2:12" s="9" customFormat="1" ht="19.899999999999999" customHeight="1">
      <c r="B78" s="107"/>
      <c r="D78" s="108" t="s">
        <v>3542</v>
      </c>
      <c r="E78" s="109"/>
      <c r="F78" s="109"/>
      <c r="G78" s="109"/>
      <c r="H78" s="109"/>
      <c r="I78" s="109"/>
      <c r="J78" s="110">
        <f>J248</f>
        <v>0</v>
      </c>
      <c r="L78" s="107"/>
    </row>
    <row r="79" spans="2:12" s="9" customFormat="1" ht="14.85" customHeight="1">
      <c r="B79" s="107"/>
      <c r="D79" s="108" t="s">
        <v>3543</v>
      </c>
      <c r="E79" s="109"/>
      <c r="F79" s="109"/>
      <c r="G79" s="109"/>
      <c r="H79" s="109"/>
      <c r="I79" s="109"/>
      <c r="J79" s="110">
        <f>J249</f>
        <v>0</v>
      </c>
      <c r="L79" s="107"/>
    </row>
    <row r="80" spans="2:12" s="9" customFormat="1" ht="14.85" customHeight="1">
      <c r="B80" s="107"/>
      <c r="D80" s="108" t="s">
        <v>3544</v>
      </c>
      <c r="E80" s="109"/>
      <c r="F80" s="109"/>
      <c r="G80" s="109"/>
      <c r="H80" s="109"/>
      <c r="I80" s="109"/>
      <c r="J80" s="110">
        <f>J262</f>
        <v>0</v>
      </c>
      <c r="L80" s="107"/>
    </row>
    <row r="81" spans="2:12" s="9" customFormat="1" ht="14.85" customHeight="1">
      <c r="B81" s="107"/>
      <c r="D81" s="108" t="s">
        <v>3545</v>
      </c>
      <c r="E81" s="109"/>
      <c r="F81" s="109"/>
      <c r="G81" s="109"/>
      <c r="H81" s="109"/>
      <c r="I81" s="109"/>
      <c r="J81" s="110">
        <f>J269</f>
        <v>0</v>
      </c>
      <c r="L81" s="107"/>
    </row>
    <row r="82" spans="2:12" s="1" customFormat="1" ht="21.75" customHeight="1">
      <c r="B82" s="32"/>
      <c r="L82" s="32"/>
    </row>
    <row r="83" spans="2:12" s="1" customFormat="1" ht="6.95" customHeight="1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32"/>
    </row>
    <row r="87" spans="2:12" s="1" customFormat="1" ht="6.95" customHeight="1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32"/>
    </row>
    <row r="88" spans="2:12" s="1" customFormat="1" ht="24.95" customHeight="1">
      <c r="B88" s="32"/>
      <c r="C88" s="21" t="s">
        <v>141</v>
      </c>
      <c r="L88" s="32"/>
    </row>
    <row r="89" spans="2:12" s="1" customFormat="1" ht="6.95" customHeight="1">
      <c r="B89" s="32"/>
      <c r="L89" s="32"/>
    </row>
    <row r="90" spans="2:12" s="1" customFormat="1" ht="12" customHeight="1">
      <c r="B90" s="32"/>
      <c r="C90" s="27" t="s">
        <v>16</v>
      </c>
      <c r="L90" s="32"/>
    </row>
    <row r="91" spans="2:12" s="1" customFormat="1" ht="26.25" customHeight="1">
      <c r="B91" s="32"/>
      <c r="E91" s="280" t="str">
        <f>E7</f>
        <v>Stavební úpravy Městské sauny Ostrov, U Koupaliště, 363 01 Ostrov</v>
      </c>
      <c r="F91" s="281"/>
      <c r="G91" s="281"/>
      <c r="H91" s="281"/>
      <c r="L91" s="32"/>
    </row>
    <row r="92" spans="2:12" ht="12" customHeight="1">
      <c r="B92" s="20"/>
      <c r="C92" s="27" t="s">
        <v>115</v>
      </c>
      <c r="L92" s="20"/>
    </row>
    <row r="93" spans="2:12" s="1" customFormat="1" ht="16.5" customHeight="1">
      <c r="B93" s="32"/>
      <c r="E93" s="280" t="s">
        <v>116</v>
      </c>
      <c r="F93" s="282"/>
      <c r="G93" s="282"/>
      <c r="H93" s="282"/>
      <c r="L93" s="32"/>
    </row>
    <row r="94" spans="2:12" s="1" customFormat="1" ht="12" customHeight="1">
      <c r="B94" s="32"/>
      <c r="C94" s="27" t="s">
        <v>117</v>
      </c>
      <c r="L94" s="32"/>
    </row>
    <row r="95" spans="2:12" s="1" customFormat="1" ht="16.5" customHeight="1">
      <c r="B95" s="32"/>
      <c r="E95" s="245" t="str">
        <f>E11</f>
        <v>01.06 - Slaboproudé elektroinstalace</v>
      </c>
      <c r="F95" s="282"/>
      <c r="G95" s="282"/>
      <c r="H95" s="282"/>
      <c r="L95" s="32"/>
    </row>
    <row r="96" spans="2:12" s="1" customFormat="1" ht="6.95" customHeight="1">
      <c r="B96" s="32"/>
      <c r="L96" s="32"/>
    </row>
    <row r="97" spans="2:65" s="1" customFormat="1" ht="12" customHeight="1">
      <c r="B97" s="32"/>
      <c r="C97" s="27" t="s">
        <v>21</v>
      </c>
      <c r="F97" s="25" t="str">
        <f>F14</f>
        <v>U Koupaliště, Ostrov</v>
      </c>
      <c r="I97" s="27" t="s">
        <v>23</v>
      </c>
      <c r="J97" s="49" t="str">
        <f>IF(J14="","",J14)</f>
        <v>17. 1. 2026</v>
      </c>
      <c r="L97" s="32"/>
    </row>
    <row r="98" spans="2:65" s="1" customFormat="1" ht="6.95" customHeight="1">
      <c r="B98" s="32"/>
      <c r="L98" s="32"/>
    </row>
    <row r="99" spans="2:65" s="1" customFormat="1" ht="25.7" customHeight="1">
      <c r="B99" s="32"/>
      <c r="C99" s="27" t="s">
        <v>25</v>
      </c>
      <c r="F99" s="25" t="str">
        <f>E17</f>
        <v>Město Ostrov</v>
      </c>
      <c r="I99" s="27" t="s">
        <v>31</v>
      </c>
      <c r="J99" s="30" t="str">
        <f>E23</f>
        <v>Ing. arch. Břetislav Kubíček</v>
      </c>
      <c r="L99" s="32"/>
    </row>
    <row r="100" spans="2:65" s="1" customFormat="1" ht="15.2" customHeight="1">
      <c r="B100" s="32"/>
      <c r="C100" s="27" t="s">
        <v>29</v>
      </c>
      <c r="F100" s="25" t="str">
        <f>IF(E20="","",E20)</f>
        <v>Vyplň údaj</v>
      </c>
      <c r="I100" s="27" t="s">
        <v>34</v>
      </c>
      <c r="J100" s="30" t="str">
        <f>E26</f>
        <v>Bc. Martin Frous</v>
      </c>
      <c r="L100" s="32"/>
    </row>
    <row r="101" spans="2:65" s="1" customFormat="1" ht="10.35" customHeight="1">
      <c r="B101" s="32"/>
      <c r="L101" s="32"/>
    </row>
    <row r="102" spans="2:65" s="10" customFormat="1" ht="29.25" customHeight="1">
      <c r="B102" s="111"/>
      <c r="C102" s="112" t="s">
        <v>142</v>
      </c>
      <c r="D102" s="113" t="s">
        <v>57</v>
      </c>
      <c r="E102" s="113" t="s">
        <v>53</v>
      </c>
      <c r="F102" s="113" t="s">
        <v>54</v>
      </c>
      <c r="G102" s="113" t="s">
        <v>143</v>
      </c>
      <c r="H102" s="113" t="s">
        <v>144</v>
      </c>
      <c r="I102" s="113" t="s">
        <v>145</v>
      </c>
      <c r="J102" s="113" t="s">
        <v>121</v>
      </c>
      <c r="K102" s="114" t="s">
        <v>146</v>
      </c>
      <c r="L102" s="111"/>
      <c r="M102" s="56" t="s">
        <v>19</v>
      </c>
      <c r="N102" s="57" t="s">
        <v>42</v>
      </c>
      <c r="O102" s="57" t="s">
        <v>147</v>
      </c>
      <c r="P102" s="57" t="s">
        <v>148</v>
      </c>
      <c r="Q102" s="57" t="s">
        <v>149</v>
      </c>
      <c r="R102" s="57" t="s">
        <v>150</v>
      </c>
      <c r="S102" s="57" t="s">
        <v>151</v>
      </c>
      <c r="T102" s="58" t="s">
        <v>152</v>
      </c>
    </row>
    <row r="103" spans="2:65" s="1" customFormat="1" ht="22.9" customHeight="1">
      <c r="B103" s="32"/>
      <c r="C103" s="61" t="s">
        <v>153</v>
      </c>
      <c r="J103" s="115">
        <f>BK103</f>
        <v>0</v>
      </c>
      <c r="L103" s="32"/>
      <c r="M103" s="59"/>
      <c r="N103" s="50"/>
      <c r="O103" s="50"/>
      <c r="P103" s="116">
        <f>P104</f>
        <v>0</v>
      </c>
      <c r="Q103" s="50"/>
      <c r="R103" s="116">
        <f>R104</f>
        <v>0</v>
      </c>
      <c r="S103" s="50"/>
      <c r="T103" s="117">
        <f>T104</f>
        <v>0</v>
      </c>
      <c r="AT103" s="17" t="s">
        <v>71</v>
      </c>
      <c r="AU103" s="17" t="s">
        <v>122</v>
      </c>
      <c r="BK103" s="118">
        <f>BK104</f>
        <v>0</v>
      </c>
    </row>
    <row r="104" spans="2:65" s="11" customFormat="1" ht="25.9" customHeight="1">
      <c r="B104" s="119"/>
      <c r="D104" s="120" t="s">
        <v>71</v>
      </c>
      <c r="E104" s="121" t="s">
        <v>838</v>
      </c>
      <c r="F104" s="121" t="s">
        <v>839</v>
      </c>
      <c r="I104" s="122"/>
      <c r="J104" s="123">
        <f>BK104</f>
        <v>0</v>
      </c>
      <c r="L104" s="119"/>
      <c r="M104" s="124"/>
      <c r="P104" s="125">
        <f>P105+P151+P212+P248</f>
        <v>0</v>
      </c>
      <c r="R104" s="125">
        <f>R105+R151+R212+R248</f>
        <v>0</v>
      </c>
      <c r="T104" s="126">
        <f>T105+T151+T212+T248</f>
        <v>0</v>
      </c>
      <c r="AR104" s="120" t="s">
        <v>81</v>
      </c>
      <c r="AT104" s="127" t="s">
        <v>71</v>
      </c>
      <c r="AU104" s="127" t="s">
        <v>72</v>
      </c>
      <c r="AY104" s="120" t="s">
        <v>156</v>
      </c>
      <c r="BK104" s="128">
        <f>BK105+BK151+BK212+BK248</f>
        <v>0</v>
      </c>
    </row>
    <row r="105" spans="2:65" s="11" customFormat="1" ht="22.9" customHeight="1">
      <c r="B105" s="119"/>
      <c r="D105" s="120" t="s">
        <v>71</v>
      </c>
      <c r="E105" s="129" t="s">
        <v>3006</v>
      </c>
      <c r="F105" s="129" t="s">
        <v>3546</v>
      </c>
      <c r="I105" s="122"/>
      <c r="J105" s="130">
        <f>BK105</f>
        <v>0</v>
      </c>
      <c r="L105" s="119"/>
      <c r="M105" s="124"/>
      <c r="P105" s="125">
        <f>P106+P123+P134</f>
        <v>0</v>
      </c>
      <c r="R105" s="125">
        <f>R106+R123+R134</f>
        <v>0</v>
      </c>
      <c r="T105" s="126">
        <f>T106+T123+T134</f>
        <v>0</v>
      </c>
      <c r="AR105" s="120" t="s">
        <v>79</v>
      </c>
      <c r="AT105" s="127" t="s">
        <v>71</v>
      </c>
      <c r="AU105" s="127" t="s">
        <v>79</v>
      </c>
      <c r="AY105" s="120" t="s">
        <v>156</v>
      </c>
      <c r="BK105" s="128">
        <f>BK106+BK123+BK134</f>
        <v>0</v>
      </c>
    </row>
    <row r="106" spans="2:65" s="11" customFormat="1" ht="20.85" customHeight="1">
      <c r="B106" s="119"/>
      <c r="D106" s="120" t="s">
        <v>71</v>
      </c>
      <c r="E106" s="129" t="s">
        <v>3547</v>
      </c>
      <c r="F106" s="129" t="s">
        <v>3546</v>
      </c>
      <c r="I106" s="122"/>
      <c r="J106" s="130">
        <f>BK106</f>
        <v>0</v>
      </c>
      <c r="L106" s="119"/>
      <c r="M106" s="124"/>
      <c r="P106" s="125">
        <f>SUM(P107:P122)</f>
        <v>0</v>
      </c>
      <c r="R106" s="125">
        <f>SUM(R107:R122)</f>
        <v>0</v>
      </c>
      <c r="T106" s="126">
        <f>SUM(T107:T122)</f>
        <v>0</v>
      </c>
      <c r="AR106" s="120" t="s">
        <v>81</v>
      </c>
      <c r="AT106" s="127" t="s">
        <v>71</v>
      </c>
      <c r="AU106" s="127" t="s">
        <v>81</v>
      </c>
      <c r="AY106" s="120" t="s">
        <v>156</v>
      </c>
      <c r="BK106" s="128">
        <f>SUM(BK107:BK122)</f>
        <v>0</v>
      </c>
    </row>
    <row r="107" spans="2:65" s="1" customFormat="1" ht="16.5" customHeight="1">
      <c r="B107" s="32"/>
      <c r="C107" s="131" t="s">
        <v>79</v>
      </c>
      <c r="D107" s="131" t="s">
        <v>158</v>
      </c>
      <c r="E107" s="132" t="s">
        <v>3548</v>
      </c>
      <c r="F107" s="133" t="s">
        <v>3549</v>
      </c>
      <c r="G107" s="134" t="s">
        <v>3010</v>
      </c>
      <c r="H107" s="135">
        <v>1</v>
      </c>
      <c r="I107" s="136"/>
      <c r="J107" s="137">
        <f>ROUND(I107*H107,2)</f>
        <v>0</v>
      </c>
      <c r="K107" s="133" t="s">
        <v>577</v>
      </c>
      <c r="L107" s="32"/>
      <c r="M107" s="138" t="s">
        <v>19</v>
      </c>
      <c r="N107" s="139" t="s">
        <v>43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281</v>
      </c>
      <c r="AT107" s="142" t="s">
        <v>158</v>
      </c>
      <c r="AU107" s="142" t="s">
        <v>183</v>
      </c>
      <c r="AY107" s="17" t="s">
        <v>156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7" t="s">
        <v>79</v>
      </c>
      <c r="BK107" s="143">
        <f>ROUND(I107*H107,2)</f>
        <v>0</v>
      </c>
      <c r="BL107" s="17" t="s">
        <v>281</v>
      </c>
      <c r="BM107" s="142" t="s">
        <v>3550</v>
      </c>
    </row>
    <row r="108" spans="2:65" s="1" customFormat="1">
      <c r="B108" s="32"/>
      <c r="D108" s="144" t="s">
        <v>165</v>
      </c>
      <c r="F108" s="145" t="s">
        <v>3549</v>
      </c>
      <c r="I108" s="146"/>
      <c r="L108" s="32"/>
      <c r="M108" s="147"/>
      <c r="T108" s="53"/>
      <c r="AT108" s="17" t="s">
        <v>165</v>
      </c>
      <c r="AU108" s="17" t="s">
        <v>183</v>
      </c>
    </row>
    <row r="109" spans="2:65" s="1" customFormat="1" ht="24.2" customHeight="1">
      <c r="B109" s="32"/>
      <c r="C109" s="131" t="s">
        <v>81</v>
      </c>
      <c r="D109" s="131" t="s">
        <v>158</v>
      </c>
      <c r="E109" s="132" t="s">
        <v>3551</v>
      </c>
      <c r="F109" s="133" t="s">
        <v>3552</v>
      </c>
      <c r="G109" s="134" t="s">
        <v>3010</v>
      </c>
      <c r="H109" s="135">
        <v>1</v>
      </c>
      <c r="I109" s="136"/>
      <c r="J109" s="137">
        <f>ROUND(I109*H109,2)</f>
        <v>0</v>
      </c>
      <c r="K109" s="133" t="s">
        <v>577</v>
      </c>
      <c r="L109" s="32"/>
      <c r="M109" s="138" t="s">
        <v>19</v>
      </c>
      <c r="N109" s="139" t="s">
        <v>43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281</v>
      </c>
      <c r="AT109" s="142" t="s">
        <v>158</v>
      </c>
      <c r="AU109" s="142" t="s">
        <v>183</v>
      </c>
      <c r="AY109" s="17" t="s">
        <v>156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7" t="s">
        <v>79</v>
      </c>
      <c r="BK109" s="143">
        <f>ROUND(I109*H109,2)</f>
        <v>0</v>
      </c>
      <c r="BL109" s="17" t="s">
        <v>281</v>
      </c>
      <c r="BM109" s="142" t="s">
        <v>3553</v>
      </c>
    </row>
    <row r="110" spans="2:65" s="1" customFormat="1">
      <c r="B110" s="32"/>
      <c r="D110" s="144" t="s">
        <v>165</v>
      </c>
      <c r="F110" s="145" t="s">
        <v>3552</v>
      </c>
      <c r="I110" s="146"/>
      <c r="L110" s="32"/>
      <c r="M110" s="147"/>
      <c r="T110" s="53"/>
      <c r="AT110" s="17" t="s">
        <v>165</v>
      </c>
      <c r="AU110" s="17" t="s">
        <v>183</v>
      </c>
    </row>
    <row r="111" spans="2:65" s="1" customFormat="1" ht="16.5" customHeight="1">
      <c r="B111" s="32"/>
      <c r="C111" s="131" t="s">
        <v>183</v>
      </c>
      <c r="D111" s="131" t="s">
        <v>158</v>
      </c>
      <c r="E111" s="132" t="s">
        <v>3554</v>
      </c>
      <c r="F111" s="133" t="s">
        <v>3555</v>
      </c>
      <c r="G111" s="134" t="s">
        <v>3010</v>
      </c>
      <c r="H111" s="135">
        <v>1</v>
      </c>
      <c r="I111" s="136"/>
      <c r="J111" s="137">
        <f>ROUND(I111*H111,2)</f>
        <v>0</v>
      </c>
      <c r="K111" s="133" t="s">
        <v>577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281</v>
      </c>
      <c r="AT111" s="142" t="s">
        <v>158</v>
      </c>
      <c r="AU111" s="142" t="s">
        <v>183</v>
      </c>
      <c r="AY111" s="17" t="s">
        <v>156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281</v>
      </c>
      <c r="BM111" s="142" t="s">
        <v>3556</v>
      </c>
    </row>
    <row r="112" spans="2:65" s="1" customFormat="1">
      <c r="B112" s="32"/>
      <c r="D112" s="144" t="s">
        <v>165</v>
      </c>
      <c r="F112" s="145" t="s">
        <v>3555</v>
      </c>
      <c r="I112" s="146"/>
      <c r="L112" s="32"/>
      <c r="M112" s="147"/>
      <c r="T112" s="53"/>
      <c r="AT112" s="17" t="s">
        <v>165</v>
      </c>
      <c r="AU112" s="17" t="s">
        <v>183</v>
      </c>
    </row>
    <row r="113" spans="2:65" s="1" customFormat="1" ht="16.5" customHeight="1">
      <c r="B113" s="32"/>
      <c r="C113" s="131" t="s">
        <v>163</v>
      </c>
      <c r="D113" s="131" t="s">
        <v>158</v>
      </c>
      <c r="E113" s="132" t="s">
        <v>3557</v>
      </c>
      <c r="F113" s="133" t="s">
        <v>3558</v>
      </c>
      <c r="G113" s="134" t="s">
        <v>3010</v>
      </c>
      <c r="H113" s="135">
        <v>1</v>
      </c>
      <c r="I113" s="136"/>
      <c r="J113" s="137">
        <f>ROUND(I113*H113,2)</f>
        <v>0</v>
      </c>
      <c r="K113" s="133" t="s">
        <v>577</v>
      </c>
      <c r="L113" s="32"/>
      <c r="M113" s="138" t="s">
        <v>19</v>
      </c>
      <c r="N113" s="139" t="s">
        <v>43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281</v>
      </c>
      <c r="AT113" s="142" t="s">
        <v>158</v>
      </c>
      <c r="AU113" s="142" t="s">
        <v>183</v>
      </c>
      <c r="AY113" s="17" t="s">
        <v>156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7" t="s">
        <v>79</v>
      </c>
      <c r="BK113" s="143">
        <f>ROUND(I113*H113,2)</f>
        <v>0</v>
      </c>
      <c r="BL113" s="17" t="s">
        <v>281</v>
      </c>
      <c r="BM113" s="142" t="s">
        <v>3559</v>
      </c>
    </row>
    <row r="114" spans="2:65" s="1" customFormat="1">
      <c r="B114" s="32"/>
      <c r="D114" s="144" t="s">
        <v>165</v>
      </c>
      <c r="F114" s="145" t="s">
        <v>3558</v>
      </c>
      <c r="I114" s="146"/>
      <c r="L114" s="32"/>
      <c r="M114" s="147"/>
      <c r="T114" s="53"/>
      <c r="AT114" s="17" t="s">
        <v>165</v>
      </c>
      <c r="AU114" s="17" t="s">
        <v>183</v>
      </c>
    </row>
    <row r="115" spans="2:65" s="1" customFormat="1" ht="16.5" customHeight="1">
      <c r="B115" s="32"/>
      <c r="C115" s="131" t="s">
        <v>196</v>
      </c>
      <c r="D115" s="131" t="s">
        <v>158</v>
      </c>
      <c r="E115" s="132" t="s">
        <v>3560</v>
      </c>
      <c r="F115" s="133" t="s">
        <v>3561</v>
      </c>
      <c r="G115" s="134" t="s">
        <v>3010</v>
      </c>
      <c r="H115" s="135">
        <v>1</v>
      </c>
      <c r="I115" s="136"/>
      <c r="J115" s="137">
        <f>ROUND(I115*H115,2)</f>
        <v>0</v>
      </c>
      <c r="K115" s="133" t="s">
        <v>577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AR115" s="142" t="s">
        <v>281</v>
      </c>
      <c r="AT115" s="142" t="s">
        <v>158</v>
      </c>
      <c r="AU115" s="142" t="s">
        <v>183</v>
      </c>
      <c r="AY115" s="17" t="s">
        <v>156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281</v>
      </c>
      <c r="BM115" s="142" t="s">
        <v>3562</v>
      </c>
    </row>
    <row r="116" spans="2:65" s="1" customFormat="1">
      <c r="B116" s="32"/>
      <c r="D116" s="144" t="s">
        <v>165</v>
      </c>
      <c r="F116" s="145" t="s">
        <v>3561</v>
      </c>
      <c r="I116" s="146"/>
      <c r="L116" s="32"/>
      <c r="M116" s="147"/>
      <c r="T116" s="53"/>
      <c r="AT116" s="17" t="s">
        <v>165</v>
      </c>
      <c r="AU116" s="17" t="s">
        <v>183</v>
      </c>
    </row>
    <row r="117" spans="2:65" s="1" customFormat="1" ht="16.5" customHeight="1">
      <c r="B117" s="32"/>
      <c r="C117" s="131" t="s">
        <v>202</v>
      </c>
      <c r="D117" s="131" t="s">
        <v>158</v>
      </c>
      <c r="E117" s="132" t="s">
        <v>3563</v>
      </c>
      <c r="F117" s="133" t="s">
        <v>3564</v>
      </c>
      <c r="G117" s="134" t="s">
        <v>3010</v>
      </c>
      <c r="H117" s="135">
        <v>5</v>
      </c>
      <c r="I117" s="136"/>
      <c r="J117" s="137">
        <f>ROUND(I117*H117,2)</f>
        <v>0</v>
      </c>
      <c r="K117" s="133" t="s">
        <v>577</v>
      </c>
      <c r="L117" s="32"/>
      <c r="M117" s="138" t="s">
        <v>19</v>
      </c>
      <c r="N117" s="139" t="s">
        <v>43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281</v>
      </c>
      <c r="AT117" s="142" t="s">
        <v>158</v>
      </c>
      <c r="AU117" s="142" t="s">
        <v>183</v>
      </c>
      <c r="AY117" s="17" t="s">
        <v>156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7" t="s">
        <v>79</v>
      </c>
      <c r="BK117" s="143">
        <f>ROUND(I117*H117,2)</f>
        <v>0</v>
      </c>
      <c r="BL117" s="17" t="s">
        <v>281</v>
      </c>
      <c r="BM117" s="142" t="s">
        <v>3565</v>
      </c>
    </row>
    <row r="118" spans="2:65" s="1" customFormat="1">
      <c r="B118" s="32"/>
      <c r="D118" s="144" t="s">
        <v>165</v>
      </c>
      <c r="F118" s="145" t="s">
        <v>3564</v>
      </c>
      <c r="I118" s="146"/>
      <c r="L118" s="32"/>
      <c r="M118" s="147"/>
      <c r="T118" s="53"/>
      <c r="AT118" s="17" t="s">
        <v>165</v>
      </c>
      <c r="AU118" s="17" t="s">
        <v>183</v>
      </c>
    </row>
    <row r="119" spans="2:65" s="1" customFormat="1" ht="16.5" customHeight="1">
      <c r="B119" s="32"/>
      <c r="C119" s="131" t="s">
        <v>209</v>
      </c>
      <c r="D119" s="131" t="s">
        <v>158</v>
      </c>
      <c r="E119" s="132" t="s">
        <v>3566</v>
      </c>
      <c r="F119" s="133" t="s">
        <v>3567</v>
      </c>
      <c r="G119" s="134" t="s">
        <v>3010</v>
      </c>
      <c r="H119" s="135">
        <v>1</v>
      </c>
      <c r="I119" s="136"/>
      <c r="J119" s="137">
        <f>ROUND(I119*H119,2)</f>
        <v>0</v>
      </c>
      <c r="K119" s="133" t="s">
        <v>577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281</v>
      </c>
      <c r="AT119" s="142" t="s">
        <v>158</v>
      </c>
      <c r="AU119" s="142" t="s">
        <v>183</v>
      </c>
      <c r="AY119" s="17" t="s">
        <v>156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281</v>
      </c>
      <c r="BM119" s="142" t="s">
        <v>3568</v>
      </c>
    </row>
    <row r="120" spans="2:65" s="1" customFormat="1">
      <c r="B120" s="32"/>
      <c r="D120" s="144" t="s">
        <v>165</v>
      </c>
      <c r="F120" s="145" t="s">
        <v>3567</v>
      </c>
      <c r="I120" s="146"/>
      <c r="L120" s="32"/>
      <c r="M120" s="147"/>
      <c r="T120" s="53"/>
      <c r="AT120" s="17" t="s">
        <v>165</v>
      </c>
      <c r="AU120" s="17" t="s">
        <v>183</v>
      </c>
    </row>
    <row r="121" spans="2:65" s="1" customFormat="1" ht="16.5" customHeight="1">
      <c r="B121" s="32"/>
      <c r="C121" s="131" t="s">
        <v>215</v>
      </c>
      <c r="D121" s="131" t="s">
        <v>158</v>
      </c>
      <c r="E121" s="132" t="s">
        <v>3569</v>
      </c>
      <c r="F121" s="133" t="s">
        <v>3570</v>
      </c>
      <c r="G121" s="134" t="s">
        <v>3010</v>
      </c>
      <c r="H121" s="135">
        <v>1</v>
      </c>
      <c r="I121" s="136"/>
      <c r="J121" s="137">
        <f>ROUND(I121*H121,2)</f>
        <v>0</v>
      </c>
      <c r="K121" s="133" t="s">
        <v>577</v>
      </c>
      <c r="L121" s="32"/>
      <c r="M121" s="138" t="s">
        <v>19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281</v>
      </c>
      <c r="AT121" s="142" t="s">
        <v>158</v>
      </c>
      <c r="AU121" s="142" t="s">
        <v>183</v>
      </c>
      <c r="AY121" s="17" t="s">
        <v>156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7" t="s">
        <v>79</v>
      </c>
      <c r="BK121" s="143">
        <f>ROUND(I121*H121,2)</f>
        <v>0</v>
      </c>
      <c r="BL121" s="17" t="s">
        <v>281</v>
      </c>
      <c r="BM121" s="142" t="s">
        <v>3571</v>
      </c>
    </row>
    <row r="122" spans="2:65" s="1" customFormat="1">
      <c r="B122" s="32"/>
      <c r="D122" s="144" t="s">
        <v>165</v>
      </c>
      <c r="F122" s="145" t="s">
        <v>3570</v>
      </c>
      <c r="I122" s="146"/>
      <c r="L122" s="32"/>
      <c r="M122" s="147"/>
      <c r="T122" s="53"/>
      <c r="AT122" s="17" t="s">
        <v>165</v>
      </c>
      <c r="AU122" s="17" t="s">
        <v>183</v>
      </c>
    </row>
    <row r="123" spans="2:65" s="11" customFormat="1" ht="20.85" customHeight="1">
      <c r="B123" s="119"/>
      <c r="D123" s="120" t="s">
        <v>71</v>
      </c>
      <c r="E123" s="129" t="s">
        <v>3572</v>
      </c>
      <c r="F123" s="129" t="s">
        <v>3573</v>
      </c>
      <c r="I123" s="122"/>
      <c r="J123" s="130">
        <f>BK123</f>
        <v>0</v>
      </c>
      <c r="L123" s="119"/>
      <c r="M123" s="124"/>
      <c r="P123" s="125">
        <f>SUM(P124:P133)</f>
        <v>0</v>
      </c>
      <c r="R123" s="125">
        <f>SUM(R124:R133)</f>
        <v>0</v>
      </c>
      <c r="T123" s="126">
        <f>SUM(T124:T133)</f>
        <v>0</v>
      </c>
      <c r="AR123" s="120" t="s">
        <v>81</v>
      </c>
      <c r="AT123" s="127" t="s">
        <v>71</v>
      </c>
      <c r="AU123" s="127" t="s">
        <v>81</v>
      </c>
      <c r="AY123" s="120" t="s">
        <v>156</v>
      </c>
      <c r="BK123" s="128">
        <f>SUM(BK124:BK133)</f>
        <v>0</v>
      </c>
    </row>
    <row r="124" spans="2:65" s="1" customFormat="1" ht="16.5" customHeight="1">
      <c r="B124" s="32"/>
      <c r="C124" s="131" t="s">
        <v>223</v>
      </c>
      <c r="D124" s="131" t="s">
        <v>158</v>
      </c>
      <c r="E124" s="132" t="s">
        <v>3574</v>
      </c>
      <c r="F124" s="133" t="s">
        <v>3575</v>
      </c>
      <c r="G124" s="134" t="s">
        <v>372</v>
      </c>
      <c r="H124" s="135">
        <v>90</v>
      </c>
      <c r="I124" s="136"/>
      <c r="J124" s="137">
        <f>ROUND(I124*H124,2)</f>
        <v>0</v>
      </c>
      <c r="K124" s="133" t="s">
        <v>577</v>
      </c>
      <c r="L124" s="32"/>
      <c r="M124" s="138" t="s">
        <v>19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281</v>
      </c>
      <c r="AT124" s="142" t="s">
        <v>158</v>
      </c>
      <c r="AU124" s="142" t="s">
        <v>183</v>
      </c>
      <c r="AY124" s="17" t="s">
        <v>156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7" t="s">
        <v>79</v>
      </c>
      <c r="BK124" s="143">
        <f>ROUND(I124*H124,2)</f>
        <v>0</v>
      </c>
      <c r="BL124" s="17" t="s">
        <v>281</v>
      </c>
      <c r="BM124" s="142" t="s">
        <v>3576</v>
      </c>
    </row>
    <row r="125" spans="2:65" s="1" customFormat="1">
      <c r="B125" s="32"/>
      <c r="D125" s="144" t="s">
        <v>165</v>
      </c>
      <c r="F125" s="145" t="s">
        <v>3575</v>
      </c>
      <c r="I125" s="146"/>
      <c r="L125" s="32"/>
      <c r="M125" s="147"/>
      <c r="T125" s="53"/>
      <c r="AT125" s="17" t="s">
        <v>165</v>
      </c>
      <c r="AU125" s="17" t="s">
        <v>183</v>
      </c>
    </row>
    <row r="126" spans="2:65" s="1" customFormat="1" ht="16.5" customHeight="1">
      <c r="B126" s="32"/>
      <c r="C126" s="131" t="s">
        <v>229</v>
      </c>
      <c r="D126" s="131" t="s">
        <v>158</v>
      </c>
      <c r="E126" s="132" t="s">
        <v>3577</v>
      </c>
      <c r="F126" s="133" t="s">
        <v>3578</v>
      </c>
      <c r="G126" s="134" t="s">
        <v>372</v>
      </c>
      <c r="H126" s="135">
        <v>5</v>
      </c>
      <c r="I126" s="136"/>
      <c r="J126" s="137">
        <f>ROUND(I126*H126,2)</f>
        <v>0</v>
      </c>
      <c r="K126" s="133" t="s">
        <v>577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281</v>
      </c>
      <c r="AT126" s="142" t="s">
        <v>158</v>
      </c>
      <c r="AU126" s="142" t="s">
        <v>183</v>
      </c>
      <c r="AY126" s="17" t="s">
        <v>156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281</v>
      </c>
      <c r="BM126" s="142" t="s">
        <v>3579</v>
      </c>
    </row>
    <row r="127" spans="2:65" s="1" customFormat="1">
      <c r="B127" s="32"/>
      <c r="D127" s="144" t="s">
        <v>165</v>
      </c>
      <c r="F127" s="145" t="s">
        <v>3578</v>
      </c>
      <c r="I127" s="146"/>
      <c r="L127" s="32"/>
      <c r="M127" s="147"/>
      <c r="T127" s="53"/>
      <c r="AT127" s="17" t="s">
        <v>165</v>
      </c>
      <c r="AU127" s="17" t="s">
        <v>183</v>
      </c>
    </row>
    <row r="128" spans="2:65" s="1" customFormat="1" ht="16.5" customHeight="1">
      <c r="B128" s="32"/>
      <c r="C128" s="131" t="s">
        <v>236</v>
      </c>
      <c r="D128" s="131" t="s">
        <v>158</v>
      </c>
      <c r="E128" s="132" t="s">
        <v>3580</v>
      </c>
      <c r="F128" s="133" t="s">
        <v>3581</v>
      </c>
      <c r="G128" s="134" t="s">
        <v>372</v>
      </c>
      <c r="H128" s="135">
        <v>5</v>
      </c>
      <c r="I128" s="136"/>
      <c r="J128" s="137">
        <f>ROUND(I128*H128,2)</f>
        <v>0</v>
      </c>
      <c r="K128" s="133" t="s">
        <v>577</v>
      </c>
      <c r="L128" s="32"/>
      <c r="M128" s="138" t="s">
        <v>19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281</v>
      </c>
      <c r="AT128" s="142" t="s">
        <v>158</v>
      </c>
      <c r="AU128" s="142" t="s">
        <v>183</v>
      </c>
      <c r="AY128" s="17" t="s">
        <v>156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281</v>
      </c>
      <c r="BM128" s="142" t="s">
        <v>3582</v>
      </c>
    </row>
    <row r="129" spans="2:65" s="1" customFormat="1">
      <c r="B129" s="32"/>
      <c r="D129" s="144" t="s">
        <v>165</v>
      </c>
      <c r="F129" s="145" t="s">
        <v>3581</v>
      </c>
      <c r="I129" s="146"/>
      <c r="L129" s="32"/>
      <c r="M129" s="147"/>
      <c r="T129" s="53"/>
      <c r="AT129" s="17" t="s">
        <v>165</v>
      </c>
      <c r="AU129" s="17" t="s">
        <v>183</v>
      </c>
    </row>
    <row r="130" spans="2:65" s="1" customFormat="1" ht="16.5" customHeight="1">
      <c r="B130" s="32"/>
      <c r="C130" s="131" t="s">
        <v>8</v>
      </c>
      <c r="D130" s="131" t="s">
        <v>158</v>
      </c>
      <c r="E130" s="132" t="s">
        <v>3583</v>
      </c>
      <c r="F130" s="133" t="s">
        <v>3584</v>
      </c>
      <c r="G130" s="134" t="s">
        <v>372</v>
      </c>
      <c r="H130" s="135">
        <v>50</v>
      </c>
      <c r="I130" s="136"/>
      <c r="J130" s="137">
        <f>ROUND(I130*H130,2)</f>
        <v>0</v>
      </c>
      <c r="K130" s="133" t="s">
        <v>577</v>
      </c>
      <c r="L130" s="32"/>
      <c r="M130" s="138" t="s">
        <v>19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281</v>
      </c>
      <c r="AT130" s="142" t="s">
        <v>158</v>
      </c>
      <c r="AU130" s="142" t="s">
        <v>183</v>
      </c>
      <c r="AY130" s="17" t="s">
        <v>156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281</v>
      </c>
      <c r="BM130" s="142" t="s">
        <v>3585</v>
      </c>
    </row>
    <row r="131" spans="2:65" s="1" customFormat="1">
      <c r="B131" s="32"/>
      <c r="D131" s="144" t="s">
        <v>165</v>
      </c>
      <c r="F131" s="145" t="s">
        <v>3584</v>
      </c>
      <c r="I131" s="146"/>
      <c r="L131" s="32"/>
      <c r="M131" s="147"/>
      <c r="T131" s="53"/>
      <c r="AT131" s="17" t="s">
        <v>165</v>
      </c>
      <c r="AU131" s="17" t="s">
        <v>183</v>
      </c>
    </row>
    <row r="132" spans="2:65" s="1" customFormat="1" ht="16.5" customHeight="1">
      <c r="B132" s="32"/>
      <c r="C132" s="131" t="s">
        <v>249</v>
      </c>
      <c r="D132" s="131" t="s">
        <v>158</v>
      </c>
      <c r="E132" s="132" t="s">
        <v>3586</v>
      </c>
      <c r="F132" s="133" t="s">
        <v>3587</v>
      </c>
      <c r="G132" s="134" t="s">
        <v>3010</v>
      </c>
      <c r="H132" s="135">
        <v>50</v>
      </c>
      <c r="I132" s="136"/>
      <c r="J132" s="137">
        <f>ROUND(I132*H132,2)</f>
        <v>0</v>
      </c>
      <c r="K132" s="133" t="s">
        <v>577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281</v>
      </c>
      <c r="AT132" s="142" t="s">
        <v>158</v>
      </c>
      <c r="AU132" s="142" t="s">
        <v>183</v>
      </c>
      <c r="AY132" s="17" t="s">
        <v>156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281</v>
      </c>
      <c r="BM132" s="142" t="s">
        <v>3588</v>
      </c>
    </row>
    <row r="133" spans="2:65" s="1" customFormat="1">
      <c r="B133" s="32"/>
      <c r="D133" s="144" t="s">
        <v>165</v>
      </c>
      <c r="F133" s="145" t="s">
        <v>3587</v>
      </c>
      <c r="I133" s="146"/>
      <c r="L133" s="32"/>
      <c r="M133" s="147"/>
      <c r="T133" s="53"/>
      <c r="AT133" s="17" t="s">
        <v>165</v>
      </c>
      <c r="AU133" s="17" t="s">
        <v>183</v>
      </c>
    </row>
    <row r="134" spans="2:65" s="11" customFormat="1" ht="20.85" customHeight="1">
      <c r="B134" s="119"/>
      <c r="D134" s="120" t="s">
        <v>71</v>
      </c>
      <c r="E134" s="129" t="s">
        <v>3589</v>
      </c>
      <c r="F134" s="129" t="s">
        <v>3499</v>
      </c>
      <c r="I134" s="122"/>
      <c r="J134" s="130">
        <f>BK134</f>
        <v>0</v>
      </c>
      <c r="L134" s="119"/>
      <c r="M134" s="124"/>
      <c r="P134" s="125">
        <f>SUM(P135:P150)</f>
        <v>0</v>
      </c>
      <c r="R134" s="125">
        <f>SUM(R135:R150)</f>
        <v>0</v>
      </c>
      <c r="T134" s="126">
        <f>SUM(T135:T150)</f>
        <v>0</v>
      </c>
      <c r="AR134" s="120" t="s">
        <v>81</v>
      </c>
      <c r="AT134" s="127" t="s">
        <v>71</v>
      </c>
      <c r="AU134" s="127" t="s">
        <v>81</v>
      </c>
      <c r="AY134" s="120" t="s">
        <v>156</v>
      </c>
      <c r="BK134" s="128">
        <f>SUM(BK135:BK150)</f>
        <v>0</v>
      </c>
    </row>
    <row r="135" spans="2:65" s="1" customFormat="1" ht="16.5" customHeight="1">
      <c r="B135" s="32"/>
      <c r="C135" s="131" t="s">
        <v>261</v>
      </c>
      <c r="D135" s="131" t="s">
        <v>158</v>
      </c>
      <c r="E135" s="132" t="s">
        <v>3590</v>
      </c>
      <c r="F135" s="133" t="s">
        <v>3591</v>
      </c>
      <c r="G135" s="134" t="s">
        <v>3505</v>
      </c>
      <c r="H135" s="135">
        <v>1</v>
      </c>
      <c r="I135" s="136"/>
      <c r="J135" s="137">
        <f>ROUND(I135*H135,2)</f>
        <v>0</v>
      </c>
      <c r="K135" s="133" t="s">
        <v>577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281</v>
      </c>
      <c r="AT135" s="142" t="s">
        <v>158</v>
      </c>
      <c r="AU135" s="142" t="s">
        <v>183</v>
      </c>
      <c r="AY135" s="17" t="s">
        <v>156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281</v>
      </c>
      <c r="BM135" s="142" t="s">
        <v>3592</v>
      </c>
    </row>
    <row r="136" spans="2:65" s="1" customFormat="1">
      <c r="B136" s="32"/>
      <c r="D136" s="144" t="s">
        <v>165</v>
      </c>
      <c r="F136" s="145" t="s">
        <v>3591</v>
      </c>
      <c r="I136" s="146"/>
      <c r="L136" s="32"/>
      <c r="M136" s="147"/>
      <c r="T136" s="53"/>
      <c r="AT136" s="17" t="s">
        <v>165</v>
      </c>
      <c r="AU136" s="17" t="s">
        <v>183</v>
      </c>
    </row>
    <row r="137" spans="2:65" s="1" customFormat="1" ht="16.5" customHeight="1">
      <c r="B137" s="32"/>
      <c r="C137" s="131" t="s">
        <v>268</v>
      </c>
      <c r="D137" s="131" t="s">
        <v>158</v>
      </c>
      <c r="E137" s="132" t="s">
        <v>3593</v>
      </c>
      <c r="F137" s="133" t="s">
        <v>3594</v>
      </c>
      <c r="G137" s="134" t="s">
        <v>3505</v>
      </c>
      <c r="H137" s="135">
        <v>1</v>
      </c>
      <c r="I137" s="136"/>
      <c r="J137" s="137">
        <f>ROUND(I137*H137,2)</f>
        <v>0</v>
      </c>
      <c r="K137" s="133" t="s">
        <v>577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281</v>
      </c>
      <c r="AT137" s="142" t="s">
        <v>158</v>
      </c>
      <c r="AU137" s="142" t="s">
        <v>183</v>
      </c>
      <c r="AY137" s="17" t="s">
        <v>156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281</v>
      </c>
      <c r="BM137" s="142" t="s">
        <v>3595</v>
      </c>
    </row>
    <row r="138" spans="2:65" s="1" customFormat="1">
      <c r="B138" s="32"/>
      <c r="D138" s="144" t="s">
        <v>165</v>
      </c>
      <c r="F138" s="145" t="s">
        <v>3594</v>
      </c>
      <c r="I138" s="146"/>
      <c r="L138" s="32"/>
      <c r="M138" s="147"/>
      <c r="T138" s="53"/>
      <c r="AT138" s="17" t="s">
        <v>165</v>
      </c>
      <c r="AU138" s="17" t="s">
        <v>183</v>
      </c>
    </row>
    <row r="139" spans="2:65" s="1" customFormat="1" ht="16.5" customHeight="1">
      <c r="B139" s="32"/>
      <c r="C139" s="131" t="s">
        <v>281</v>
      </c>
      <c r="D139" s="131" t="s">
        <v>158</v>
      </c>
      <c r="E139" s="132" t="s">
        <v>3596</v>
      </c>
      <c r="F139" s="133" t="s">
        <v>3597</v>
      </c>
      <c r="G139" s="134" t="s">
        <v>3505</v>
      </c>
      <c r="H139" s="135">
        <v>1</v>
      </c>
      <c r="I139" s="136"/>
      <c r="J139" s="137">
        <f>ROUND(I139*H139,2)</f>
        <v>0</v>
      </c>
      <c r="K139" s="133" t="s">
        <v>577</v>
      </c>
      <c r="L139" s="32"/>
      <c r="M139" s="138" t="s">
        <v>19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281</v>
      </c>
      <c r="AT139" s="142" t="s">
        <v>158</v>
      </c>
      <c r="AU139" s="142" t="s">
        <v>183</v>
      </c>
      <c r="AY139" s="17" t="s">
        <v>156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281</v>
      </c>
      <c r="BM139" s="142" t="s">
        <v>3598</v>
      </c>
    </row>
    <row r="140" spans="2:65" s="1" customFormat="1">
      <c r="B140" s="32"/>
      <c r="D140" s="144" t="s">
        <v>165</v>
      </c>
      <c r="F140" s="145" t="s">
        <v>3597</v>
      </c>
      <c r="I140" s="146"/>
      <c r="L140" s="32"/>
      <c r="M140" s="147"/>
      <c r="T140" s="53"/>
      <c r="AT140" s="17" t="s">
        <v>165</v>
      </c>
      <c r="AU140" s="17" t="s">
        <v>183</v>
      </c>
    </row>
    <row r="141" spans="2:65" s="1" customFormat="1" ht="24.2" customHeight="1">
      <c r="B141" s="32"/>
      <c r="C141" s="131" t="s">
        <v>288</v>
      </c>
      <c r="D141" s="131" t="s">
        <v>158</v>
      </c>
      <c r="E141" s="132" t="s">
        <v>3599</v>
      </c>
      <c r="F141" s="133" t="s">
        <v>3600</v>
      </c>
      <c r="G141" s="134" t="s">
        <v>3505</v>
      </c>
      <c r="H141" s="135">
        <v>1</v>
      </c>
      <c r="I141" s="136"/>
      <c r="J141" s="137">
        <f>ROUND(I141*H141,2)</f>
        <v>0</v>
      </c>
      <c r="K141" s="133" t="s">
        <v>577</v>
      </c>
      <c r="L141" s="32"/>
      <c r="M141" s="138" t="s">
        <v>19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281</v>
      </c>
      <c r="AT141" s="142" t="s">
        <v>158</v>
      </c>
      <c r="AU141" s="142" t="s">
        <v>183</v>
      </c>
      <c r="AY141" s="17" t="s">
        <v>156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281</v>
      </c>
      <c r="BM141" s="142" t="s">
        <v>3601</v>
      </c>
    </row>
    <row r="142" spans="2:65" s="1" customFormat="1">
      <c r="B142" s="32"/>
      <c r="D142" s="144" t="s">
        <v>165</v>
      </c>
      <c r="F142" s="145" t="s">
        <v>3600</v>
      </c>
      <c r="I142" s="146"/>
      <c r="L142" s="32"/>
      <c r="M142" s="147"/>
      <c r="T142" s="53"/>
      <c r="AT142" s="17" t="s">
        <v>165</v>
      </c>
      <c r="AU142" s="17" t="s">
        <v>183</v>
      </c>
    </row>
    <row r="143" spans="2:65" s="1" customFormat="1" ht="16.5" customHeight="1">
      <c r="B143" s="32"/>
      <c r="C143" s="131" t="s">
        <v>294</v>
      </c>
      <c r="D143" s="131" t="s">
        <v>158</v>
      </c>
      <c r="E143" s="132" t="s">
        <v>3602</v>
      </c>
      <c r="F143" s="133" t="s">
        <v>3603</v>
      </c>
      <c r="G143" s="134" t="s">
        <v>3505</v>
      </c>
      <c r="H143" s="135">
        <v>1</v>
      </c>
      <c r="I143" s="136"/>
      <c r="J143" s="137">
        <f>ROUND(I143*H143,2)</f>
        <v>0</v>
      </c>
      <c r="K143" s="133" t="s">
        <v>577</v>
      </c>
      <c r="L143" s="32"/>
      <c r="M143" s="138" t="s">
        <v>19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281</v>
      </c>
      <c r="AT143" s="142" t="s">
        <v>158</v>
      </c>
      <c r="AU143" s="142" t="s">
        <v>183</v>
      </c>
      <c r="AY143" s="17" t="s">
        <v>156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7" t="s">
        <v>79</v>
      </c>
      <c r="BK143" s="143">
        <f>ROUND(I143*H143,2)</f>
        <v>0</v>
      </c>
      <c r="BL143" s="17" t="s">
        <v>281</v>
      </c>
      <c r="BM143" s="142" t="s">
        <v>3604</v>
      </c>
    </row>
    <row r="144" spans="2:65" s="1" customFormat="1">
      <c r="B144" s="32"/>
      <c r="D144" s="144" t="s">
        <v>165</v>
      </c>
      <c r="F144" s="145" t="s">
        <v>3603</v>
      </c>
      <c r="I144" s="146"/>
      <c r="L144" s="32"/>
      <c r="M144" s="147"/>
      <c r="T144" s="53"/>
      <c r="AT144" s="17" t="s">
        <v>165</v>
      </c>
      <c r="AU144" s="17" t="s">
        <v>183</v>
      </c>
    </row>
    <row r="145" spans="2:65" s="1" customFormat="1" ht="16.5" customHeight="1">
      <c r="B145" s="32"/>
      <c r="C145" s="131" t="s">
        <v>300</v>
      </c>
      <c r="D145" s="131" t="s">
        <v>158</v>
      </c>
      <c r="E145" s="132" t="s">
        <v>3605</v>
      </c>
      <c r="F145" s="133" t="s">
        <v>3606</v>
      </c>
      <c r="G145" s="134" t="s">
        <v>3505</v>
      </c>
      <c r="H145" s="135">
        <v>1</v>
      </c>
      <c r="I145" s="136"/>
      <c r="J145" s="137">
        <f>ROUND(I145*H145,2)</f>
        <v>0</v>
      </c>
      <c r="K145" s="133" t="s">
        <v>577</v>
      </c>
      <c r="L145" s="32"/>
      <c r="M145" s="138" t="s">
        <v>19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281</v>
      </c>
      <c r="AT145" s="142" t="s">
        <v>158</v>
      </c>
      <c r="AU145" s="142" t="s">
        <v>183</v>
      </c>
      <c r="AY145" s="17" t="s">
        <v>156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281</v>
      </c>
      <c r="BM145" s="142" t="s">
        <v>3607</v>
      </c>
    </row>
    <row r="146" spans="2:65" s="1" customFormat="1">
      <c r="B146" s="32"/>
      <c r="D146" s="144" t="s">
        <v>165</v>
      </c>
      <c r="F146" s="145" t="s">
        <v>3606</v>
      </c>
      <c r="I146" s="146"/>
      <c r="L146" s="32"/>
      <c r="M146" s="147"/>
      <c r="T146" s="53"/>
      <c r="AT146" s="17" t="s">
        <v>165</v>
      </c>
      <c r="AU146" s="17" t="s">
        <v>183</v>
      </c>
    </row>
    <row r="147" spans="2:65" s="1" customFormat="1" ht="16.5" customHeight="1">
      <c r="B147" s="32"/>
      <c r="C147" s="131" t="s">
        <v>306</v>
      </c>
      <c r="D147" s="131" t="s">
        <v>158</v>
      </c>
      <c r="E147" s="132" t="s">
        <v>3608</v>
      </c>
      <c r="F147" s="133" t="s">
        <v>3609</v>
      </c>
      <c r="G147" s="134" t="s">
        <v>3505</v>
      </c>
      <c r="H147" s="135">
        <v>1</v>
      </c>
      <c r="I147" s="136"/>
      <c r="J147" s="137">
        <f>ROUND(I147*H147,2)</f>
        <v>0</v>
      </c>
      <c r="K147" s="133" t="s">
        <v>577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281</v>
      </c>
      <c r="AT147" s="142" t="s">
        <v>158</v>
      </c>
      <c r="AU147" s="142" t="s">
        <v>183</v>
      </c>
      <c r="AY147" s="17" t="s">
        <v>156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281</v>
      </c>
      <c r="BM147" s="142" t="s">
        <v>3610</v>
      </c>
    </row>
    <row r="148" spans="2:65" s="1" customFormat="1">
      <c r="B148" s="32"/>
      <c r="D148" s="144" t="s">
        <v>165</v>
      </c>
      <c r="F148" s="145" t="s">
        <v>3609</v>
      </c>
      <c r="I148" s="146"/>
      <c r="L148" s="32"/>
      <c r="M148" s="147"/>
      <c r="T148" s="53"/>
      <c r="AT148" s="17" t="s">
        <v>165</v>
      </c>
      <c r="AU148" s="17" t="s">
        <v>183</v>
      </c>
    </row>
    <row r="149" spans="2:65" s="1" customFormat="1" ht="16.5" customHeight="1">
      <c r="B149" s="32"/>
      <c r="C149" s="131" t="s">
        <v>7</v>
      </c>
      <c r="D149" s="131" t="s">
        <v>158</v>
      </c>
      <c r="E149" s="132" t="s">
        <v>3611</v>
      </c>
      <c r="F149" s="133" t="s">
        <v>3612</v>
      </c>
      <c r="G149" s="134" t="s">
        <v>3505</v>
      </c>
      <c r="H149" s="135">
        <v>1</v>
      </c>
      <c r="I149" s="136"/>
      <c r="J149" s="137">
        <f>ROUND(I149*H149,2)</f>
        <v>0</v>
      </c>
      <c r="K149" s="133" t="s">
        <v>577</v>
      </c>
      <c r="L149" s="32"/>
      <c r="M149" s="138" t="s">
        <v>19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281</v>
      </c>
      <c r="AT149" s="142" t="s">
        <v>158</v>
      </c>
      <c r="AU149" s="142" t="s">
        <v>183</v>
      </c>
      <c r="AY149" s="17" t="s">
        <v>156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281</v>
      </c>
      <c r="BM149" s="142" t="s">
        <v>3613</v>
      </c>
    </row>
    <row r="150" spans="2:65" s="1" customFormat="1">
      <c r="B150" s="32"/>
      <c r="D150" s="144" t="s">
        <v>165</v>
      </c>
      <c r="F150" s="145" t="s">
        <v>3612</v>
      </c>
      <c r="I150" s="146"/>
      <c r="L150" s="32"/>
      <c r="M150" s="147"/>
      <c r="T150" s="53"/>
      <c r="AT150" s="17" t="s">
        <v>165</v>
      </c>
      <c r="AU150" s="17" t="s">
        <v>183</v>
      </c>
    </row>
    <row r="151" spans="2:65" s="11" customFormat="1" ht="22.9" customHeight="1">
      <c r="B151" s="119"/>
      <c r="D151" s="120" t="s">
        <v>71</v>
      </c>
      <c r="E151" s="129" t="s">
        <v>3066</v>
      </c>
      <c r="F151" s="129" t="s">
        <v>3614</v>
      </c>
      <c r="I151" s="122"/>
      <c r="J151" s="130">
        <f>BK151</f>
        <v>0</v>
      </c>
      <c r="L151" s="119"/>
      <c r="M151" s="124"/>
      <c r="P151" s="125">
        <f>P152+P175+P184+P195</f>
        <v>0</v>
      </c>
      <c r="R151" s="125">
        <f>R152+R175+R184+R195</f>
        <v>0</v>
      </c>
      <c r="T151" s="126">
        <f>T152+T175+T184+T195</f>
        <v>0</v>
      </c>
      <c r="AR151" s="120" t="s">
        <v>79</v>
      </c>
      <c r="AT151" s="127" t="s">
        <v>71</v>
      </c>
      <c r="AU151" s="127" t="s">
        <v>79</v>
      </c>
      <c r="AY151" s="120" t="s">
        <v>156</v>
      </c>
      <c r="BK151" s="128">
        <f>BK152+BK175+BK184+BK195</f>
        <v>0</v>
      </c>
    </row>
    <row r="152" spans="2:65" s="11" customFormat="1" ht="20.85" customHeight="1">
      <c r="B152" s="119"/>
      <c r="D152" s="120" t="s">
        <v>71</v>
      </c>
      <c r="E152" s="129" t="s">
        <v>3615</v>
      </c>
      <c r="F152" s="129" t="s">
        <v>3614</v>
      </c>
      <c r="I152" s="122"/>
      <c r="J152" s="130">
        <f>BK152</f>
        <v>0</v>
      </c>
      <c r="L152" s="119"/>
      <c r="M152" s="124"/>
      <c r="P152" s="125">
        <f>SUM(P153:P174)</f>
        <v>0</v>
      </c>
      <c r="R152" s="125">
        <f>SUM(R153:R174)</f>
        <v>0</v>
      </c>
      <c r="T152" s="126">
        <f>SUM(T153:T174)</f>
        <v>0</v>
      </c>
      <c r="AR152" s="120" t="s">
        <v>81</v>
      </c>
      <c r="AT152" s="127" t="s">
        <v>71</v>
      </c>
      <c r="AU152" s="127" t="s">
        <v>81</v>
      </c>
      <c r="AY152" s="120" t="s">
        <v>156</v>
      </c>
      <c r="BK152" s="128">
        <f>SUM(BK153:BK174)</f>
        <v>0</v>
      </c>
    </row>
    <row r="153" spans="2:65" s="1" customFormat="1" ht="24.2" customHeight="1">
      <c r="B153" s="32"/>
      <c r="C153" s="131" t="s">
        <v>321</v>
      </c>
      <c r="D153" s="131" t="s">
        <v>158</v>
      </c>
      <c r="E153" s="132" t="s">
        <v>3616</v>
      </c>
      <c r="F153" s="133" t="s">
        <v>3617</v>
      </c>
      <c r="G153" s="134" t="s">
        <v>3010</v>
      </c>
      <c r="H153" s="135">
        <v>1</v>
      </c>
      <c r="I153" s="136"/>
      <c r="J153" s="137">
        <f>ROUND(I153*H153,2)</f>
        <v>0</v>
      </c>
      <c r="K153" s="133" t="s">
        <v>577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281</v>
      </c>
      <c r="AT153" s="142" t="s">
        <v>158</v>
      </c>
      <c r="AU153" s="142" t="s">
        <v>183</v>
      </c>
      <c r="AY153" s="17" t="s">
        <v>156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281</v>
      </c>
      <c r="BM153" s="142" t="s">
        <v>3618</v>
      </c>
    </row>
    <row r="154" spans="2:65" s="1" customFormat="1">
      <c r="B154" s="32"/>
      <c r="D154" s="144" t="s">
        <v>165</v>
      </c>
      <c r="F154" s="145" t="s">
        <v>3617</v>
      </c>
      <c r="I154" s="146"/>
      <c r="L154" s="32"/>
      <c r="M154" s="147"/>
      <c r="T154" s="53"/>
      <c r="AT154" s="17" t="s">
        <v>165</v>
      </c>
      <c r="AU154" s="17" t="s">
        <v>183</v>
      </c>
    </row>
    <row r="155" spans="2:65" s="1" customFormat="1" ht="24.2" customHeight="1">
      <c r="B155" s="32"/>
      <c r="C155" s="131" t="s">
        <v>325</v>
      </c>
      <c r="D155" s="131" t="s">
        <v>158</v>
      </c>
      <c r="E155" s="132" t="s">
        <v>3619</v>
      </c>
      <c r="F155" s="133" t="s">
        <v>3620</v>
      </c>
      <c r="G155" s="134" t="s">
        <v>3010</v>
      </c>
      <c r="H155" s="135">
        <v>1</v>
      </c>
      <c r="I155" s="136"/>
      <c r="J155" s="137">
        <f>ROUND(I155*H155,2)</f>
        <v>0</v>
      </c>
      <c r="K155" s="133" t="s">
        <v>577</v>
      </c>
      <c r="L155" s="32"/>
      <c r="M155" s="138" t="s">
        <v>19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281</v>
      </c>
      <c r="AT155" s="142" t="s">
        <v>158</v>
      </c>
      <c r="AU155" s="142" t="s">
        <v>183</v>
      </c>
      <c r="AY155" s="17" t="s">
        <v>156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281</v>
      </c>
      <c r="BM155" s="142" t="s">
        <v>3621</v>
      </c>
    </row>
    <row r="156" spans="2:65" s="1" customFormat="1">
      <c r="B156" s="32"/>
      <c r="D156" s="144" t="s">
        <v>165</v>
      </c>
      <c r="F156" s="145" t="s">
        <v>3620</v>
      </c>
      <c r="I156" s="146"/>
      <c r="L156" s="32"/>
      <c r="M156" s="147"/>
      <c r="T156" s="53"/>
      <c r="AT156" s="17" t="s">
        <v>165</v>
      </c>
      <c r="AU156" s="17" t="s">
        <v>183</v>
      </c>
    </row>
    <row r="157" spans="2:65" s="1" customFormat="1" ht="24.2" customHeight="1">
      <c r="B157" s="32"/>
      <c r="C157" s="131" t="s">
        <v>329</v>
      </c>
      <c r="D157" s="131" t="s">
        <v>158</v>
      </c>
      <c r="E157" s="132" t="s">
        <v>3622</v>
      </c>
      <c r="F157" s="133" t="s">
        <v>3623</v>
      </c>
      <c r="G157" s="134" t="s">
        <v>3010</v>
      </c>
      <c r="H157" s="135">
        <v>1</v>
      </c>
      <c r="I157" s="136"/>
      <c r="J157" s="137">
        <f>ROUND(I157*H157,2)</f>
        <v>0</v>
      </c>
      <c r="K157" s="133" t="s">
        <v>577</v>
      </c>
      <c r="L157" s="32"/>
      <c r="M157" s="138" t="s">
        <v>19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281</v>
      </c>
      <c r="AT157" s="142" t="s">
        <v>158</v>
      </c>
      <c r="AU157" s="142" t="s">
        <v>183</v>
      </c>
      <c r="AY157" s="17" t="s">
        <v>156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281</v>
      </c>
      <c r="BM157" s="142" t="s">
        <v>3624</v>
      </c>
    </row>
    <row r="158" spans="2:65" s="1" customFormat="1">
      <c r="B158" s="32"/>
      <c r="D158" s="144" t="s">
        <v>165</v>
      </c>
      <c r="F158" s="145" t="s">
        <v>3623</v>
      </c>
      <c r="I158" s="146"/>
      <c r="L158" s="32"/>
      <c r="M158" s="147"/>
      <c r="T158" s="53"/>
      <c r="AT158" s="17" t="s">
        <v>165</v>
      </c>
      <c r="AU158" s="17" t="s">
        <v>183</v>
      </c>
    </row>
    <row r="159" spans="2:65" s="1" customFormat="1" ht="24.2" customHeight="1">
      <c r="B159" s="32"/>
      <c r="C159" s="131" t="s">
        <v>337</v>
      </c>
      <c r="D159" s="131" t="s">
        <v>158</v>
      </c>
      <c r="E159" s="132" t="s">
        <v>3625</v>
      </c>
      <c r="F159" s="133" t="s">
        <v>3626</v>
      </c>
      <c r="G159" s="134" t="s">
        <v>3010</v>
      </c>
      <c r="H159" s="135">
        <v>1</v>
      </c>
      <c r="I159" s="136"/>
      <c r="J159" s="137">
        <f>ROUND(I159*H159,2)</f>
        <v>0</v>
      </c>
      <c r="K159" s="133" t="s">
        <v>577</v>
      </c>
      <c r="L159" s="32"/>
      <c r="M159" s="138" t="s">
        <v>19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281</v>
      </c>
      <c r="AT159" s="142" t="s">
        <v>158</v>
      </c>
      <c r="AU159" s="142" t="s">
        <v>183</v>
      </c>
      <c r="AY159" s="17" t="s">
        <v>156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281</v>
      </c>
      <c r="BM159" s="142" t="s">
        <v>3627</v>
      </c>
    </row>
    <row r="160" spans="2:65" s="1" customFormat="1">
      <c r="B160" s="32"/>
      <c r="D160" s="144" t="s">
        <v>165</v>
      </c>
      <c r="F160" s="145" t="s">
        <v>3626</v>
      </c>
      <c r="I160" s="146"/>
      <c r="L160" s="32"/>
      <c r="M160" s="147"/>
      <c r="T160" s="53"/>
      <c r="AT160" s="17" t="s">
        <v>165</v>
      </c>
      <c r="AU160" s="17" t="s">
        <v>183</v>
      </c>
    </row>
    <row r="161" spans="2:65" s="1" customFormat="1" ht="16.5" customHeight="1">
      <c r="B161" s="32"/>
      <c r="C161" s="131" t="s">
        <v>341</v>
      </c>
      <c r="D161" s="131" t="s">
        <v>158</v>
      </c>
      <c r="E161" s="132" t="s">
        <v>3628</v>
      </c>
      <c r="F161" s="133" t="s">
        <v>3629</v>
      </c>
      <c r="G161" s="134" t="s">
        <v>3010</v>
      </c>
      <c r="H161" s="135">
        <v>1</v>
      </c>
      <c r="I161" s="136"/>
      <c r="J161" s="137">
        <f>ROUND(I161*H161,2)</f>
        <v>0</v>
      </c>
      <c r="K161" s="133" t="s">
        <v>577</v>
      </c>
      <c r="L161" s="32"/>
      <c r="M161" s="138" t="s">
        <v>19</v>
      </c>
      <c r="N161" s="139" t="s">
        <v>43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281</v>
      </c>
      <c r="AT161" s="142" t="s">
        <v>158</v>
      </c>
      <c r="AU161" s="142" t="s">
        <v>183</v>
      </c>
      <c r="AY161" s="17" t="s">
        <v>156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281</v>
      </c>
      <c r="BM161" s="142" t="s">
        <v>3630</v>
      </c>
    </row>
    <row r="162" spans="2:65" s="1" customFormat="1">
      <c r="B162" s="32"/>
      <c r="D162" s="144" t="s">
        <v>165</v>
      </c>
      <c r="F162" s="145" t="s">
        <v>3629</v>
      </c>
      <c r="I162" s="146"/>
      <c r="L162" s="32"/>
      <c r="M162" s="147"/>
      <c r="T162" s="53"/>
      <c r="AT162" s="17" t="s">
        <v>165</v>
      </c>
      <c r="AU162" s="17" t="s">
        <v>183</v>
      </c>
    </row>
    <row r="163" spans="2:65" s="1" customFormat="1" ht="16.5" customHeight="1">
      <c r="B163" s="32"/>
      <c r="C163" s="131" t="s">
        <v>345</v>
      </c>
      <c r="D163" s="131" t="s">
        <v>158</v>
      </c>
      <c r="E163" s="132" t="s">
        <v>3631</v>
      </c>
      <c r="F163" s="133" t="s">
        <v>3632</v>
      </c>
      <c r="G163" s="134" t="s">
        <v>3010</v>
      </c>
      <c r="H163" s="135">
        <v>22</v>
      </c>
      <c r="I163" s="136"/>
      <c r="J163" s="137">
        <f>ROUND(I163*H163,2)</f>
        <v>0</v>
      </c>
      <c r="K163" s="133" t="s">
        <v>577</v>
      </c>
      <c r="L163" s="32"/>
      <c r="M163" s="138" t="s">
        <v>19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281</v>
      </c>
      <c r="AT163" s="142" t="s">
        <v>158</v>
      </c>
      <c r="AU163" s="142" t="s">
        <v>183</v>
      </c>
      <c r="AY163" s="17" t="s">
        <v>156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281</v>
      </c>
      <c r="BM163" s="142" t="s">
        <v>3633</v>
      </c>
    </row>
    <row r="164" spans="2:65" s="1" customFormat="1">
      <c r="B164" s="32"/>
      <c r="D164" s="144" t="s">
        <v>165</v>
      </c>
      <c r="F164" s="145" t="s">
        <v>3632</v>
      </c>
      <c r="I164" s="146"/>
      <c r="L164" s="32"/>
      <c r="M164" s="147"/>
      <c r="T164" s="53"/>
      <c r="AT164" s="17" t="s">
        <v>165</v>
      </c>
      <c r="AU164" s="17" t="s">
        <v>183</v>
      </c>
    </row>
    <row r="165" spans="2:65" s="1" customFormat="1" ht="16.5" customHeight="1">
      <c r="B165" s="32"/>
      <c r="C165" s="131" t="s">
        <v>352</v>
      </c>
      <c r="D165" s="131" t="s">
        <v>158</v>
      </c>
      <c r="E165" s="132" t="s">
        <v>3634</v>
      </c>
      <c r="F165" s="133" t="s">
        <v>3635</v>
      </c>
      <c r="G165" s="134" t="s">
        <v>3010</v>
      </c>
      <c r="H165" s="135">
        <v>1</v>
      </c>
      <c r="I165" s="136"/>
      <c r="J165" s="137">
        <f>ROUND(I165*H165,2)</f>
        <v>0</v>
      </c>
      <c r="K165" s="133" t="s">
        <v>577</v>
      </c>
      <c r="L165" s="32"/>
      <c r="M165" s="138" t="s">
        <v>19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281</v>
      </c>
      <c r="AT165" s="142" t="s">
        <v>158</v>
      </c>
      <c r="AU165" s="142" t="s">
        <v>183</v>
      </c>
      <c r="AY165" s="17" t="s">
        <v>156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281</v>
      </c>
      <c r="BM165" s="142" t="s">
        <v>3636</v>
      </c>
    </row>
    <row r="166" spans="2:65" s="1" customFormat="1">
      <c r="B166" s="32"/>
      <c r="D166" s="144" t="s">
        <v>165</v>
      </c>
      <c r="F166" s="145" t="s">
        <v>3635</v>
      </c>
      <c r="I166" s="146"/>
      <c r="L166" s="32"/>
      <c r="M166" s="147"/>
      <c r="T166" s="53"/>
      <c r="AT166" s="17" t="s">
        <v>165</v>
      </c>
      <c r="AU166" s="17" t="s">
        <v>183</v>
      </c>
    </row>
    <row r="167" spans="2:65" s="1" customFormat="1" ht="16.5" customHeight="1">
      <c r="B167" s="32"/>
      <c r="C167" s="131" t="s">
        <v>361</v>
      </c>
      <c r="D167" s="131" t="s">
        <v>158</v>
      </c>
      <c r="E167" s="132" t="s">
        <v>3637</v>
      </c>
      <c r="F167" s="133" t="s">
        <v>3638</v>
      </c>
      <c r="G167" s="134" t="s">
        <v>3010</v>
      </c>
      <c r="H167" s="135">
        <v>2</v>
      </c>
      <c r="I167" s="136"/>
      <c r="J167" s="137">
        <f>ROUND(I167*H167,2)</f>
        <v>0</v>
      </c>
      <c r="K167" s="133" t="s">
        <v>577</v>
      </c>
      <c r="L167" s="32"/>
      <c r="M167" s="138" t="s">
        <v>19</v>
      </c>
      <c r="N167" s="139" t="s">
        <v>43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281</v>
      </c>
      <c r="AT167" s="142" t="s">
        <v>158</v>
      </c>
      <c r="AU167" s="142" t="s">
        <v>183</v>
      </c>
      <c r="AY167" s="17" t="s">
        <v>156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281</v>
      </c>
      <c r="BM167" s="142" t="s">
        <v>3639</v>
      </c>
    </row>
    <row r="168" spans="2:65" s="1" customFormat="1">
      <c r="B168" s="32"/>
      <c r="D168" s="144" t="s">
        <v>165</v>
      </c>
      <c r="F168" s="145" t="s">
        <v>3638</v>
      </c>
      <c r="I168" s="146"/>
      <c r="L168" s="32"/>
      <c r="M168" s="147"/>
      <c r="T168" s="53"/>
      <c r="AT168" s="17" t="s">
        <v>165</v>
      </c>
      <c r="AU168" s="17" t="s">
        <v>183</v>
      </c>
    </row>
    <row r="169" spans="2:65" s="1" customFormat="1" ht="16.5" customHeight="1">
      <c r="B169" s="32"/>
      <c r="C169" s="131" t="s">
        <v>369</v>
      </c>
      <c r="D169" s="131" t="s">
        <v>158</v>
      </c>
      <c r="E169" s="132" t="s">
        <v>3640</v>
      </c>
      <c r="F169" s="133" t="s">
        <v>3641</v>
      </c>
      <c r="G169" s="134" t="s">
        <v>3010</v>
      </c>
      <c r="H169" s="135">
        <v>11</v>
      </c>
      <c r="I169" s="136"/>
      <c r="J169" s="137">
        <f>ROUND(I169*H169,2)</f>
        <v>0</v>
      </c>
      <c r="K169" s="133" t="s">
        <v>577</v>
      </c>
      <c r="L169" s="32"/>
      <c r="M169" s="138" t="s">
        <v>19</v>
      </c>
      <c r="N169" s="139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281</v>
      </c>
      <c r="AT169" s="142" t="s">
        <v>158</v>
      </c>
      <c r="AU169" s="142" t="s">
        <v>183</v>
      </c>
      <c r="AY169" s="17" t="s">
        <v>156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281</v>
      </c>
      <c r="BM169" s="142" t="s">
        <v>3642</v>
      </c>
    </row>
    <row r="170" spans="2:65" s="1" customFormat="1">
      <c r="B170" s="32"/>
      <c r="D170" s="144" t="s">
        <v>165</v>
      </c>
      <c r="F170" s="145" t="s">
        <v>3641</v>
      </c>
      <c r="I170" s="146"/>
      <c r="L170" s="32"/>
      <c r="M170" s="147"/>
      <c r="T170" s="53"/>
      <c r="AT170" s="17" t="s">
        <v>165</v>
      </c>
      <c r="AU170" s="17" t="s">
        <v>183</v>
      </c>
    </row>
    <row r="171" spans="2:65" s="1" customFormat="1" ht="16.5" customHeight="1">
      <c r="B171" s="32"/>
      <c r="C171" s="131" t="s">
        <v>377</v>
      </c>
      <c r="D171" s="131" t="s">
        <v>158</v>
      </c>
      <c r="E171" s="132" t="s">
        <v>3643</v>
      </c>
      <c r="F171" s="133" t="s">
        <v>3644</v>
      </c>
      <c r="G171" s="134" t="s">
        <v>3010</v>
      </c>
      <c r="H171" s="135">
        <v>11</v>
      </c>
      <c r="I171" s="136"/>
      <c r="J171" s="137">
        <f>ROUND(I171*H171,2)</f>
        <v>0</v>
      </c>
      <c r="K171" s="133" t="s">
        <v>577</v>
      </c>
      <c r="L171" s="32"/>
      <c r="M171" s="138" t="s">
        <v>19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281</v>
      </c>
      <c r="AT171" s="142" t="s">
        <v>158</v>
      </c>
      <c r="AU171" s="142" t="s">
        <v>183</v>
      </c>
      <c r="AY171" s="17" t="s">
        <v>156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7" t="s">
        <v>79</v>
      </c>
      <c r="BK171" s="143">
        <f>ROUND(I171*H171,2)</f>
        <v>0</v>
      </c>
      <c r="BL171" s="17" t="s">
        <v>281</v>
      </c>
      <c r="BM171" s="142" t="s">
        <v>3645</v>
      </c>
    </row>
    <row r="172" spans="2:65" s="1" customFormat="1">
      <c r="B172" s="32"/>
      <c r="D172" s="144" t="s">
        <v>165</v>
      </c>
      <c r="F172" s="145" t="s">
        <v>3644</v>
      </c>
      <c r="I172" s="146"/>
      <c r="L172" s="32"/>
      <c r="M172" s="147"/>
      <c r="T172" s="53"/>
      <c r="AT172" s="17" t="s">
        <v>165</v>
      </c>
      <c r="AU172" s="17" t="s">
        <v>183</v>
      </c>
    </row>
    <row r="173" spans="2:65" s="1" customFormat="1" ht="16.5" customHeight="1">
      <c r="B173" s="32"/>
      <c r="C173" s="131" t="s">
        <v>384</v>
      </c>
      <c r="D173" s="131" t="s">
        <v>158</v>
      </c>
      <c r="E173" s="132" t="s">
        <v>3646</v>
      </c>
      <c r="F173" s="133" t="s">
        <v>3647</v>
      </c>
      <c r="G173" s="134" t="s">
        <v>3010</v>
      </c>
      <c r="H173" s="135">
        <v>22</v>
      </c>
      <c r="I173" s="136"/>
      <c r="J173" s="137">
        <f>ROUND(I173*H173,2)</f>
        <v>0</v>
      </c>
      <c r="K173" s="133" t="s">
        <v>577</v>
      </c>
      <c r="L173" s="32"/>
      <c r="M173" s="138" t="s">
        <v>19</v>
      </c>
      <c r="N173" s="139" t="s">
        <v>43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281</v>
      </c>
      <c r="AT173" s="142" t="s">
        <v>158</v>
      </c>
      <c r="AU173" s="142" t="s">
        <v>183</v>
      </c>
      <c r="AY173" s="17" t="s">
        <v>156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281</v>
      </c>
      <c r="BM173" s="142" t="s">
        <v>3648</v>
      </c>
    </row>
    <row r="174" spans="2:65" s="1" customFormat="1">
      <c r="B174" s="32"/>
      <c r="D174" s="144" t="s">
        <v>165</v>
      </c>
      <c r="F174" s="145" t="s">
        <v>3647</v>
      </c>
      <c r="I174" s="146"/>
      <c r="L174" s="32"/>
      <c r="M174" s="147"/>
      <c r="T174" s="53"/>
      <c r="AT174" s="17" t="s">
        <v>165</v>
      </c>
      <c r="AU174" s="17" t="s">
        <v>183</v>
      </c>
    </row>
    <row r="175" spans="2:65" s="11" customFormat="1" ht="20.85" customHeight="1">
      <c r="B175" s="119"/>
      <c r="D175" s="120" t="s">
        <v>71</v>
      </c>
      <c r="E175" s="129" t="s">
        <v>3649</v>
      </c>
      <c r="F175" s="129" t="s">
        <v>3573</v>
      </c>
      <c r="I175" s="122"/>
      <c r="J175" s="130">
        <f>BK175</f>
        <v>0</v>
      </c>
      <c r="L175" s="119"/>
      <c r="M175" s="124"/>
      <c r="P175" s="125">
        <f>SUM(P176:P183)</f>
        <v>0</v>
      </c>
      <c r="R175" s="125">
        <f>SUM(R176:R183)</f>
        <v>0</v>
      </c>
      <c r="T175" s="126">
        <f>SUM(T176:T183)</f>
        <v>0</v>
      </c>
      <c r="AR175" s="120" t="s">
        <v>81</v>
      </c>
      <c r="AT175" s="127" t="s">
        <v>71</v>
      </c>
      <c r="AU175" s="127" t="s">
        <v>81</v>
      </c>
      <c r="AY175" s="120" t="s">
        <v>156</v>
      </c>
      <c r="BK175" s="128">
        <f>SUM(BK176:BK183)</f>
        <v>0</v>
      </c>
    </row>
    <row r="176" spans="2:65" s="1" customFormat="1" ht="16.5" customHeight="1">
      <c r="B176" s="32"/>
      <c r="C176" s="131" t="s">
        <v>391</v>
      </c>
      <c r="D176" s="131" t="s">
        <v>158</v>
      </c>
      <c r="E176" s="132" t="s">
        <v>3650</v>
      </c>
      <c r="F176" s="133" t="s">
        <v>3651</v>
      </c>
      <c r="G176" s="134" t="s">
        <v>372</v>
      </c>
      <c r="H176" s="135">
        <v>1030</v>
      </c>
      <c r="I176" s="136"/>
      <c r="J176" s="137">
        <f>ROUND(I176*H176,2)</f>
        <v>0</v>
      </c>
      <c r="K176" s="133" t="s">
        <v>577</v>
      </c>
      <c r="L176" s="32"/>
      <c r="M176" s="138" t="s">
        <v>19</v>
      </c>
      <c r="N176" s="139" t="s">
        <v>43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281</v>
      </c>
      <c r="AT176" s="142" t="s">
        <v>158</v>
      </c>
      <c r="AU176" s="142" t="s">
        <v>183</v>
      </c>
      <c r="AY176" s="17" t="s">
        <v>156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7" t="s">
        <v>79</v>
      </c>
      <c r="BK176" s="143">
        <f>ROUND(I176*H176,2)</f>
        <v>0</v>
      </c>
      <c r="BL176" s="17" t="s">
        <v>281</v>
      </c>
      <c r="BM176" s="142" t="s">
        <v>3652</v>
      </c>
    </row>
    <row r="177" spans="2:65" s="1" customFormat="1">
      <c r="B177" s="32"/>
      <c r="D177" s="144" t="s">
        <v>165</v>
      </c>
      <c r="F177" s="145" t="s">
        <v>3651</v>
      </c>
      <c r="I177" s="146"/>
      <c r="L177" s="32"/>
      <c r="M177" s="147"/>
      <c r="T177" s="53"/>
      <c r="AT177" s="17" t="s">
        <v>165</v>
      </c>
      <c r="AU177" s="17" t="s">
        <v>183</v>
      </c>
    </row>
    <row r="178" spans="2:65" s="1" customFormat="1" ht="16.5" customHeight="1">
      <c r="B178" s="32"/>
      <c r="C178" s="131" t="s">
        <v>399</v>
      </c>
      <c r="D178" s="131" t="s">
        <v>158</v>
      </c>
      <c r="E178" s="132" t="s">
        <v>3653</v>
      </c>
      <c r="F178" s="133" t="s">
        <v>3584</v>
      </c>
      <c r="G178" s="134" t="s">
        <v>372</v>
      </c>
      <c r="H178" s="135">
        <v>438</v>
      </c>
      <c r="I178" s="136"/>
      <c r="J178" s="137">
        <f>ROUND(I178*H178,2)</f>
        <v>0</v>
      </c>
      <c r="K178" s="133" t="s">
        <v>577</v>
      </c>
      <c r="L178" s="32"/>
      <c r="M178" s="138" t="s">
        <v>19</v>
      </c>
      <c r="N178" s="139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281</v>
      </c>
      <c r="AT178" s="142" t="s">
        <v>158</v>
      </c>
      <c r="AU178" s="142" t="s">
        <v>183</v>
      </c>
      <c r="AY178" s="17" t="s">
        <v>156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7" t="s">
        <v>79</v>
      </c>
      <c r="BK178" s="143">
        <f>ROUND(I178*H178,2)</f>
        <v>0</v>
      </c>
      <c r="BL178" s="17" t="s">
        <v>281</v>
      </c>
      <c r="BM178" s="142" t="s">
        <v>3654</v>
      </c>
    </row>
    <row r="179" spans="2:65" s="1" customFormat="1">
      <c r="B179" s="32"/>
      <c r="D179" s="144" t="s">
        <v>165</v>
      </c>
      <c r="F179" s="145" t="s">
        <v>3584</v>
      </c>
      <c r="I179" s="146"/>
      <c r="L179" s="32"/>
      <c r="M179" s="147"/>
      <c r="T179" s="53"/>
      <c r="AT179" s="17" t="s">
        <v>165</v>
      </c>
      <c r="AU179" s="17" t="s">
        <v>183</v>
      </c>
    </row>
    <row r="180" spans="2:65" s="1" customFormat="1" ht="16.5" customHeight="1">
      <c r="B180" s="32"/>
      <c r="C180" s="131" t="s">
        <v>405</v>
      </c>
      <c r="D180" s="131" t="s">
        <v>158</v>
      </c>
      <c r="E180" s="132" t="s">
        <v>3655</v>
      </c>
      <c r="F180" s="133" t="s">
        <v>3587</v>
      </c>
      <c r="G180" s="134" t="s">
        <v>3010</v>
      </c>
      <c r="H180" s="135">
        <v>100</v>
      </c>
      <c r="I180" s="136"/>
      <c r="J180" s="137">
        <f>ROUND(I180*H180,2)</f>
        <v>0</v>
      </c>
      <c r="K180" s="133" t="s">
        <v>577</v>
      </c>
      <c r="L180" s="32"/>
      <c r="M180" s="138" t="s">
        <v>19</v>
      </c>
      <c r="N180" s="139" t="s">
        <v>43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281</v>
      </c>
      <c r="AT180" s="142" t="s">
        <v>158</v>
      </c>
      <c r="AU180" s="142" t="s">
        <v>183</v>
      </c>
      <c r="AY180" s="17" t="s">
        <v>156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7" t="s">
        <v>79</v>
      </c>
      <c r="BK180" s="143">
        <f>ROUND(I180*H180,2)</f>
        <v>0</v>
      </c>
      <c r="BL180" s="17" t="s">
        <v>281</v>
      </c>
      <c r="BM180" s="142" t="s">
        <v>3656</v>
      </c>
    </row>
    <row r="181" spans="2:65" s="1" customFormat="1">
      <c r="B181" s="32"/>
      <c r="D181" s="144" t="s">
        <v>165</v>
      </c>
      <c r="F181" s="145" t="s">
        <v>3587</v>
      </c>
      <c r="I181" s="146"/>
      <c r="L181" s="32"/>
      <c r="M181" s="147"/>
      <c r="T181" s="53"/>
      <c r="AT181" s="17" t="s">
        <v>165</v>
      </c>
      <c r="AU181" s="17" t="s">
        <v>183</v>
      </c>
    </row>
    <row r="182" spans="2:65" s="1" customFormat="1" ht="16.5" customHeight="1">
      <c r="B182" s="32"/>
      <c r="C182" s="131" t="s">
        <v>411</v>
      </c>
      <c r="D182" s="131" t="s">
        <v>158</v>
      </c>
      <c r="E182" s="132" t="s">
        <v>3657</v>
      </c>
      <c r="F182" s="133" t="s">
        <v>3658</v>
      </c>
      <c r="G182" s="134" t="s">
        <v>3010</v>
      </c>
      <c r="H182" s="135">
        <v>100</v>
      </c>
      <c r="I182" s="136"/>
      <c r="J182" s="137">
        <f>ROUND(I182*H182,2)</f>
        <v>0</v>
      </c>
      <c r="K182" s="133" t="s">
        <v>577</v>
      </c>
      <c r="L182" s="32"/>
      <c r="M182" s="138" t="s">
        <v>19</v>
      </c>
      <c r="N182" s="139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281</v>
      </c>
      <c r="AT182" s="142" t="s">
        <v>158</v>
      </c>
      <c r="AU182" s="142" t="s">
        <v>183</v>
      </c>
      <c r="AY182" s="17" t="s">
        <v>156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7" t="s">
        <v>79</v>
      </c>
      <c r="BK182" s="143">
        <f>ROUND(I182*H182,2)</f>
        <v>0</v>
      </c>
      <c r="BL182" s="17" t="s">
        <v>281</v>
      </c>
      <c r="BM182" s="142" t="s">
        <v>3659</v>
      </c>
    </row>
    <row r="183" spans="2:65" s="1" customFormat="1">
      <c r="B183" s="32"/>
      <c r="D183" s="144" t="s">
        <v>165</v>
      </c>
      <c r="F183" s="145" t="s">
        <v>3658</v>
      </c>
      <c r="I183" s="146"/>
      <c r="L183" s="32"/>
      <c r="M183" s="147"/>
      <c r="T183" s="53"/>
      <c r="AT183" s="17" t="s">
        <v>165</v>
      </c>
      <c r="AU183" s="17" t="s">
        <v>183</v>
      </c>
    </row>
    <row r="184" spans="2:65" s="11" customFormat="1" ht="20.85" customHeight="1">
      <c r="B184" s="119"/>
      <c r="D184" s="120" t="s">
        <v>71</v>
      </c>
      <c r="E184" s="129" t="s">
        <v>3660</v>
      </c>
      <c r="F184" s="129" t="s">
        <v>3661</v>
      </c>
      <c r="I184" s="122"/>
      <c r="J184" s="130">
        <f>BK184</f>
        <v>0</v>
      </c>
      <c r="L184" s="119"/>
      <c r="M184" s="124"/>
      <c r="P184" s="125">
        <f>SUM(P185:P194)</f>
        <v>0</v>
      </c>
      <c r="R184" s="125">
        <f>SUM(R185:R194)</f>
        <v>0</v>
      </c>
      <c r="T184" s="126">
        <f>SUM(T185:T194)</f>
        <v>0</v>
      </c>
      <c r="AR184" s="120" t="s">
        <v>81</v>
      </c>
      <c r="AT184" s="127" t="s">
        <v>71</v>
      </c>
      <c r="AU184" s="127" t="s">
        <v>81</v>
      </c>
      <c r="AY184" s="120" t="s">
        <v>156</v>
      </c>
      <c r="BK184" s="128">
        <f>SUM(BK185:BK194)</f>
        <v>0</v>
      </c>
    </row>
    <row r="185" spans="2:65" s="1" customFormat="1" ht="16.5" customHeight="1">
      <c r="B185" s="32"/>
      <c r="C185" s="131" t="s">
        <v>417</v>
      </c>
      <c r="D185" s="131" t="s">
        <v>158</v>
      </c>
      <c r="E185" s="132" t="s">
        <v>3662</v>
      </c>
      <c r="F185" s="133" t="s">
        <v>3663</v>
      </c>
      <c r="G185" s="134" t="s">
        <v>372</v>
      </c>
      <c r="H185" s="135">
        <v>50</v>
      </c>
      <c r="I185" s="136"/>
      <c r="J185" s="137">
        <f>ROUND(I185*H185,2)</f>
        <v>0</v>
      </c>
      <c r="K185" s="133" t="s">
        <v>577</v>
      </c>
      <c r="L185" s="32"/>
      <c r="M185" s="138" t="s">
        <v>19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281</v>
      </c>
      <c r="AT185" s="142" t="s">
        <v>158</v>
      </c>
      <c r="AU185" s="142" t="s">
        <v>183</v>
      </c>
      <c r="AY185" s="17" t="s">
        <v>156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281</v>
      </c>
      <c r="BM185" s="142" t="s">
        <v>3664</v>
      </c>
    </row>
    <row r="186" spans="2:65" s="1" customFormat="1">
      <c r="B186" s="32"/>
      <c r="D186" s="144" t="s">
        <v>165</v>
      </c>
      <c r="F186" s="145" t="s">
        <v>3663</v>
      </c>
      <c r="I186" s="146"/>
      <c r="L186" s="32"/>
      <c r="M186" s="147"/>
      <c r="T186" s="53"/>
      <c r="AT186" s="17" t="s">
        <v>165</v>
      </c>
      <c r="AU186" s="17" t="s">
        <v>183</v>
      </c>
    </row>
    <row r="187" spans="2:65" s="1" customFormat="1" ht="16.5" customHeight="1">
      <c r="B187" s="32"/>
      <c r="C187" s="131" t="s">
        <v>424</v>
      </c>
      <c r="D187" s="131" t="s">
        <v>158</v>
      </c>
      <c r="E187" s="132" t="s">
        <v>3665</v>
      </c>
      <c r="F187" s="133" t="s">
        <v>3666</v>
      </c>
      <c r="G187" s="134" t="s">
        <v>3667</v>
      </c>
      <c r="H187" s="135">
        <v>8</v>
      </c>
      <c r="I187" s="136"/>
      <c r="J187" s="137">
        <f>ROUND(I187*H187,2)</f>
        <v>0</v>
      </c>
      <c r="K187" s="133" t="s">
        <v>577</v>
      </c>
      <c r="L187" s="32"/>
      <c r="M187" s="138" t="s">
        <v>19</v>
      </c>
      <c r="N187" s="139" t="s">
        <v>43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281</v>
      </c>
      <c r="AT187" s="142" t="s">
        <v>158</v>
      </c>
      <c r="AU187" s="142" t="s">
        <v>183</v>
      </c>
      <c r="AY187" s="17" t="s">
        <v>156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281</v>
      </c>
      <c r="BM187" s="142" t="s">
        <v>3668</v>
      </c>
    </row>
    <row r="188" spans="2:65" s="1" customFormat="1">
      <c r="B188" s="32"/>
      <c r="D188" s="144" t="s">
        <v>165</v>
      </c>
      <c r="F188" s="145" t="s">
        <v>3666</v>
      </c>
      <c r="I188" s="146"/>
      <c r="L188" s="32"/>
      <c r="M188" s="147"/>
      <c r="T188" s="53"/>
      <c r="AT188" s="17" t="s">
        <v>165</v>
      </c>
      <c r="AU188" s="17" t="s">
        <v>183</v>
      </c>
    </row>
    <row r="189" spans="2:65" s="1" customFormat="1" ht="16.5" customHeight="1">
      <c r="B189" s="32"/>
      <c r="C189" s="131" t="s">
        <v>442</v>
      </c>
      <c r="D189" s="131" t="s">
        <v>158</v>
      </c>
      <c r="E189" s="132" t="s">
        <v>3669</v>
      </c>
      <c r="F189" s="133" t="s">
        <v>3670</v>
      </c>
      <c r="G189" s="134" t="s">
        <v>372</v>
      </c>
      <c r="H189" s="135">
        <v>46</v>
      </c>
      <c r="I189" s="136"/>
      <c r="J189" s="137">
        <f>ROUND(I189*H189,2)</f>
        <v>0</v>
      </c>
      <c r="K189" s="133" t="s">
        <v>577</v>
      </c>
      <c r="L189" s="32"/>
      <c r="M189" s="138" t="s">
        <v>19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281</v>
      </c>
      <c r="AT189" s="142" t="s">
        <v>158</v>
      </c>
      <c r="AU189" s="142" t="s">
        <v>183</v>
      </c>
      <c r="AY189" s="17" t="s">
        <v>156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281</v>
      </c>
      <c r="BM189" s="142" t="s">
        <v>3671</v>
      </c>
    </row>
    <row r="190" spans="2:65" s="1" customFormat="1">
      <c r="B190" s="32"/>
      <c r="D190" s="144" t="s">
        <v>165</v>
      </c>
      <c r="F190" s="145" t="s">
        <v>3670</v>
      </c>
      <c r="I190" s="146"/>
      <c r="L190" s="32"/>
      <c r="M190" s="147"/>
      <c r="T190" s="53"/>
      <c r="AT190" s="17" t="s">
        <v>165</v>
      </c>
      <c r="AU190" s="17" t="s">
        <v>183</v>
      </c>
    </row>
    <row r="191" spans="2:65" s="1" customFormat="1" ht="16.5" customHeight="1">
      <c r="B191" s="32"/>
      <c r="C191" s="131" t="s">
        <v>448</v>
      </c>
      <c r="D191" s="131" t="s">
        <v>158</v>
      </c>
      <c r="E191" s="132" t="s">
        <v>3672</v>
      </c>
      <c r="F191" s="133" t="s">
        <v>3673</v>
      </c>
      <c r="G191" s="134" t="s">
        <v>372</v>
      </c>
      <c r="H191" s="135">
        <v>50</v>
      </c>
      <c r="I191" s="136"/>
      <c r="J191" s="137">
        <f>ROUND(I191*H191,2)</f>
        <v>0</v>
      </c>
      <c r="K191" s="133" t="s">
        <v>577</v>
      </c>
      <c r="L191" s="32"/>
      <c r="M191" s="138" t="s">
        <v>19</v>
      </c>
      <c r="N191" s="13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281</v>
      </c>
      <c r="AT191" s="142" t="s">
        <v>158</v>
      </c>
      <c r="AU191" s="142" t="s">
        <v>183</v>
      </c>
      <c r="AY191" s="17" t="s">
        <v>156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79</v>
      </c>
      <c r="BK191" s="143">
        <f>ROUND(I191*H191,2)</f>
        <v>0</v>
      </c>
      <c r="BL191" s="17" t="s">
        <v>281</v>
      </c>
      <c r="BM191" s="142" t="s">
        <v>3674</v>
      </c>
    </row>
    <row r="192" spans="2:65" s="1" customFormat="1">
      <c r="B192" s="32"/>
      <c r="D192" s="144" t="s">
        <v>165</v>
      </c>
      <c r="F192" s="145" t="s">
        <v>3673</v>
      </c>
      <c r="I192" s="146"/>
      <c r="L192" s="32"/>
      <c r="M192" s="147"/>
      <c r="T192" s="53"/>
      <c r="AT192" s="17" t="s">
        <v>165</v>
      </c>
      <c r="AU192" s="17" t="s">
        <v>183</v>
      </c>
    </row>
    <row r="193" spans="2:65" s="1" customFormat="1" ht="16.5" customHeight="1">
      <c r="B193" s="32"/>
      <c r="C193" s="131" t="s">
        <v>454</v>
      </c>
      <c r="D193" s="131" t="s">
        <v>158</v>
      </c>
      <c r="E193" s="132" t="s">
        <v>3675</v>
      </c>
      <c r="F193" s="133" t="s">
        <v>3658</v>
      </c>
      <c r="G193" s="134" t="s">
        <v>3010</v>
      </c>
      <c r="H193" s="135">
        <v>45</v>
      </c>
      <c r="I193" s="136"/>
      <c r="J193" s="137">
        <f>ROUND(I193*H193,2)</f>
        <v>0</v>
      </c>
      <c r="K193" s="133" t="s">
        <v>577</v>
      </c>
      <c r="L193" s="32"/>
      <c r="M193" s="138" t="s">
        <v>19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281</v>
      </c>
      <c r="AT193" s="142" t="s">
        <v>158</v>
      </c>
      <c r="AU193" s="142" t="s">
        <v>183</v>
      </c>
      <c r="AY193" s="17" t="s">
        <v>156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281</v>
      </c>
      <c r="BM193" s="142" t="s">
        <v>3676</v>
      </c>
    </row>
    <row r="194" spans="2:65" s="1" customFormat="1">
      <c r="B194" s="32"/>
      <c r="D194" s="144" t="s">
        <v>165</v>
      </c>
      <c r="F194" s="145" t="s">
        <v>3658</v>
      </c>
      <c r="I194" s="146"/>
      <c r="L194" s="32"/>
      <c r="M194" s="147"/>
      <c r="T194" s="53"/>
      <c r="AT194" s="17" t="s">
        <v>165</v>
      </c>
      <c r="AU194" s="17" t="s">
        <v>183</v>
      </c>
    </row>
    <row r="195" spans="2:65" s="11" customFormat="1" ht="20.85" customHeight="1">
      <c r="B195" s="119"/>
      <c r="D195" s="120" t="s">
        <v>71</v>
      </c>
      <c r="E195" s="129" t="s">
        <v>3677</v>
      </c>
      <c r="F195" s="129" t="s">
        <v>3499</v>
      </c>
      <c r="I195" s="122"/>
      <c r="J195" s="130">
        <f>BK195</f>
        <v>0</v>
      </c>
      <c r="L195" s="119"/>
      <c r="M195" s="124"/>
      <c r="P195" s="125">
        <f>SUM(P196:P211)</f>
        <v>0</v>
      </c>
      <c r="R195" s="125">
        <f>SUM(R196:R211)</f>
        <v>0</v>
      </c>
      <c r="T195" s="126">
        <f>SUM(T196:T211)</f>
        <v>0</v>
      </c>
      <c r="AR195" s="120" t="s">
        <v>81</v>
      </c>
      <c r="AT195" s="127" t="s">
        <v>71</v>
      </c>
      <c r="AU195" s="127" t="s">
        <v>81</v>
      </c>
      <c r="AY195" s="120" t="s">
        <v>156</v>
      </c>
      <c r="BK195" s="128">
        <f>SUM(BK196:BK211)</f>
        <v>0</v>
      </c>
    </row>
    <row r="196" spans="2:65" s="1" customFormat="1" ht="16.5" customHeight="1">
      <c r="B196" s="32"/>
      <c r="C196" s="131" t="s">
        <v>460</v>
      </c>
      <c r="D196" s="131" t="s">
        <v>158</v>
      </c>
      <c r="E196" s="132" t="s">
        <v>3678</v>
      </c>
      <c r="F196" s="133" t="s">
        <v>3591</v>
      </c>
      <c r="G196" s="134" t="s">
        <v>3505</v>
      </c>
      <c r="H196" s="135">
        <v>1</v>
      </c>
      <c r="I196" s="136"/>
      <c r="J196" s="137">
        <f>ROUND(I196*H196,2)</f>
        <v>0</v>
      </c>
      <c r="K196" s="133" t="s">
        <v>577</v>
      </c>
      <c r="L196" s="32"/>
      <c r="M196" s="138" t="s">
        <v>19</v>
      </c>
      <c r="N196" s="139" t="s">
        <v>43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281</v>
      </c>
      <c r="AT196" s="142" t="s">
        <v>158</v>
      </c>
      <c r="AU196" s="142" t="s">
        <v>183</v>
      </c>
      <c r="AY196" s="17" t="s">
        <v>156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281</v>
      </c>
      <c r="BM196" s="142" t="s">
        <v>3679</v>
      </c>
    </row>
    <row r="197" spans="2:65" s="1" customFormat="1">
      <c r="B197" s="32"/>
      <c r="D197" s="144" t="s">
        <v>165</v>
      </c>
      <c r="F197" s="145" t="s">
        <v>3591</v>
      </c>
      <c r="I197" s="146"/>
      <c r="L197" s="32"/>
      <c r="M197" s="147"/>
      <c r="T197" s="53"/>
      <c r="AT197" s="17" t="s">
        <v>165</v>
      </c>
      <c r="AU197" s="17" t="s">
        <v>183</v>
      </c>
    </row>
    <row r="198" spans="2:65" s="1" customFormat="1" ht="16.5" customHeight="1">
      <c r="B198" s="32"/>
      <c r="C198" s="131" t="s">
        <v>467</v>
      </c>
      <c r="D198" s="131" t="s">
        <v>158</v>
      </c>
      <c r="E198" s="132" t="s">
        <v>3680</v>
      </c>
      <c r="F198" s="133" t="s">
        <v>3594</v>
      </c>
      <c r="G198" s="134" t="s">
        <v>3505</v>
      </c>
      <c r="H198" s="135">
        <v>1</v>
      </c>
      <c r="I198" s="136"/>
      <c r="J198" s="137">
        <f>ROUND(I198*H198,2)</f>
        <v>0</v>
      </c>
      <c r="K198" s="133" t="s">
        <v>577</v>
      </c>
      <c r="L198" s="32"/>
      <c r="M198" s="138" t="s">
        <v>19</v>
      </c>
      <c r="N198" s="139" t="s">
        <v>43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281</v>
      </c>
      <c r="AT198" s="142" t="s">
        <v>158</v>
      </c>
      <c r="AU198" s="142" t="s">
        <v>183</v>
      </c>
      <c r="AY198" s="17" t="s">
        <v>156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281</v>
      </c>
      <c r="BM198" s="142" t="s">
        <v>3681</v>
      </c>
    </row>
    <row r="199" spans="2:65" s="1" customFormat="1">
      <c r="B199" s="32"/>
      <c r="D199" s="144" t="s">
        <v>165</v>
      </c>
      <c r="F199" s="145" t="s">
        <v>3594</v>
      </c>
      <c r="I199" s="146"/>
      <c r="L199" s="32"/>
      <c r="M199" s="147"/>
      <c r="T199" s="53"/>
      <c r="AT199" s="17" t="s">
        <v>165</v>
      </c>
      <c r="AU199" s="17" t="s">
        <v>183</v>
      </c>
    </row>
    <row r="200" spans="2:65" s="1" customFormat="1" ht="16.5" customHeight="1">
      <c r="B200" s="32"/>
      <c r="C200" s="131" t="s">
        <v>473</v>
      </c>
      <c r="D200" s="131" t="s">
        <v>158</v>
      </c>
      <c r="E200" s="132" t="s">
        <v>3682</v>
      </c>
      <c r="F200" s="133" t="s">
        <v>3597</v>
      </c>
      <c r="G200" s="134" t="s">
        <v>3505</v>
      </c>
      <c r="H200" s="135">
        <v>1</v>
      </c>
      <c r="I200" s="136"/>
      <c r="J200" s="137">
        <f>ROUND(I200*H200,2)</f>
        <v>0</v>
      </c>
      <c r="K200" s="133" t="s">
        <v>577</v>
      </c>
      <c r="L200" s="32"/>
      <c r="M200" s="138" t="s">
        <v>19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281</v>
      </c>
      <c r="AT200" s="142" t="s">
        <v>158</v>
      </c>
      <c r="AU200" s="142" t="s">
        <v>183</v>
      </c>
      <c r="AY200" s="17" t="s">
        <v>156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281</v>
      </c>
      <c r="BM200" s="142" t="s">
        <v>3683</v>
      </c>
    </row>
    <row r="201" spans="2:65" s="1" customFormat="1">
      <c r="B201" s="32"/>
      <c r="D201" s="144" t="s">
        <v>165</v>
      </c>
      <c r="F201" s="145" t="s">
        <v>3597</v>
      </c>
      <c r="I201" s="146"/>
      <c r="L201" s="32"/>
      <c r="M201" s="147"/>
      <c r="T201" s="53"/>
      <c r="AT201" s="17" t="s">
        <v>165</v>
      </c>
      <c r="AU201" s="17" t="s">
        <v>183</v>
      </c>
    </row>
    <row r="202" spans="2:65" s="1" customFormat="1" ht="24.2" customHeight="1">
      <c r="B202" s="32"/>
      <c r="C202" s="131" t="s">
        <v>479</v>
      </c>
      <c r="D202" s="131" t="s">
        <v>158</v>
      </c>
      <c r="E202" s="132" t="s">
        <v>3684</v>
      </c>
      <c r="F202" s="133" t="s">
        <v>3600</v>
      </c>
      <c r="G202" s="134" t="s">
        <v>3505</v>
      </c>
      <c r="H202" s="135">
        <v>1</v>
      </c>
      <c r="I202" s="136"/>
      <c r="J202" s="137">
        <f>ROUND(I202*H202,2)</f>
        <v>0</v>
      </c>
      <c r="K202" s="133" t="s">
        <v>577</v>
      </c>
      <c r="L202" s="32"/>
      <c r="M202" s="138" t="s">
        <v>19</v>
      </c>
      <c r="N202" s="139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281</v>
      </c>
      <c r="AT202" s="142" t="s">
        <v>158</v>
      </c>
      <c r="AU202" s="142" t="s">
        <v>183</v>
      </c>
      <c r="AY202" s="17" t="s">
        <v>156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7" t="s">
        <v>79</v>
      </c>
      <c r="BK202" s="143">
        <f>ROUND(I202*H202,2)</f>
        <v>0</v>
      </c>
      <c r="BL202" s="17" t="s">
        <v>281</v>
      </c>
      <c r="BM202" s="142" t="s">
        <v>3685</v>
      </c>
    </row>
    <row r="203" spans="2:65" s="1" customFormat="1">
      <c r="B203" s="32"/>
      <c r="D203" s="144" t="s">
        <v>165</v>
      </c>
      <c r="F203" s="145" t="s">
        <v>3600</v>
      </c>
      <c r="I203" s="146"/>
      <c r="L203" s="32"/>
      <c r="M203" s="147"/>
      <c r="T203" s="53"/>
      <c r="AT203" s="17" t="s">
        <v>165</v>
      </c>
      <c r="AU203" s="17" t="s">
        <v>183</v>
      </c>
    </row>
    <row r="204" spans="2:65" s="1" customFormat="1" ht="16.5" customHeight="1">
      <c r="B204" s="32"/>
      <c r="C204" s="131" t="s">
        <v>485</v>
      </c>
      <c r="D204" s="131" t="s">
        <v>158</v>
      </c>
      <c r="E204" s="132" t="s">
        <v>3686</v>
      </c>
      <c r="F204" s="133" t="s">
        <v>3603</v>
      </c>
      <c r="G204" s="134" t="s">
        <v>3505</v>
      </c>
      <c r="H204" s="135">
        <v>1</v>
      </c>
      <c r="I204" s="136"/>
      <c r="J204" s="137">
        <f>ROUND(I204*H204,2)</f>
        <v>0</v>
      </c>
      <c r="K204" s="133" t="s">
        <v>577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281</v>
      </c>
      <c r="AT204" s="142" t="s">
        <v>158</v>
      </c>
      <c r="AU204" s="142" t="s">
        <v>183</v>
      </c>
      <c r="AY204" s="17" t="s">
        <v>156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281</v>
      </c>
      <c r="BM204" s="142" t="s">
        <v>3687</v>
      </c>
    </row>
    <row r="205" spans="2:65" s="1" customFormat="1">
      <c r="B205" s="32"/>
      <c r="D205" s="144" t="s">
        <v>165</v>
      </c>
      <c r="F205" s="145" t="s">
        <v>3603</v>
      </c>
      <c r="I205" s="146"/>
      <c r="L205" s="32"/>
      <c r="M205" s="147"/>
      <c r="T205" s="53"/>
      <c r="AT205" s="17" t="s">
        <v>165</v>
      </c>
      <c r="AU205" s="17" t="s">
        <v>183</v>
      </c>
    </row>
    <row r="206" spans="2:65" s="1" customFormat="1" ht="16.5" customHeight="1">
      <c r="B206" s="32"/>
      <c r="C206" s="131" t="s">
        <v>497</v>
      </c>
      <c r="D206" s="131" t="s">
        <v>158</v>
      </c>
      <c r="E206" s="132" t="s">
        <v>3688</v>
      </c>
      <c r="F206" s="133" t="s">
        <v>3606</v>
      </c>
      <c r="G206" s="134" t="s">
        <v>3505</v>
      </c>
      <c r="H206" s="135">
        <v>1</v>
      </c>
      <c r="I206" s="136"/>
      <c r="J206" s="137">
        <f>ROUND(I206*H206,2)</f>
        <v>0</v>
      </c>
      <c r="K206" s="133" t="s">
        <v>577</v>
      </c>
      <c r="L206" s="32"/>
      <c r="M206" s="138" t="s">
        <v>19</v>
      </c>
      <c r="N206" s="139" t="s">
        <v>43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281</v>
      </c>
      <c r="AT206" s="142" t="s">
        <v>158</v>
      </c>
      <c r="AU206" s="142" t="s">
        <v>183</v>
      </c>
      <c r="AY206" s="17" t="s">
        <v>156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281</v>
      </c>
      <c r="BM206" s="142" t="s">
        <v>3689</v>
      </c>
    </row>
    <row r="207" spans="2:65" s="1" customFormat="1">
      <c r="B207" s="32"/>
      <c r="D207" s="144" t="s">
        <v>165</v>
      </c>
      <c r="F207" s="145" t="s">
        <v>3606</v>
      </c>
      <c r="I207" s="146"/>
      <c r="L207" s="32"/>
      <c r="M207" s="147"/>
      <c r="T207" s="53"/>
      <c r="AT207" s="17" t="s">
        <v>165</v>
      </c>
      <c r="AU207" s="17" t="s">
        <v>183</v>
      </c>
    </row>
    <row r="208" spans="2:65" s="1" customFormat="1" ht="16.5" customHeight="1">
      <c r="B208" s="32"/>
      <c r="C208" s="131" t="s">
        <v>505</v>
      </c>
      <c r="D208" s="131" t="s">
        <v>158</v>
      </c>
      <c r="E208" s="132" t="s">
        <v>3690</v>
      </c>
      <c r="F208" s="133" t="s">
        <v>3609</v>
      </c>
      <c r="G208" s="134" t="s">
        <v>3505</v>
      </c>
      <c r="H208" s="135">
        <v>1</v>
      </c>
      <c r="I208" s="136"/>
      <c r="J208" s="137">
        <f>ROUND(I208*H208,2)</f>
        <v>0</v>
      </c>
      <c r="K208" s="133" t="s">
        <v>577</v>
      </c>
      <c r="L208" s="32"/>
      <c r="M208" s="138" t="s">
        <v>19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281</v>
      </c>
      <c r="AT208" s="142" t="s">
        <v>158</v>
      </c>
      <c r="AU208" s="142" t="s">
        <v>183</v>
      </c>
      <c r="AY208" s="17" t="s">
        <v>156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7" t="s">
        <v>79</v>
      </c>
      <c r="BK208" s="143">
        <f>ROUND(I208*H208,2)</f>
        <v>0</v>
      </c>
      <c r="BL208" s="17" t="s">
        <v>281</v>
      </c>
      <c r="BM208" s="142" t="s">
        <v>3691</v>
      </c>
    </row>
    <row r="209" spans="2:65" s="1" customFormat="1">
      <c r="B209" s="32"/>
      <c r="D209" s="144" t="s">
        <v>165</v>
      </c>
      <c r="F209" s="145" t="s">
        <v>3609</v>
      </c>
      <c r="I209" s="146"/>
      <c r="L209" s="32"/>
      <c r="M209" s="147"/>
      <c r="T209" s="53"/>
      <c r="AT209" s="17" t="s">
        <v>165</v>
      </c>
      <c r="AU209" s="17" t="s">
        <v>183</v>
      </c>
    </row>
    <row r="210" spans="2:65" s="1" customFormat="1" ht="16.5" customHeight="1">
      <c r="B210" s="32"/>
      <c r="C210" s="131" t="s">
        <v>513</v>
      </c>
      <c r="D210" s="131" t="s">
        <v>158</v>
      </c>
      <c r="E210" s="132" t="s">
        <v>3692</v>
      </c>
      <c r="F210" s="133" t="s">
        <v>3612</v>
      </c>
      <c r="G210" s="134" t="s">
        <v>3505</v>
      </c>
      <c r="H210" s="135">
        <v>1</v>
      </c>
      <c r="I210" s="136"/>
      <c r="J210" s="137">
        <f>ROUND(I210*H210,2)</f>
        <v>0</v>
      </c>
      <c r="K210" s="133" t="s">
        <v>577</v>
      </c>
      <c r="L210" s="32"/>
      <c r="M210" s="138" t="s">
        <v>19</v>
      </c>
      <c r="N210" s="139" t="s">
        <v>43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281</v>
      </c>
      <c r="AT210" s="142" t="s">
        <v>158</v>
      </c>
      <c r="AU210" s="142" t="s">
        <v>183</v>
      </c>
      <c r="AY210" s="17" t="s">
        <v>156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7" t="s">
        <v>79</v>
      </c>
      <c r="BK210" s="143">
        <f>ROUND(I210*H210,2)</f>
        <v>0</v>
      </c>
      <c r="BL210" s="17" t="s">
        <v>281</v>
      </c>
      <c r="BM210" s="142" t="s">
        <v>3693</v>
      </c>
    </row>
    <row r="211" spans="2:65" s="1" customFormat="1">
      <c r="B211" s="32"/>
      <c r="D211" s="144" t="s">
        <v>165</v>
      </c>
      <c r="F211" s="145" t="s">
        <v>3612</v>
      </c>
      <c r="I211" s="146"/>
      <c r="L211" s="32"/>
      <c r="M211" s="147"/>
      <c r="T211" s="53"/>
      <c r="AT211" s="17" t="s">
        <v>165</v>
      </c>
      <c r="AU211" s="17" t="s">
        <v>183</v>
      </c>
    </row>
    <row r="212" spans="2:65" s="11" customFormat="1" ht="22.9" customHeight="1">
      <c r="B212" s="119"/>
      <c r="D212" s="120" t="s">
        <v>71</v>
      </c>
      <c r="E212" s="129" t="s">
        <v>3285</v>
      </c>
      <c r="F212" s="129" t="s">
        <v>3694</v>
      </c>
      <c r="I212" s="122"/>
      <c r="J212" s="130">
        <f>BK212</f>
        <v>0</v>
      </c>
      <c r="L212" s="119"/>
      <c r="M212" s="124"/>
      <c r="P212" s="125">
        <f>P213+P224+P231</f>
        <v>0</v>
      </c>
      <c r="R212" s="125">
        <f>R213+R224+R231</f>
        <v>0</v>
      </c>
      <c r="T212" s="126">
        <f>T213+T224+T231</f>
        <v>0</v>
      </c>
      <c r="AR212" s="120" t="s">
        <v>79</v>
      </c>
      <c r="AT212" s="127" t="s">
        <v>71</v>
      </c>
      <c r="AU212" s="127" t="s">
        <v>79</v>
      </c>
      <c r="AY212" s="120" t="s">
        <v>156</v>
      </c>
      <c r="BK212" s="128">
        <f>BK213+BK224+BK231</f>
        <v>0</v>
      </c>
    </row>
    <row r="213" spans="2:65" s="11" customFormat="1" ht="20.85" customHeight="1">
      <c r="B213" s="119"/>
      <c r="D213" s="120" t="s">
        <v>71</v>
      </c>
      <c r="E213" s="129" t="s">
        <v>3695</v>
      </c>
      <c r="F213" s="129" t="s">
        <v>3694</v>
      </c>
      <c r="I213" s="122"/>
      <c r="J213" s="130">
        <f>BK213</f>
        <v>0</v>
      </c>
      <c r="L213" s="119"/>
      <c r="M213" s="124"/>
      <c r="P213" s="125">
        <f>SUM(P214:P223)</f>
        <v>0</v>
      </c>
      <c r="R213" s="125">
        <f>SUM(R214:R223)</f>
        <v>0</v>
      </c>
      <c r="T213" s="126">
        <f>SUM(T214:T223)</f>
        <v>0</v>
      </c>
      <c r="AR213" s="120" t="s">
        <v>81</v>
      </c>
      <c r="AT213" s="127" t="s">
        <v>71</v>
      </c>
      <c r="AU213" s="127" t="s">
        <v>81</v>
      </c>
      <c r="AY213" s="120" t="s">
        <v>156</v>
      </c>
      <c r="BK213" s="128">
        <f>SUM(BK214:BK223)</f>
        <v>0</v>
      </c>
    </row>
    <row r="214" spans="2:65" s="1" customFormat="1" ht="24.2" customHeight="1">
      <c r="B214" s="32"/>
      <c r="C214" s="131" t="s">
        <v>520</v>
      </c>
      <c r="D214" s="131" t="s">
        <v>158</v>
      </c>
      <c r="E214" s="132" t="s">
        <v>3696</v>
      </c>
      <c r="F214" s="133" t="s">
        <v>3697</v>
      </c>
      <c r="G214" s="134" t="s">
        <v>3010</v>
      </c>
      <c r="H214" s="135">
        <v>8</v>
      </c>
      <c r="I214" s="136"/>
      <c r="J214" s="137">
        <f>ROUND(I214*H214,2)</f>
        <v>0</v>
      </c>
      <c r="K214" s="133" t="s">
        <v>577</v>
      </c>
      <c r="L214" s="32"/>
      <c r="M214" s="138" t="s">
        <v>19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281</v>
      </c>
      <c r="AT214" s="142" t="s">
        <v>158</v>
      </c>
      <c r="AU214" s="142" t="s">
        <v>183</v>
      </c>
      <c r="AY214" s="17" t="s">
        <v>156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79</v>
      </c>
      <c r="BK214" s="143">
        <f>ROUND(I214*H214,2)</f>
        <v>0</v>
      </c>
      <c r="BL214" s="17" t="s">
        <v>281</v>
      </c>
      <c r="BM214" s="142" t="s">
        <v>3698</v>
      </c>
    </row>
    <row r="215" spans="2:65" s="1" customFormat="1">
      <c r="B215" s="32"/>
      <c r="D215" s="144" t="s">
        <v>165</v>
      </c>
      <c r="F215" s="145" t="s">
        <v>3697</v>
      </c>
      <c r="I215" s="146"/>
      <c r="L215" s="32"/>
      <c r="M215" s="147"/>
      <c r="T215" s="53"/>
      <c r="AT215" s="17" t="s">
        <v>165</v>
      </c>
      <c r="AU215" s="17" t="s">
        <v>183</v>
      </c>
    </row>
    <row r="216" spans="2:65" s="1" customFormat="1" ht="21.75" customHeight="1">
      <c r="B216" s="32"/>
      <c r="C216" s="131" t="s">
        <v>526</v>
      </c>
      <c r="D216" s="131" t="s">
        <v>158</v>
      </c>
      <c r="E216" s="132" t="s">
        <v>3699</v>
      </c>
      <c r="F216" s="133" t="s">
        <v>3700</v>
      </c>
      <c r="G216" s="134" t="s">
        <v>3010</v>
      </c>
      <c r="H216" s="135">
        <v>1</v>
      </c>
      <c r="I216" s="136"/>
      <c r="J216" s="137">
        <f>ROUND(I216*H216,2)</f>
        <v>0</v>
      </c>
      <c r="K216" s="133" t="s">
        <v>577</v>
      </c>
      <c r="L216" s="32"/>
      <c r="M216" s="138" t="s">
        <v>19</v>
      </c>
      <c r="N216" s="139" t="s">
        <v>43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281</v>
      </c>
      <c r="AT216" s="142" t="s">
        <v>158</v>
      </c>
      <c r="AU216" s="142" t="s">
        <v>183</v>
      </c>
      <c r="AY216" s="17" t="s">
        <v>156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281</v>
      </c>
      <c r="BM216" s="142" t="s">
        <v>3701</v>
      </c>
    </row>
    <row r="217" spans="2:65" s="1" customFormat="1">
      <c r="B217" s="32"/>
      <c r="D217" s="144" t="s">
        <v>165</v>
      </c>
      <c r="F217" s="145" t="s">
        <v>3700</v>
      </c>
      <c r="I217" s="146"/>
      <c r="L217" s="32"/>
      <c r="M217" s="147"/>
      <c r="T217" s="53"/>
      <c r="AT217" s="17" t="s">
        <v>165</v>
      </c>
      <c r="AU217" s="17" t="s">
        <v>183</v>
      </c>
    </row>
    <row r="218" spans="2:65" s="1" customFormat="1" ht="16.5" customHeight="1">
      <c r="B218" s="32"/>
      <c r="C218" s="131" t="s">
        <v>532</v>
      </c>
      <c r="D218" s="131" t="s">
        <v>158</v>
      </c>
      <c r="E218" s="132" t="s">
        <v>3702</v>
      </c>
      <c r="F218" s="133" t="s">
        <v>3703</v>
      </c>
      <c r="G218" s="134" t="s">
        <v>3010</v>
      </c>
      <c r="H218" s="135">
        <v>1</v>
      </c>
      <c r="I218" s="136"/>
      <c r="J218" s="137">
        <f>ROUND(I218*H218,2)</f>
        <v>0</v>
      </c>
      <c r="K218" s="133" t="s">
        <v>577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281</v>
      </c>
      <c r="AT218" s="142" t="s">
        <v>158</v>
      </c>
      <c r="AU218" s="142" t="s">
        <v>183</v>
      </c>
      <c r="AY218" s="17" t="s">
        <v>156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281</v>
      </c>
      <c r="BM218" s="142" t="s">
        <v>3704</v>
      </c>
    </row>
    <row r="219" spans="2:65" s="1" customFormat="1">
      <c r="B219" s="32"/>
      <c r="D219" s="144" t="s">
        <v>165</v>
      </c>
      <c r="F219" s="145" t="s">
        <v>3703</v>
      </c>
      <c r="I219" s="146"/>
      <c r="L219" s="32"/>
      <c r="M219" s="147"/>
      <c r="T219" s="53"/>
      <c r="AT219" s="17" t="s">
        <v>165</v>
      </c>
      <c r="AU219" s="17" t="s">
        <v>183</v>
      </c>
    </row>
    <row r="220" spans="2:65" s="1" customFormat="1" ht="16.5" customHeight="1">
      <c r="B220" s="32"/>
      <c r="C220" s="131" t="s">
        <v>540</v>
      </c>
      <c r="D220" s="131" t="s">
        <v>158</v>
      </c>
      <c r="E220" s="132" t="s">
        <v>3705</v>
      </c>
      <c r="F220" s="133" t="s">
        <v>3706</v>
      </c>
      <c r="G220" s="134" t="s">
        <v>3010</v>
      </c>
      <c r="H220" s="135">
        <v>1</v>
      </c>
      <c r="I220" s="136"/>
      <c r="J220" s="137">
        <f>ROUND(I220*H220,2)</f>
        <v>0</v>
      </c>
      <c r="K220" s="133" t="s">
        <v>577</v>
      </c>
      <c r="L220" s="32"/>
      <c r="M220" s="138" t="s">
        <v>19</v>
      </c>
      <c r="N220" s="139" t="s">
        <v>43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281</v>
      </c>
      <c r="AT220" s="142" t="s">
        <v>158</v>
      </c>
      <c r="AU220" s="142" t="s">
        <v>183</v>
      </c>
      <c r="AY220" s="17" t="s">
        <v>156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79</v>
      </c>
      <c r="BK220" s="143">
        <f>ROUND(I220*H220,2)</f>
        <v>0</v>
      </c>
      <c r="BL220" s="17" t="s">
        <v>281</v>
      </c>
      <c r="BM220" s="142" t="s">
        <v>3707</v>
      </c>
    </row>
    <row r="221" spans="2:65" s="1" customFormat="1">
      <c r="B221" s="32"/>
      <c r="D221" s="144" t="s">
        <v>165</v>
      </c>
      <c r="F221" s="145" t="s">
        <v>3706</v>
      </c>
      <c r="I221" s="146"/>
      <c r="L221" s="32"/>
      <c r="M221" s="147"/>
      <c r="T221" s="53"/>
      <c r="AT221" s="17" t="s">
        <v>165</v>
      </c>
      <c r="AU221" s="17" t="s">
        <v>183</v>
      </c>
    </row>
    <row r="222" spans="2:65" s="1" customFormat="1" ht="16.5" customHeight="1">
      <c r="B222" s="32"/>
      <c r="C222" s="131" t="s">
        <v>547</v>
      </c>
      <c r="D222" s="131" t="s">
        <v>158</v>
      </c>
      <c r="E222" s="132" t="s">
        <v>3708</v>
      </c>
      <c r="F222" s="133" t="s">
        <v>3644</v>
      </c>
      <c r="G222" s="134" t="s">
        <v>3010</v>
      </c>
      <c r="H222" s="135">
        <v>11</v>
      </c>
      <c r="I222" s="136"/>
      <c r="J222" s="137">
        <f>ROUND(I222*H222,2)</f>
        <v>0</v>
      </c>
      <c r="K222" s="133" t="s">
        <v>577</v>
      </c>
      <c r="L222" s="32"/>
      <c r="M222" s="138" t="s">
        <v>19</v>
      </c>
      <c r="N222" s="139" t="s">
        <v>43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281</v>
      </c>
      <c r="AT222" s="142" t="s">
        <v>158</v>
      </c>
      <c r="AU222" s="142" t="s">
        <v>183</v>
      </c>
      <c r="AY222" s="17" t="s">
        <v>156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7" t="s">
        <v>79</v>
      </c>
      <c r="BK222" s="143">
        <f>ROUND(I222*H222,2)</f>
        <v>0</v>
      </c>
      <c r="BL222" s="17" t="s">
        <v>281</v>
      </c>
      <c r="BM222" s="142" t="s">
        <v>3709</v>
      </c>
    </row>
    <row r="223" spans="2:65" s="1" customFormat="1">
      <c r="B223" s="32"/>
      <c r="D223" s="144" t="s">
        <v>165</v>
      </c>
      <c r="F223" s="145" t="s">
        <v>3644</v>
      </c>
      <c r="I223" s="146"/>
      <c r="L223" s="32"/>
      <c r="M223" s="147"/>
      <c r="T223" s="53"/>
      <c r="AT223" s="17" t="s">
        <v>165</v>
      </c>
      <c r="AU223" s="17" t="s">
        <v>183</v>
      </c>
    </row>
    <row r="224" spans="2:65" s="11" customFormat="1" ht="20.85" customHeight="1">
      <c r="B224" s="119"/>
      <c r="D224" s="120" t="s">
        <v>71</v>
      </c>
      <c r="E224" s="129" t="s">
        <v>3710</v>
      </c>
      <c r="F224" s="129" t="s">
        <v>3573</v>
      </c>
      <c r="I224" s="122"/>
      <c r="J224" s="130">
        <f>BK224</f>
        <v>0</v>
      </c>
      <c r="L224" s="119"/>
      <c r="M224" s="124"/>
      <c r="P224" s="125">
        <f>SUM(P225:P230)</f>
        <v>0</v>
      </c>
      <c r="R224" s="125">
        <f>SUM(R225:R230)</f>
        <v>0</v>
      </c>
      <c r="T224" s="126">
        <f>SUM(T225:T230)</f>
        <v>0</v>
      </c>
      <c r="AR224" s="120" t="s">
        <v>81</v>
      </c>
      <c r="AT224" s="127" t="s">
        <v>71</v>
      </c>
      <c r="AU224" s="127" t="s">
        <v>81</v>
      </c>
      <c r="AY224" s="120" t="s">
        <v>156</v>
      </c>
      <c r="BK224" s="128">
        <f>SUM(BK225:BK230)</f>
        <v>0</v>
      </c>
    </row>
    <row r="225" spans="2:65" s="1" customFormat="1" ht="16.5" customHeight="1">
      <c r="B225" s="32"/>
      <c r="C225" s="131" t="s">
        <v>553</v>
      </c>
      <c r="D225" s="131" t="s">
        <v>158</v>
      </c>
      <c r="E225" s="132" t="s">
        <v>3711</v>
      </c>
      <c r="F225" s="133" t="s">
        <v>3712</v>
      </c>
      <c r="G225" s="134" t="s">
        <v>372</v>
      </c>
      <c r="H225" s="135">
        <v>65</v>
      </c>
      <c r="I225" s="136"/>
      <c r="J225" s="137">
        <f>ROUND(I225*H225,2)</f>
        <v>0</v>
      </c>
      <c r="K225" s="133" t="s">
        <v>577</v>
      </c>
      <c r="L225" s="32"/>
      <c r="M225" s="138" t="s">
        <v>19</v>
      </c>
      <c r="N225" s="139" t="s">
        <v>43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163</v>
      </c>
      <c r="AT225" s="142" t="s">
        <v>158</v>
      </c>
      <c r="AU225" s="142" t="s">
        <v>183</v>
      </c>
      <c r="AY225" s="17" t="s">
        <v>156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7" t="s">
        <v>79</v>
      </c>
      <c r="BK225" s="143">
        <f>ROUND(I225*H225,2)</f>
        <v>0</v>
      </c>
      <c r="BL225" s="17" t="s">
        <v>163</v>
      </c>
      <c r="BM225" s="142" t="s">
        <v>3713</v>
      </c>
    </row>
    <row r="226" spans="2:65" s="1" customFormat="1">
      <c r="B226" s="32"/>
      <c r="D226" s="144" t="s">
        <v>165</v>
      </c>
      <c r="F226" s="145" t="s">
        <v>3712</v>
      </c>
      <c r="I226" s="146"/>
      <c r="L226" s="32"/>
      <c r="M226" s="147"/>
      <c r="T226" s="53"/>
      <c r="AT226" s="17" t="s">
        <v>165</v>
      </c>
      <c r="AU226" s="17" t="s">
        <v>183</v>
      </c>
    </row>
    <row r="227" spans="2:65" s="1" customFormat="1" ht="16.5" customHeight="1">
      <c r="B227" s="32"/>
      <c r="C227" s="131" t="s">
        <v>560</v>
      </c>
      <c r="D227" s="131" t="s">
        <v>158</v>
      </c>
      <c r="E227" s="132" t="s">
        <v>3714</v>
      </c>
      <c r="F227" s="133" t="s">
        <v>3584</v>
      </c>
      <c r="G227" s="134" t="s">
        <v>372</v>
      </c>
      <c r="H227" s="135">
        <v>55</v>
      </c>
      <c r="I227" s="136"/>
      <c r="J227" s="137">
        <f>ROUND(I227*H227,2)</f>
        <v>0</v>
      </c>
      <c r="K227" s="133" t="s">
        <v>577</v>
      </c>
      <c r="L227" s="32"/>
      <c r="M227" s="138" t="s">
        <v>19</v>
      </c>
      <c r="N227" s="139" t="s">
        <v>43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163</v>
      </c>
      <c r="AT227" s="142" t="s">
        <v>158</v>
      </c>
      <c r="AU227" s="142" t="s">
        <v>183</v>
      </c>
      <c r="AY227" s="17" t="s">
        <v>156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79</v>
      </c>
      <c r="BK227" s="143">
        <f>ROUND(I227*H227,2)</f>
        <v>0</v>
      </c>
      <c r="BL227" s="17" t="s">
        <v>163</v>
      </c>
      <c r="BM227" s="142" t="s">
        <v>3715</v>
      </c>
    </row>
    <row r="228" spans="2:65" s="1" customFormat="1">
      <c r="B228" s="32"/>
      <c r="D228" s="144" t="s">
        <v>165</v>
      </c>
      <c r="F228" s="145" t="s">
        <v>3584</v>
      </c>
      <c r="I228" s="146"/>
      <c r="L228" s="32"/>
      <c r="M228" s="147"/>
      <c r="T228" s="53"/>
      <c r="AT228" s="17" t="s">
        <v>165</v>
      </c>
      <c r="AU228" s="17" t="s">
        <v>183</v>
      </c>
    </row>
    <row r="229" spans="2:65" s="1" customFormat="1" ht="16.5" customHeight="1">
      <c r="B229" s="32"/>
      <c r="C229" s="131" t="s">
        <v>568</v>
      </c>
      <c r="D229" s="131" t="s">
        <v>158</v>
      </c>
      <c r="E229" s="132" t="s">
        <v>3716</v>
      </c>
      <c r="F229" s="133" t="s">
        <v>3587</v>
      </c>
      <c r="G229" s="134" t="s">
        <v>3010</v>
      </c>
      <c r="H229" s="135">
        <v>10</v>
      </c>
      <c r="I229" s="136"/>
      <c r="J229" s="137">
        <f>ROUND(I229*H229,2)</f>
        <v>0</v>
      </c>
      <c r="K229" s="133" t="s">
        <v>577</v>
      </c>
      <c r="L229" s="32"/>
      <c r="M229" s="138" t="s">
        <v>19</v>
      </c>
      <c r="N229" s="139" t="s">
        <v>43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163</v>
      </c>
      <c r="AT229" s="142" t="s">
        <v>158</v>
      </c>
      <c r="AU229" s="142" t="s">
        <v>183</v>
      </c>
      <c r="AY229" s="17" t="s">
        <v>156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7" t="s">
        <v>79</v>
      </c>
      <c r="BK229" s="143">
        <f>ROUND(I229*H229,2)</f>
        <v>0</v>
      </c>
      <c r="BL229" s="17" t="s">
        <v>163</v>
      </c>
      <c r="BM229" s="142" t="s">
        <v>3717</v>
      </c>
    </row>
    <row r="230" spans="2:65" s="1" customFormat="1">
      <c r="B230" s="32"/>
      <c r="D230" s="144" t="s">
        <v>165</v>
      </c>
      <c r="F230" s="145" t="s">
        <v>3587</v>
      </c>
      <c r="I230" s="146"/>
      <c r="L230" s="32"/>
      <c r="M230" s="147"/>
      <c r="T230" s="53"/>
      <c r="AT230" s="17" t="s">
        <v>165</v>
      </c>
      <c r="AU230" s="17" t="s">
        <v>183</v>
      </c>
    </row>
    <row r="231" spans="2:65" s="11" customFormat="1" ht="20.85" customHeight="1">
      <c r="B231" s="119"/>
      <c r="D231" s="120" t="s">
        <v>71</v>
      </c>
      <c r="E231" s="129" t="s">
        <v>3718</v>
      </c>
      <c r="F231" s="129" t="s">
        <v>3499</v>
      </c>
      <c r="I231" s="122"/>
      <c r="J231" s="130">
        <f>BK231</f>
        <v>0</v>
      </c>
      <c r="L231" s="119"/>
      <c r="M231" s="124"/>
      <c r="P231" s="125">
        <f>SUM(P232:P247)</f>
        <v>0</v>
      </c>
      <c r="R231" s="125">
        <f>SUM(R232:R247)</f>
        <v>0</v>
      </c>
      <c r="T231" s="126">
        <f>SUM(T232:T247)</f>
        <v>0</v>
      </c>
      <c r="AR231" s="120" t="s">
        <v>81</v>
      </c>
      <c r="AT231" s="127" t="s">
        <v>71</v>
      </c>
      <c r="AU231" s="127" t="s">
        <v>81</v>
      </c>
      <c r="AY231" s="120" t="s">
        <v>156</v>
      </c>
      <c r="BK231" s="128">
        <f>SUM(BK232:BK247)</f>
        <v>0</v>
      </c>
    </row>
    <row r="232" spans="2:65" s="1" customFormat="1" ht="16.5" customHeight="1">
      <c r="B232" s="32"/>
      <c r="C232" s="131" t="s">
        <v>574</v>
      </c>
      <c r="D232" s="131" t="s">
        <v>158</v>
      </c>
      <c r="E232" s="132" t="s">
        <v>3719</v>
      </c>
      <c r="F232" s="133" t="s">
        <v>3591</v>
      </c>
      <c r="G232" s="134" t="s">
        <v>3505</v>
      </c>
      <c r="H232" s="135">
        <v>1</v>
      </c>
      <c r="I232" s="136"/>
      <c r="J232" s="137">
        <f>ROUND(I232*H232,2)</f>
        <v>0</v>
      </c>
      <c r="K232" s="133" t="s">
        <v>577</v>
      </c>
      <c r="L232" s="32"/>
      <c r="M232" s="138" t="s">
        <v>19</v>
      </c>
      <c r="N232" s="139" t="s">
        <v>43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163</v>
      </c>
      <c r="AT232" s="142" t="s">
        <v>158</v>
      </c>
      <c r="AU232" s="142" t="s">
        <v>183</v>
      </c>
      <c r="AY232" s="17" t="s">
        <v>156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7" t="s">
        <v>79</v>
      </c>
      <c r="BK232" s="143">
        <f>ROUND(I232*H232,2)</f>
        <v>0</v>
      </c>
      <c r="BL232" s="17" t="s">
        <v>163</v>
      </c>
      <c r="BM232" s="142" t="s">
        <v>3720</v>
      </c>
    </row>
    <row r="233" spans="2:65" s="1" customFormat="1">
      <c r="B233" s="32"/>
      <c r="D233" s="144" t="s">
        <v>165</v>
      </c>
      <c r="F233" s="145" t="s">
        <v>3591</v>
      </c>
      <c r="I233" s="146"/>
      <c r="L233" s="32"/>
      <c r="M233" s="147"/>
      <c r="T233" s="53"/>
      <c r="AT233" s="17" t="s">
        <v>165</v>
      </c>
      <c r="AU233" s="17" t="s">
        <v>183</v>
      </c>
    </row>
    <row r="234" spans="2:65" s="1" customFormat="1" ht="16.5" customHeight="1">
      <c r="B234" s="32"/>
      <c r="C234" s="131" t="s">
        <v>595</v>
      </c>
      <c r="D234" s="131" t="s">
        <v>158</v>
      </c>
      <c r="E234" s="132" t="s">
        <v>3721</v>
      </c>
      <c r="F234" s="133" t="s">
        <v>3594</v>
      </c>
      <c r="G234" s="134" t="s">
        <v>3505</v>
      </c>
      <c r="H234" s="135">
        <v>1</v>
      </c>
      <c r="I234" s="136"/>
      <c r="J234" s="137">
        <f>ROUND(I234*H234,2)</f>
        <v>0</v>
      </c>
      <c r="K234" s="133" t="s">
        <v>577</v>
      </c>
      <c r="L234" s="32"/>
      <c r="M234" s="138" t="s">
        <v>19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163</v>
      </c>
      <c r="AT234" s="142" t="s">
        <v>158</v>
      </c>
      <c r="AU234" s="142" t="s">
        <v>183</v>
      </c>
      <c r="AY234" s="17" t="s">
        <v>156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79</v>
      </c>
      <c r="BK234" s="143">
        <f>ROUND(I234*H234,2)</f>
        <v>0</v>
      </c>
      <c r="BL234" s="17" t="s">
        <v>163</v>
      </c>
      <c r="BM234" s="142" t="s">
        <v>3722</v>
      </c>
    </row>
    <row r="235" spans="2:65" s="1" customFormat="1">
      <c r="B235" s="32"/>
      <c r="D235" s="144" t="s">
        <v>165</v>
      </c>
      <c r="F235" s="145" t="s">
        <v>3594</v>
      </c>
      <c r="I235" s="146"/>
      <c r="L235" s="32"/>
      <c r="M235" s="147"/>
      <c r="T235" s="53"/>
      <c r="AT235" s="17" t="s">
        <v>165</v>
      </c>
      <c r="AU235" s="17" t="s">
        <v>183</v>
      </c>
    </row>
    <row r="236" spans="2:65" s="1" customFormat="1" ht="16.5" customHeight="1">
      <c r="B236" s="32"/>
      <c r="C236" s="131" t="s">
        <v>599</v>
      </c>
      <c r="D236" s="131" t="s">
        <v>158</v>
      </c>
      <c r="E236" s="132" t="s">
        <v>3723</v>
      </c>
      <c r="F236" s="133" t="s">
        <v>3597</v>
      </c>
      <c r="G236" s="134" t="s">
        <v>3505</v>
      </c>
      <c r="H236" s="135">
        <v>1</v>
      </c>
      <c r="I236" s="136"/>
      <c r="J236" s="137">
        <f>ROUND(I236*H236,2)</f>
        <v>0</v>
      </c>
      <c r="K236" s="133" t="s">
        <v>577</v>
      </c>
      <c r="L236" s="32"/>
      <c r="M236" s="138" t="s">
        <v>19</v>
      </c>
      <c r="N236" s="139" t="s">
        <v>43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163</v>
      </c>
      <c r="AT236" s="142" t="s">
        <v>158</v>
      </c>
      <c r="AU236" s="142" t="s">
        <v>183</v>
      </c>
      <c r="AY236" s="17" t="s">
        <v>156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7" t="s">
        <v>79</v>
      </c>
      <c r="BK236" s="143">
        <f>ROUND(I236*H236,2)</f>
        <v>0</v>
      </c>
      <c r="BL236" s="17" t="s">
        <v>163</v>
      </c>
      <c r="BM236" s="142" t="s">
        <v>3724</v>
      </c>
    </row>
    <row r="237" spans="2:65" s="1" customFormat="1">
      <c r="B237" s="32"/>
      <c r="D237" s="144" t="s">
        <v>165</v>
      </c>
      <c r="F237" s="145" t="s">
        <v>3597</v>
      </c>
      <c r="I237" s="146"/>
      <c r="L237" s="32"/>
      <c r="M237" s="147"/>
      <c r="T237" s="53"/>
      <c r="AT237" s="17" t="s">
        <v>165</v>
      </c>
      <c r="AU237" s="17" t="s">
        <v>183</v>
      </c>
    </row>
    <row r="238" spans="2:65" s="1" customFormat="1" ht="24.2" customHeight="1">
      <c r="B238" s="32"/>
      <c r="C238" s="131" t="s">
        <v>603</v>
      </c>
      <c r="D238" s="131" t="s">
        <v>158</v>
      </c>
      <c r="E238" s="132" t="s">
        <v>3725</v>
      </c>
      <c r="F238" s="133" t="s">
        <v>3600</v>
      </c>
      <c r="G238" s="134" t="s">
        <v>3505</v>
      </c>
      <c r="H238" s="135">
        <v>1</v>
      </c>
      <c r="I238" s="136"/>
      <c r="J238" s="137">
        <f>ROUND(I238*H238,2)</f>
        <v>0</v>
      </c>
      <c r="K238" s="133" t="s">
        <v>577</v>
      </c>
      <c r="L238" s="32"/>
      <c r="M238" s="138" t="s">
        <v>19</v>
      </c>
      <c r="N238" s="139" t="s">
        <v>43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163</v>
      </c>
      <c r="AT238" s="142" t="s">
        <v>158</v>
      </c>
      <c r="AU238" s="142" t="s">
        <v>183</v>
      </c>
      <c r="AY238" s="17" t="s">
        <v>156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7" t="s">
        <v>79</v>
      </c>
      <c r="BK238" s="143">
        <f>ROUND(I238*H238,2)</f>
        <v>0</v>
      </c>
      <c r="BL238" s="17" t="s">
        <v>163</v>
      </c>
      <c r="BM238" s="142" t="s">
        <v>3726</v>
      </c>
    </row>
    <row r="239" spans="2:65" s="1" customFormat="1">
      <c r="B239" s="32"/>
      <c r="D239" s="144" t="s">
        <v>165</v>
      </c>
      <c r="F239" s="145" t="s">
        <v>3600</v>
      </c>
      <c r="I239" s="146"/>
      <c r="L239" s="32"/>
      <c r="M239" s="147"/>
      <c r="T239" s="53"/>
      <c r="AT239" s="17" t="s">
        <v>165</v>
      </c>
      <c r="AU239" s="17" t="s">
        <v>183</v>
      </c>
    </row>
    <row r="240" spans="2:65" s="1" customFormat="1" ht="16.5" customHeight="1">
      <c r="B240" s="32"/>
      <c r="C240" s="131" t="s">
        <v>608</v>
      </c>
      <c r="D240" s="131" t="s">
        <v>158</v>
      </c>
      <c r="E240" s="132" t="s">
        <v>3727</v>
      </c>
      <c r="F240" s="133" t="s">
        <v>3603</v>
      </c>
      <c r="G240" s="134" t="s">
        <v>3505</v>
      </c>
      <c r="H240" s="135">
        <v>1</v>
      </c>
      <c r="I240" s="136"/>
      <c r="J240" s="137">
        <f>ROUND(I240*H240,2)</f>
        <v>0</v>
      </c>
      <c r="K240" s="133" t="s">
        <v>577</v>
      </c>
      <c r="L240" s="32"/>
      <c r="M240" s="138" t="s">
        <v>19</v>
      </c>
      <c r="N240" s="139" t="s">
        <v>43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163</v>
      </c>
      <c r="AT240" s="142" t="s">
        <v>158</v>
      </c>
      <c r="AU240" s="142" t="s">
        <v>183</v>
      </c>
      <c r="AY240" s="17" t="s">
        <v>156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7" t="s">
        <v>79</v>
      </c>
      <c r="BK240" s="143">
        <f>ROUND(I240*H240,2)</f>
        <v>0</v>
      </c>
      <c r="BL240" s="17" t="s">
        <v>163</v>
      </c>
      <c r="BM240" s="142" t="s">
        <v>3728</v>
      </c>
    </row>
    <row r="241" spans="2:65" s="1" customFormat="1">
      <c r="B241" s="32"/>
      <c r="D241" s="144" t="s">
        <v>165</v>
      </c>
      <c r="F241" s="145" t="s">
        <v>3603</v>
      </c>
      <c r="I241" s="146"/>
      <c r="L241" s="32"/>
      <c r="M241" s="147"/>
      <c r="T241" s="53"/>
      <c r="AT241" s="17" t="s">
        <v>165</v>
      </c>
      <c r="AU241" s="17" t="s">
        <v>183</v>
      </c>
    </row>
    <row r="242" spans="2:65" s="1" customFormat="1" ht="16.5" customHeight="1">
      <c r="B242" s="32"/>
      <c r="C242" s="131" t="s">
        <v>614</v>
      </c>
      <c r="D242" s="131" t="s">
        <v>158</v>
      </c>
      <c r="E242" s="132" t="s">
        <v>3729</v>
      </c>
      <c r="F242" s="133" t="s">
        <v>3606</v>
      </c>
      <c r="G242" s="134" t="s">
        <v>3505</v>
      </c>
      <c r="H242" s="135">
        <v>1</v>
      </c>
      <c r="I242" s="136"/>
      <c r="J242" s="137">
        <f>ROUND(I242*H242,2)</f>
        <v>0</v>
      </c>
      <c r="K242" s="133" t="s">
        <v>577</v>
      </c>
      <c r="L242" s="32"/>
      <c r="M242" s="138" t="s">
        <v>19</v>
      </c>
      <c r="N242" s="139" t="s">
        <v>43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163</v>
      </c>
      <c r="AT242" s="142" t="s">
        <v>158</v>
      </c>
      <c r="AU242" s="142" t="s">
        <v>183</v>
      </c>
      <c r="AY242" s="17" t="s">
        <v>156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7" t="s">
        <v>79</v>
      </c>
      <c r="BK242" s="143">
        <f>ROUND(I242*H242,2)</f>
        <v>0</v>
      </c>
      <c r="BL242" s="17" t="s">
        <v>163</v>
      </c>
      <c r="BM242" s="142" t="s">
        <v>3730</v>
      </c>
    </row>
    <row r="243" spans="2:65" s="1" customFormat="1">
      <c r="B243" s="32"/>
      <c r="D243" s="144" t="s">
        <v>165</v>
      </c>
      <c r="F243" s="145" t="s">
        <v>3606</v>
      </c>
      <c r="I243" s="146"/>
      <c r="L243" s="32"/>
      <c r="M243" s="147"/>
      <c r="T243" s="53"/>
      <c r="AT243" s="17" t="s">
        <v>165</v>
      </c>
      <c r="AU243" s="17" t="s">
        <v>183</v>
      </c>
    </row>
    <row r="244" spans="2:65" s="1" customFormat="1" ht="16.5" customHeight="1">
      <c r="B244" s="32"/>
      <c r="C244" s="131" t="s">
        <v>620</v>
      </c>
      <c r="D244" s="131" t="s">
        <v>158</v>
      </c>
      <c r="E244" s="132" t="s">
        <v>3731</v>
      </c>
      <c r="F244" s="133" t="s">
        <v>3609</v>
      </c>
      <c r="G244" s="134" t="s">
        <v>3505</v>
      </c>
      <c r="H244" s="135">
        <v>1</v>
      </c>
      <c r="I244" s="136"/>
      <c r="J244" s="137">
        <f>ROUND(I244*H244,2)</f>
        <v>0</v>
      </c>
      <c r="K244" s="133" t="s">
        <v>577</v>
      </c>
      <c r="L244" s="32"/>
      <c r="M244" s="138" t="s">
        <v>19</v>
      </c>
      <c r="N244" s="139" t="s">
        <v>43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163</v>
      </c>
      <c r="AT244" s="142" t="s">
        <v>158</v>
      </c>
      <c r="AU244" s="142" t="s">
        <v>183</v>
      </c>
      <c r="AY244" s="17" t="s">
        <v>156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79</v>
      </c>
      <c r="BK244" s="143">
        <f>ROUND(I244*H244,2)</f>
        <v>0</v>
      </c>
      <c r="BL244" s="17" t="s">
        <v>163</v>
      </c>
      <c r="BM244" s="142" t="s">
        <v>3732</v>
      </c>
    </row>
    <row r="245" spans="2:65" s="1" customFormat="1">
      <c r="B245" s="32"/>
      <c r="D245" s="144" t="s">
        <v>165</v>
      </c>
      <c r="F245" s="145" t="s">
        <v>3609</v>
      </c>
      <c r="I245" s="146"/>
      <c r="L245" s="32"/>
      <c r="M245" s="147"/>
      <c r="T245" s="53"/>
      <c r="AT245" s="17" t="s">
        <v>165</v>
      </c>
      <c r="AU245" s="17" t="s">
        <v>183</v>
      </c>
    </row>
    <row r="246" spans="2:65" s="1" customFormat="1" ht="16.5" customHeight="1">
      <c r="B246" s="32"/>
      <c r="C246" s="131" t="s">
        <v>626</v>
      </c>
      <c r="D246" s="131" t="s">
        <v>158</v>
      </c>
      <c r="E246" s="132" t="s">
        <v>3733</v>
      </c>
      <c r="F246" s="133" t="s">
        <v>3612</v>
      </c>
      <c r="G246" s="134" t="s">
        <v>3505</v>
      </c>
      <c r="H246" s="135">
        <v>1</v>
      </c>
      <c r="I246" s="136"/>
      <c r="J246" s="137">
        <f>ROUND(I246*H246,2)</f>
        <v>0</v>
      </c>
      <c r="K246" s="133" t="s">
        <v>577</v>
      </c>
      <c r="L246" s="32"/>
      <c r="M246" s="138" t="s">
        <v>19</v>
      </c>
      <c r="N246" s="139" t="s">
        <v>43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163</v>
      </c>
      <c r="AT246" s="142" t="s">
        <v>158</v>
      </c>
      <c r="AU246" s="142" t="s">
        <v>183</v>
      </c>
      <c r="AY246" s="17" t="s">
        <v>156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7" t="s">
        <v>79</v>
      </c>
      <c r="BK246" s="143">
        <f>ROUND(I246*H246,2)</f>
        <v>0</v>
      </c>
      <c r="BL246" s="17" t="s">
        <v>163</v>
      </c>
      <c r="BM246" s="142" t="s">
        <v>3734</v>
      </c>
    </row>
    <row r="247" spans="2:65" s="1" customFormat="1">
      <c r="B247" s="32"/>
      <c r="D247" s="144" t="s">
        <v>165</v>
      </c>
      <c r="F247" s="145" t="s">
        <v>3612</v>
      </c>
      <c r="I247" s="146"/>
      <c r="L247" s="32"/>
      <c r="M247" s="147"/>
      <c r="T247" s="53"/>
      <c r="AT247" s="17" t="s">
        <v>165</v>
      </c>
      <c r="AU247" s="17" t="s">
        <v>183</v>
      </c>
    </row>
    <row r="248" spans="2:65" s="11" customFormat="1" ht="22.9" customHeight="1">
      <c r="B248" s="119"/>
      <c r="D248" s="120" t="s">
        <v>71</v>
      </c>
      <c r="E248" s="129" t="s">
        <v>3293</v>
      </c>
      <c r="F248" s="129" t="s">
        <v>3735</v>
      </c>
      <c r="I248" s="122"/>
      <c r="J248" s="130">
        <f>BK248</f>
        <v>0</v>
      </c>
      <c r="L248" s="119"/>
      <c r="M248" s="124"/>
      <c r="P248" s="125">
        <f>P249+P262+P269</f>
        <v>0</v>
      </c>
      <c r="R248" s="125">
        <f>R249+R262+R269</f>
        <v>0</v>
      </c>
      <c r="T248" s="126">
        <f>T249+T262+T269</f>
        <v>0</v>
      </c>
      <c r="AR248" s="120" t="s">
        <v>79</v>
      </c>
      <c r="AT248" s="127" t="s">
        <v>71</v>
      </c>
      <c r="AU248" s="127" t="s">
        <v>79</v>
      </c>
      <c r="AY248" s="120" t="s">
        <v>156</v>
      </c>
      <c r="BK248" s="128">
        <f>BK249+BK262+BK269</f>
        <v>0</v>
      </c>
    </row>
    <row r="249" spans="2:65" s="11" customFormat="1" ht="20.85" customHeight="1">
      <c r="B249" s="119"/>
      <c r="D249" s="120" t="s">
        <v>71</v>
      </c>
      <c r="E249" s="129" t="s">
        <v>3736</v>
      </c>
      <c r="F249" s="129" t="s">
        <v>3735</v>
      </c>
      <c r="I249" s="122"/>
      <c r="J249" s="130">
        <f>BK249</f>
        <v>0</v>
      </c>
      <c r="L249" s="119"/>
      <c r="M249" s="124"/>
      <c r="P249" s="125">
        <f>SUM(P250:P261)</f>
        <v>0</v>
      </c>
      <c r="R249" s="125">
        <f>SUM(R250:R261)</f>
        <v>0</v>
      </c>
      <c r="T249" s="126">
        <f>SUM(T250:T261)</f>
        <v>0</v>
      </c>
      <c r="AR249" s="120" t="s">
        <v>81</v>
      </c>
      <c r="AT249" s="127" t="s">
        <v>71</v>
      </c>
      <c r="AU249" s="127" t="s">
        <v>81</v>
      </c>
      <c r="AY249" s="120" t="s">
        <v>156</v>
      </c>
      <c r="BK249" s="128">
        <f>SUM(BK250:BK261)</f>
        <v>0</v>
      </c>
    </row>
    <row r="250" spans="2:65" s="1" customFormat="1" ht="24.2" customHeight="1">
      <c r="B250" s="32"/>
      <c r="C250" s="131" t="s">
        <v>630</v>
      </c>
      <c r="D250" s="131" t="s">
        <v>158</v>
      </c>
      <c r="E250" s="132" t="s">
        <v>3737</v>
      </c>
      <c r="F250" s="133" t="s">
        <v>3738</v>
      </c>
      <c r="G250" s="134" t="s">
        <v>3010</v>
      </c>
      <c r="H250" s="135">
        <v>4</v>
      </c>
      <c r="I250" s="136"/>
      <c r="J250" s="137">
        <f>ROUND(I250*H250,2)</f>
        <v>0</v>
      </c>
      <c r="K250" s="133" t="s">
        <v>577</v>
      </c>
      <c r="L250" s="32"/>
      <c r="M250" s="138" t="s">
        <v>19</v>
      </c>
      <c r="N250" s="139" t="s">
        <v>43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163</v>
      </c>
      <c r="AT250" s="142" t="s">
        <v>158</v>
      </c>
      <c r="AU250" s="142" t="s">
        <v>183</v>
      </c>
      <c r="AY250" s="17" t="s">
        <v>156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163</v>
      </c>
      <c r="BM250" s="142" t="s">
        <v>3739</v>
      </c>
    </row>
    <row r="251" spans="2:65" s="1" customFormat="1">
      <c r="B251" s="32"/>
      <c r="D251" s="144" t="s">
        <v>165</v>
      </c>
      <c r="F251" s="145" t="s">
        <v>3738</v>
      </c>
      <c r="I251" s="146"/>
      <c r="L251" s="32"/>
      <c r="M251" s="147"/>
      <c r="T251" s="53"/>
      <c r="AT251" s="17" t="s">
        <v>165</v>
      </c>
      <c r="AU251" s="17" t="s">
        <v>183</v>
      </c>
    </row>
    <row r="252" spans="2:65" s="1" customFormat="1" ht="16.5" customHeight="1">
      <c r="B252" s="32"/>
      <c r="C252" s="131" t="s">
        <v>636</v>
      </c>
      <c r="D252" s="131" t="s">
        <v>158</v>
      </c>
      <c r="E252" s="132" t="s">
        <v>3740</v>
      </c>
      <c r="F252" s="133" t="s">
        <v>3741</v>
      </c>
      <c r="G252" s="134" t="s">
        <v>3010</v>
      </c>
      <c r="H252" s="135">
        <v>1</v>
      </c>
      <c r="I252" s="136"/>
      <c r="J252" s="137">
        <f>ROUND(I252*H252,2)</f>
        <v>0</v>
      </c>
      <c r="K252" s="133" t="s">
        <v>577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163</v>
      </c>
      <c r="AT252" s="142" t="s">
        <v>158</v>
      </c>
      <c r="AU252" s="142" t="s">
        <v>183</v>
      </c>
      <c r="AY252" s="17" t="s">
        <v>156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163</v>
      </c>
      <c r="BM252" s="142" t="s">
        <v>3742</v>
      </c>
    </row>
    <row r="253" spans="2:65" s="1" customFormat="1">
      <c r="B253" s="32"/>
      <c r="D253" s="144" t="s">
        <v>165</v>
      </c>
      <c r="F253" s="145" t="s">
        <v>3741</v>
      </c>
      <c r="I253" s="146"/>
      <c r="L253" s="32"/>
      <c r="M253" s="147"/>
      <c r="T253" s="53"/>
      <c r="AT253" s="17" t="s">
        <v>165</v>
      </c>
      <c r="AU253" s="17" t="s">
        <v>183</v>
      </c>
    </row>
    <row r="254" spans="2:65" s="1" customFormat="1" ht="16.5" customHeight="1">
      <c r="B254" s="32"/>
      <c r="C254" s="131" t="s">
        <v>640</v>
      </c>
      <c r="D254" s="131" t="s">
        <v>158</v>
      </c>
      <c r="E254" s="132" t="s">
        <v>3743</v>
      </c>
      <c r="F254" s="133" t="s">
        <v>3744</v>
      </c>
      <c r="G254" s="134" t="s">
        <v>3010</v>
      </c>
      <c r="H254" s="135">
        <v>1</v>
      </c>
      <c r="I254" s="136"/>
      <c r="J254" s="137">
        <f>ROUND(I254*H254,2)</f>
        <v>0</v>
      </c>
      <c r="K254" s="133" t="s">
        <v>577</v>
      </c>
      <c r="L254" s="32"/>
      <c r="M254" s="138" t="s">
        <v>19</v>
      </c>
      <c r="N254" s="139" t="s">
        <v>43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163</v>
      </c>
      <c r="AT254" s="142" t="s">
        <v>158</v>
      </c>
      <c r="AU254" s="142" t="s">
        <v>183</v>
      </c>
      <c r="AY254" s="17" t="s">
        <v>156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7" t="s">
        <v>79</v>
      </c>
      <c r="BK254" s="143">
        <f>ROUND(I254*H254,2)</f>
        <v>0</v>
      </c>
      <c r="BL254" s="17" t="s">
        <v>163</v>
      </c>
      <c r="BM254" s="142" t="s">
        <v>3745</v>
      </c>
    </row>
    <row r="255" spans="2:65" s="1" customFormat="1">
      <c r="B255" s="32"/>
      <c r="D255" s="144" t="s">
        <v>165</v>
      </c>
      <c r="F255" s="145" t="s">
        <v>3744</v>
      </c>
      <c r="I255" s="146"/>
      <c r="L255" s="32"/>
      <c r="M255" s="147"/>
      <c r="T255" s="53"/>
      <c r="AT255" s="17" t="s">
        <v>165</v>
      </c>
      <c r="AU255" s="17" t="s">
        <v>183</v>
      </c>
    </row>
    <row r="256" spans="2:65" s="1" customFormat="1" ht="16.5" customHeight="1">
      <c r="B256" s="32"/>
      <c r="C256" s="131" t="s">
        <v>644</v>
      </c>
      <c r="D256" s="131" t="s">
        <v>158</v>
      </c>
      <c r="E256" s="132" t="s">
        <v>3746</v>
      </c>
      <c r="F256" s="133" t="s">
        <v>3632</v>
      </c>
      <c r="G256" s="134" t="s">
        <v>3010</v>
      </c>
      <c r="H256" s="135">
        <v>1</v>
      </c>
      <c r="I256" s="136"/>
      <c r="J256" s="137">
        <f>ROUND(I256*H256,2)</f>
        <v>0</v>
      </c>
      <c r="K256" s="133" t="s">
        <v>577</v>
      </c>
      <c r="L256" s="32"/>
      <c r="M256" s="138" t="s">
        <v>19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163</v>
      </c>
      <c r="AT256" s="142" t="s">
        <v>158</v>
      </c>
      <c r="AU256" s="142" t="s">
        <v>183</v>
      </c>
      <c r="AY256" s="17" t="s">
        <v>156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79</v>
      </c>
      <c r="BK256" s="143">
        <f>ROUND(I256*H256,2)</f>
        <v>0</v>
      </c>
      <c r="BL256" s="17" t="s">
        <v>163</v>
      </c>
      <c r="BM256" s="142" t="s">
        <v>3747</v>
      </c>
    </row>
    <row r="257" spans="2:65" s="1" customFormat="1">
      <c r="B257" s="32"/>
      <c r="D257" s="144" t="s">
        <v>165</v>
      </c>
      <c r="F257" s="145" t="s">
        <v>3632</v>
      </c>
      <c r="I257" s="146"/>
      <c r="L257" s="32"/>
      <c r="M257" s="147"/>
      <c r="T257" s="53"/>
      <c r="AT257" s="17" t="s">
        <v>165</v>
      </c>
      <c r="AU257" s="17" t="s">
        <v>183</v>
      </c>
    </row>
    <row r="258" spans="2:65" s="1" customFormat="1" ht="21.75" customHeight="1">
      <c r="B258" s="32"/>
      <c r="C258" s="131" t="s">
        <v>652</v>
      </c>
      <c r="D258" s="131" t="s">
        <v>158</v>
      </c>
      <c r="E258" s="132" t="s">
        <v>3748</v>
      </c>
      <c r="F258" s="133" t="s">
        <v>3749</v>
      </c>
      <c r="G258" s="134" t="s">
        <v>3010</v>
      </c>
      <c r="H258" s="135">
        <v>1</v>
      </c>
      <c r="I258" s="136"/>
      <c r="J258" s="137">
        <f>ROUND(I258*H258,2)</f>
        <v>0</v>
      </c>
      <c r="K258" s="133" t="s">
        <v>577</v>
      </c>
      <c r="L258" s="32"/>
      <c r="M258" s="138" t="s">
        <v>19</v>
      </c>
      <c r="N258" s="139" t="s">
        <v>43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163</v>
      </c>
      <c r="AT258" s="142" t="s">
        <v>158</v>
      </c>
      <c r="AU258" s="142" t="s">
        <v>183</v>
      </c>
      <c r="AY258" s="17" t="s">
        <v>156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163</v>
      </c>
      <c r="BM258" s="142" t="s">
        <v>3750</v>
      </c>
    </row>
    <row r="259" spans="2:65" s="1" customFormat="1">
      <c r="B259" s="32"/>
      <c r="D259" s="144" t="s">
        <v>165</v>
      </c>
      <c r="F259" s="145" t="s">
        <v>3749</v>
      </c>
      <c r="I259" s="146"/>
      <c r="L259" s="32"/>
      <c r="M259" s="147"/>
      <c r="T259" s="53"/>
      <c r="AT259" s="17" t="s">
        <v>165</v>
      </c>
      <c r="AU259" s="17" t="s">
        <v>183</v>
      </c>
    </row>
    <row r="260" spans="2:65" s="1" customFormat="1" ht="16.5" customHeight="1">
      <c r="B260" s="32"/>
      <c r="C260" s="131" t="s">
        <v>660</v>
      </c>
      <c r="D260" s="131" t="s">
        <v>158</v>
      </c>
      <c r="E260" s="132" t="s">
        <v>3751</v>
      </c>
      <c r="F260" s="133" t="s">
        <v>3752</v>
      </c>
      <c r="G260" s="134" t="s">
        <v>3010</v>
      </c>
      <c r="H260" s="135">
        <v>1</v>
      </c>
      <c r="I260" s="136"/>
      <c r="J260" s="137">
        <f>ROUND(I260*H260,2)</f>
        <v>0</v>
      </c>
      <c r="K260" s="133" t="s">
        <v>577</v>
      </c>
      <c r="L260" s="32"/>
      <c r="M260" s="138" t="s">
        <v>19</v>
      </c>
      <c r="N260" s="139" t="s">
        <v>43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163</v>
      </c>
      <c r="AT260" s="142" t="s">
        <v>158</v>
      </c>
      <c r="AU260" s="142" t="s">
        <v>183</v>
      </c>
      <c r="AY260" s="17" t="s">
        <v>156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7" t="s">
        <v>79</v>
      </c>
      <c r="BK260" s="143">
        <f>ROUND(I260*H260,2)</f>
        <v>0</v>
      </c>
      <c r="BL260" s="17" t="s">
        <v>163</v>
      </c>
      <c r="BM260" s="142" t="s">
        <v>3753</v>
      </c>
    </row>
    <row r="261" spans="2:65" s="1" customFormat="1">
      <c r="B261" s="32"/>
      <c r="D261" s="144" t="s">
        <v>165</v>
      </c>
      <c r="F261" s="145" t="s">
        <v>3752</v>
      </c>
      <c r="I261" s="146"/>
      <c r="L261" s="32"/>
      <c r="M261" s="147"/>
      <c r="T261" s="53"/>
      <c r="AT261" s="17" t="s">
        <v>165</v>
      </c>
      <c r="AU261" s="17" t="s">
        <v>183</v>
      </c>
    </row>
    <row r="262" spans="2:65" s="11" customFormat="1" ht="20.85" customHeight="1">
      <c r="B262" s="119"/>
      <c r="D262" s="120" t="s">
        <v>71</v>
      </c>
      <c r="E262" s="129" t="s">
        <v>3754</v>
      </c>
      <c r="F262" s="129" t="s">
        <v>3573</v>
      </c>
      <c r="I262" s="122"/>
      <c r="J262" s="130">
        <f>BK262</f>
        <v>0</v>
      </c>
      <c r="L262" s="119"/>
      <c r="M262" s="124"/>
      <c r="P262" s="125">
        <f>SUM(P263:P268)</f>
        <v>0</v>
      </c>
      <c r="R262" s="125">
        <f>SUM(R263:R268)</f>
        <v>0</v>
      </c>
      <c r="T262" s="126">
        <f>SUM(T263:T268)</f>
        <v>0</v>
      </c>
      <c r="AR262" s="120" t="s">
        <v>81</v>
      </c>
      <c r="AT262" s="127" t="s">
        <v>71</v>
      </c>
      <c r="AU262" s="127" t="s">
        <v>81</v>
      </c>
      <c r="AY262" s="120" t="s">
        <v>156</v>
      </c>
      <c r="BK262" s="128">
        <f>SUM(BK263:BK268)</f>
        <v>0</v>
      </c>
    </row>
    <row r="263" spans="2:65" s="1" customFormat="1" ht="16.5" customHeight="1">
      <c r="B263" s="32"/>
      <c r="C263" s="131" t="s">
        <v>671</v>
      </c>
      <c r="D263" s="131" t="s">
        <v>158</v>
      </c>
      <c r="E263" s="132" t="s">
        <v>3755</v>
      </c>
      <c r="F263" s="133" t="s">
        <v>3756</v>
      </c>
      <c r="G263" s="134" t="s">
        <v>372</v>
      </c>
      <c r="H263" s="135">
        <v>80</v>
      </c>
      <c r="I263" s="136"/>
      <c r="J263" s="137">
        <f>ROUND(I263*H263,2)</f>
        <v>0</v>
      </c>
      <c r="K263" s="133" t="s">
        <v>577</v>
      </c>
      <c r="L263" s="32"/>
      <c r="M263" s="138" t="s">
        <v>19</v>
      </c>
      <c r="N263" s="139" t="s">
        <v>43</v>
      </c>
      <c r="P263" s="140">
        <f>O263*H263</f>
        <v>0</v>
      </c>
      <c r="Q263" s="140">
        <v>0</v>
      </c>
      <c r="R263" s="140">
        <f>Q263*H263</f>
        <v>0</v>
      </c>
      <c r="S263" s="140">
        <v>0</v>
      </c>
      <c r="T263" s="141">
        <f>S263*H263</f>
        <v>0</v>
      </c>
      <c r="AR263" s="142" t="s">
        <v>163</v>
      </c>
      <c r="AT263" s="142" t="s">
        <v>158</v>
      </c>
      <c r="AU263" s="142" t="s">
        <v>183</v>
      </c>
      <c r="AY263" s="17" t="s">
        <v>156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7" t="s">
        <v>79</v>
      </c>
      <c r="BK263" s="143">
        <f>ROUND(I263*H263,2)</f>
        <v>0</v>
      </c>
      <c r="BL263" s="17" t="s">
        <v>163</v>
      </c>
      <c r="BM263" s="142" t="s">
        <v>3757</v>
      </c>
    </row>
    <row r="264" spans="2:65" s="1" customFormat="1">
      <c r="B264" s="32"/>
      <c r="D264" s="144" t="s">
        <v>165</v>
      </c>
      <c r="F264" s="145" t="s">
        <v>3756</v>
      </c>
      <c r="I264" s="146"/>
      <c r="L264" s="32"/>
      <c r="M264" s="147"/>
      <c r="T264" s="53"/>
      <c r="AT264" s="17" t="s">
        <v>165</v>
      </c>
      <c r="AU264" s="17" t="s">
        <v>183</v>
      </c>
    </row>
    <row r="265" spans="2:65" s="1" customFormat="1" ht="16.5" customHeight="1">
      <c r="B265" s="32"/>
      <c r="C265" s="131" t="s">
        <v>677</v>
      </c>
      <c r="D265" s="131" t="s">
        <v>158</v>
      </c>
      <c r="E265" s="132" t="s">
        <v>3758</v>
      </c>
      <c r="F265" s="133" t="s">
        <v>3584</v>
      </c>
      <c r="G265" s="134" t="s">
        <v>372</v>
      </c>
      <c r="H265" s="135">
        <v>16</v>
      </c>
      <c r="I265" s="136"/>
      <c r="J265" s="137">
        <f>ROUND(I265*H265,2)</f>
        <v>0</v>
      </c>
      <c r="K265" s="133" t="s">
        <v>577</v>
      </c>
      <c r="L265" s="32"/>
      <c r="M265" s="138" t="s">
        <v>19</v>
      </c>
      <c r="N265" s="139" t="s">
        <v>43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163</v>
      </c>
      <c r="AT265" s="142" t="s">
        <v>158</v>
      </c>
      <c r="AU265" s="142" t="s">
        <v>183</v>
      </c>
      <c r="AY265" s="17" t="s">
        <v>156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7" t="s">
        <v>79</v>
      </c>
      <c r="BK265" s="143">
        <f>ROUND(I265*H265,2)</f>
        <v>0</v>
      </c>
      <c r="BL265" s="17" t="s">
        <v>163</v>
      </c>
      <c r="BM265" s="142" t="s">
        <v>3759</v>
      </c>
    </row>
    <row r="266" spans="2:65" s="1" customFormat="1">
      <c r="B266" s="32"/>
      <c r="D266" s="144" t="s">
        <v>165</v>
      </c>
      <c r="F266" s="145" t="s">
        <v>3584</v>
      </c>
      <c r="I266" s="146"/>
      <c r="L266" s="32"/>
      <c r="M266" s="147"/>
      <c r="T266" s="53"/>
      <c r="AT266" s="17" t="s">
        <v>165</v>
      </c>
      <c r="AU266" s="17" t="s">
        <v>183</v>
      </c>
    </row>
    <row r="267" spans="2:65" s="1" customFormat="1" ht="16.5" customHeight="1">
      <c r="B267" s="32"/>
      <c r="C267" s="131" t="s">
        <v>684</v>
      </c>
      <c r="D267" s="131" t="s">
        <v>158</v>
      </c>
      <c r="E267" s="132" t="s">
        <v>3760</v>
      </c>
      <c r="F267" s="133" t="s">
        <v>3587</v>
      </c>
      <c r="G267" s="134" t="s">
        <v>3010</v>
      </c>
      <c r="H267" s="135">
        <v>64</v>
      </c>
      <c r="I267" s="136"/>
      <c r="J267" s="137">
        <f>ROUND(I267*H267,2)</f>
        <v>0</v>
      </c>
      <c r="K267" s="133" t="s">
        <v>577</v>
      </c>
      <c r="L267" s="32"/>
      <c r="M267" s="138" t="s">
        <v>19</v>
      </c>
      <c r="N267" s="139" t="s">
        <v>43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163</v>
      </c>
      <c r="AT267" s="142" t="s">
        <v>158</v>
      </c>
      <c r="AU267" s="142" t="s">
        <v>183</v>
      </c>
      <c r="AY267" s="17" t="s">
        <v>156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79</v>
      </c>
      <c r="BK267" s="143">
        <f>ROUND(I267*H267,2)</f>
        <v>0</v>
      </c>
      <c r="BL267" s="17" t="s">
        <v>163</v>
      </c>
      <c r="BM267" s="142" t="s">
        <v>3761</v>
      </c>
    </row>
    <row r="268" spans="2:65" s="1" customFormat="1">
      <c r="B268" s="32"/>
      <c r="D268" s="144" t="s">
        <v>165</v>
      </c>
      <c r="F268" s="145" t="s">
        <v>3587</v>
      </c>
      <c r="I268" s="146"/>
      <c r="L268" s="32"/>
      <c r="M268" s="147"/>
      <c r="T268" s="53"/>
      <c r="AT268" s="17" t="s">
        <v>165</v>
      </c>
      <c r="AU268" s="17" t="s">
        <v>183</v>
      </c>
    </row>
    <row r="269" spans="2:65" s="11" customFormat="1" ht="20.85" customHeight="1">
      <c r="B269" s="119"/>
      <c r="D269" s="120" t="s">
        <v>71</v>
      </c>
      <c r="E269" s="129" t="s">
        <v>3762</v>
      </c>
      <c r="F269" s="129" t="s">
        <v>3499</v>
      </c>
      <c r="I269" s="122"/>
      <c r="J269" s="130">
        <f>BK269</f>
        <v>0</v>
      </c>
      <c r="L269" s="119"/>
      <c r="M269" s="124"/>
      <c r="P269" s="125">
        <f>SUM(P270:P285)</f>
        <v>0</v>
      </c>
      <c r="R269" s="125">
        <f>SUM(R270:R285)</f>
        <v>0</v>
      </c>
      <c r="T269" s="126">
        <f>SUM(T270:T285)</f>
        <v>0</v>
      </c>
      <c r="AR269" s="120" t="s">
        <v>81</v>
      </c>
      <c r="AT269" s="127" t="s">
        <v>71</v>
      </c>
      <c r="AU269" s="127" t="s">
        <v>81</v>
      </c>
      <c r="AY269" s="120" t="s">
        <v>156</v>
      </c>
      <c r="BK269" s="128">
        <f>SUM(BK270:BK285)</f>
        <v>0</v>
      </c>
    </row>
    <row r="270" spans="2:65" s="1" customFormat="1" ht="16.5" customHeight="1">
      <c r="B270" s="32"/>
      <c r="C270" s="131" t="s">
        <v>691</v>
      </c>
      <c r="D270" s="131" t="s">
        <v>158</v>
      </c>
      <c r="E270" s="132" t="s">
        <v>3763</v>
      </c>
      <c r="F270" s="133" t="s">
        <v>3591</v>
      </c>
      <c r="G270" s="134" t="s">
        <v>3505</v>
      </c>
      <c r="H270" s="135">
        <v>1</v>
      </c>
      <c r="I270" s="136"/>
      <c r="J270" s="137">
        <f>ROUND(I270*H270,2)</f>
        <v>0</v>
      </c>
      <c r="K270" s="133" t="s">
        <v>577</v>
      </c>
      <c r="L270" s="32"/>
      <c r="M270" s="138" t="s">
        <v>19</v>
      </c>
      <c r="N270" s="139" t="s">
        <v>43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163</v>
      </c>
      <c r="AT270" s="142" t="s">
        <v>158</v>
      </c>
      <c r="AU270" s="142" t="s">
        <v>183</v>
      </c>
      <c r="AY270" s="17" t="s">
        <v>156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79</v>
      </c>
      <c r="BK270" s="143">
        <f>ROUND(I270*H270,2)</f>
        <v>0</v>
      </c>
      <c r="BL270" s="17" t="s">
        <v>163</v>
      </c>
      <c r="BM270" s="142" t="s">
        <v>3764</v>
      </c>
    </row>
    <row r="271" spans="2:65" s="1" customFormat="1">
      <c r="B271" s="32"/>
      <c r="D271" s="144" t="s">
        <v>165</v>
      </c>
      <c r="F271" s="145" t="s">
        <v>3591</v>
      </c>
      <c r="I271" s="146"/>
      <c r="L271" s="32"/>
      <c r="M271" s="147"/>
      <c r="T271" s="53"/>
      <c r="AT271" s="17" t="s">
        <v>165</v>
      </c>
      <c r="AU271" s="17" t="s">
        <v>183</v>
      </c>
    </row>
    <row r="272" spans="2:65" s="1" customFormat="1" ht="16.5" customHeight="1">
      <c r="B272" s="32"/>
      <c r="C272" s="131" t="s">
        <v>697</v>
      </c>
      <c r="D272" s="131" t="s">
        <v>158</v>
      </c>
      <c r="E272" s="132" t="s">
        <v>3765</v>
      </c>
      <c r="F272" s="133" t="s">
        <v>3594</v>
      </c>
      <c r="G272" s="134" t="s">
        <v>3505</v>
      </c>
      <c r="H272" s="135">
        <v>1</v>
      </c>
      <c r="I272" s="136"/>
      <c r="J272" s="137">
        <f>ROUND(I272*H272,2)</f>
        <v>0</v>
      </c>
      <c r="K272" s="133" t="s">
        <v>577</v>
      </c>
      <c r="L272" s="32"/>
      <c r="M272" s="138" t="s">
        <v>19</v>
      </c>
      <c r="N272" s="139" t="s">
        <v>43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163</v>
      </c>
      <c r="AT272" s="142" t="s">
        <v>158</v>
      </c>
      <c r="AU272" s="142" t="s">
        <v>183</v>
      </c>
      <c r="AY272" s="17" t="s">
        <v>156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7" t="s">
        <v>79</v>
      </c>
      <c r="BK272" s="143">
        <f>ROUND(I272*H272,2)</f>
        <v>0</v>
      </c>
      <c r="BL272" s="17" t="s">
        <v>163</v>
      </c>
      <c r="BM272" s="142" t="s">
        <v>3766</v>
      </c>
    </row>
    <row r="273" spans="2:65" s="1" customFormat="1">
      <c r="B273" s="32"/>
      <c r="D273" s="144" t="s">
        <v>165</v>
      </c>
      <c r="F273" s="145" t="s">
        <v>3594</v>
      </c>
      <c r="I273" s="146"/>
      <c r="L273" s="32"/>
      <c r="M273" s="147"/>
      <c r="T273" s="53"/>
      <c r="AT273" s="17" t="s">
        <v>165</v>
      </c>
      <c r="AU273" s="17" t="s">
        <v>183</v>
      </c>
    </row>
    <row r="274" spans="2:65" s="1" customFormat="1" ht="16.5" customHeight="1">
      <c r="B274" s="32"/>
      <c r="C274" s="131" t="s">
        <v>703</v>
      </c>
      <c r="D274" s="131" t="s">
        <v>158</v>
      </c>
      <c r="E274" s="132" t="s">
        <v>3767</v>
      </c>
      <c r="F274" s="133" t="s">
        <v>3597</v>
      </c>
      <c r="G274" s="134" t="s">
        <v>3505</v>
      </c>
      <c r="H274" s="135">
        <v>1</v>
      </c>
      <c r="I274" s="136"/>
      <c r="J274" s="137">
        <f>ROUND(I274*H274,2)</f>
        <v>0</v>
      </c>
      <c r="K274" s="133" t="s">
        <v>577</v>
      </c>
      <c r="L274" s="32"/>
      <c r="M274" s="138" t="s">
        <v>19</v>
      </c>
      <c r="N274" s="139" t="s">
        <v>43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163</v>
      </c>
      <c r="AT274" s="142" t="s">
        <v>158</v>
      </c>
      <c r="AU274" s="142" t="s">
        <v>183</v>
      </c>
      <c r="AY274" s="17" t="s">
        <v>156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7" t="s">
        <v>79</v>
      </c>
      <c r="BK274" s="143">
        <f>ROUND(I274*H274,2)</f>
        <v>0</v>
      </c>
      <c r="BL274" s="17" t="s">
        <v>163</v>
      </c>
      <c r="BM274" s="142" t="s">
        <v>3768</v>
      </c>
    </row>
    <row r="275" spans="2:65" s="1" customFormat="1">
      <c r="B275" s="32"/>
      <c r="D275" s="144" t="s">
        <v>165</v>
      </c>
      <c r="F275" s="145" t="s">
        <v>3597</v>
      </c>
      <c r="I275" s="146"/>
      <c r="L275" s="32"/>
      <c r="M275" s="147"/>
      <c r="T275" s="53"/>
      <c r="AT275" s="17" t="s">
        <v>165</v>
      </c>
      <c r="AU275" s="17" t="s">
        <v>183</v>
      </c>
    </row>
    <row r="276" spans="2:65" s="1" customFormat="1" ht="24.2" customHeight="1">
      <c r="B276" s="32"/>
      <c r="C276" s="131" t="s">
        <v>708</v>
      </c>
      <c r="D276" s="131" t="s">
        <v>158</v>
      </c>
      <c r="E276" s="132" t="s">
        <v>3769</v>
      </c>
      <c r="F276" s="133" t="s">
        <v>3600</v>
      </c>
      <c r="G276" s="134" t="s">
        <v>3505</v>
      </c>
      <c r="H276" s="135">
        <v>1</v>
      </c>
      <c r="I276" s="136"/>
      <c r="J276" s="137">
        <f>ROUND(I276*H276,2)</f>
        <v>0</v>
      </c>
      <c r="K276" s="133" t="s">
        <v>577</v>
      </c>
      <c r="L276" s="32"/>
      <c r="M276" s="138" t="s">
        <v>19</v>
      </c>
      <c r="N276" s="139" t="s">
        <v>43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163</v>
      </c>
      <c r="AT276" s="142" t="s">
        <v>158</v>
      </c>
      <c r="AU276" s="142" t="s">
        <v>183</v>
      </c>
      <c r="AY276" s="17" t="s">
        <v>156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79</v>
      </c>
      <c r="BK276" s="143">
        <f>ROUND(I276*H276,2)</f>
        <v>0</v>
      </c>
      <c r="BL276" s="17" t="s">
        <v>163</v>
      </c>
      <c r="BM276" s="142" t="s">
        <v>3770</v>
      </c>
    </row>
    <row r="277" spans="2:65" s="1" customFormat="1">
      <c r="B277" s="32"/>
      <c r="D277" s="144" t="s">
        <v>165</v>
      </c>
      <c r="F277" s="145" t="s">
        <v>3600</v>
      </c>
      <c r="I277" s="146"/>
      <c r="L277" s="32"/>
      <c r="M277" s="147"/>
      <c r="T277" s="53"/>
      <c r="AT277" s="17" t="s">
        <v>165</v>
      </c>
      <c r="AU277" s="17" t="s">
        <v>183</v>
      </c>
    </row>
    <row r="278" spans="2:65" s="1" customFormat="1" ht="16.5" customHeight="1">
      <c r="B278" s="32"/>
      <c r="C278" s="131" t="s">
        <v>719</v>
      </c>
      <c r="D278" s="131" t="s">
        <v>158</v>
      </c>
      <c r="E278" s="132" t="s">
        <v>3771</v>
      </c>
      <c r="F278" s="133" t="s">
        <v>3603</v>
      </c>
      <c r="G278" s="134" t="s">
        <v>3505</v>
      </c>
      <c r="H278" s="135">
        <v>1</v>
      </c>
      <c r="I278" s="136"/>
      <c r="J278" s="137">
        <f>ROUND(I278*H278,2)</f>
        <v>0</v>
      </c>
      <c r="K278" s="133" t="s">
        <v>577</v>
      </c>
      <c r="L278" s="32"/>
      <c r="M278" s="138" t="s">
        <v>19</v>
      </c>
      <c r="N278" s="139" t="s">
        <v>43</v>
      </c>
      <c r="P278" s="140">
        <f>O278*H278</f>
        <v>0</v>
      </c>
      <c r="Q278" s="140">
        <v>0</v>
      </c>
      <c r="R278" s="140">
        <f>Q278*H278</f>
        <v>0</v>
      </c>
      <c r="S278" s="140">
        <v>0</v>
      </c>
      <c r="T278" s="141">
        <f>S278*H278</f>
        <v>0</v>
      </c>
      <c r="AR278" s="142" t="s">
        <v>163</v>
      </c>
      <c r="AT278" s="142" t="s">
        <v>158</v>
      </c>
      <c r="AU278" s="142" t="s">
        <v>183</v>
      </c>
      <c r="AY278" s="17" t="s">
        <v>156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7" t="s">
        <v>79</v>
      </c>
      <c r="BK278" s="143">
        <f>ROUND(I278*H278,2)</f>
        <v>0</v>
      </c>
      <c r="BL278" s="17" t="s">
        <v>163</v>
      </c>
      <c r="BM278" s="142" t="s">
        <v>3772</v>
      </c>
    </row>
    <row r="279" spans="2:65" s="1" customFormat="1">
      <c r="B279" s="32"/>
      <c r="D279" s="144" t="s">
        <v>165</v>
      </c>
      <c r="F279" s="145" t="s">
        <v>3603</v>
      </c>
      <c r="I279" s="146"/>
      <c r="L279" s="32"/>
      <c r="M279" s="147"/>
      <c r="T279" s="53"/>
      <c r="AT279" s="17" t="s">
        <v>165</v>
      </c>
      <c r="AU279" s="17" t="s">
        <v>183</v>
      </c>
    </row>
    <row r="280" spans="2:65" s="1" customFormat="1" ht="16.5" customHeight="1">
      <c r="B280" s="32"/>
      <c r="C280" s="131" t="s">
        <v>726</v>
      </c>
      <c r="D280" s="131" t="s">
        <v>158</v>
      </c>
      <c r="E280" s="132" t="s">
        <v>3773</v>
      </c>
      <c r="F280" s="133" t="s">
        <v>3606</v>
      </c>
      <c r="G280" s="134" t="s">
        <v>3505</v>
      </c>
      <c r="H280" s="135">
        <v>1</v>
      </c>
      <c r="I280" s="136"/>
      <c r="J280" s="137">
        <f>ROUND(I280*H280,2)</f>
        <v>0</v>
      </c>
      <c r="K280" s="133" t="s">
        <v>577</v>
      </c>
      <c r="L280" s="32"/>
      <c r="M280" s="138" t="s">
        <v>19</v>
      </c>
      <c r="N280" s="139" t="s">
        <v>43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163</v>
      </c>
      <c r="AT280" s="142" t="s">
        <v>158</v>
      </c>
      <c r="AU280" s="142" t="s">
        <v>183</v>
      </c>
      <c r="AY280" s="17" t="s">
        <v>156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7" t="s">
        <v>79</v>
      </c>
      <c r="BK280" s="143">
        <f>ROUND(I280*H280,2)</f>
        <v>0</v>
      </c>
      <c r="BL280" s="17" t="s">
        <v>163</v>
      </c>
      <c r="BM280" s="142" t="s">
        <v>3774</v>
      </c>
    </row>
    <row r="281" spans="2:65" s="1" customFormat="1">
      <c r="B281" s="32"/>
      <c r="D281" s="144" t="s">
        <v>165</v>
      </c>
      <c r="F281" s="145" t="s">
        <v>3606</v>
      </c>
      <c r="I281" s="146"/>
      <c r="L281" s="32"/>
      <c r="M281" s="147"/>
      <c r="T281" s="53"/>
      <c r="AT281" s="17" t="s">
        <v>165</v>
      </c>
      <c r="AU281" s="17" t="s">
        <v>183</v>
      </c>
    </row>
    <row r="282" spans="2:65" s="1" customFormat="1" ht="16.5" customHeight="1">
      <c r="B282" s="32"/>
      <c r="C282" s="131" t="s">
        <v>733</v>
      </c>
      <c r="D282" s="131" t="s">
        <v>158</v>
      </c>
      <c r="E282" s="132" t="s">
        <v>3775</v>
      </c>
      <c r="F282" s="133" t="s">
        <v>3609</v>
      </c>
      <c r="G282" s="134" t="s">
        <v>3505</v>
      </c>
      <c r="H282" s="135">
        <v>1</v>
      </c>
      <c r="I282" s="136"/>
      <c r="J282" s="137">
        <f>ROUND(I282*H282,2)</f>
        <v>0</v>
      </c>
      <c r="K282" s="133" t="s">
        <v>577</v>
      </c>
      <c r="L282" s="32"/>
      <c r="M282" s="138" t="s">
        <v>19</v>
      </c>
      <c r="N282" s="139" t="s">
        <v>43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163</v>
      </c>
      <c r="AT282" s="142" t="s">
        <v>158</v>
      </c>
      <c r="AU282" s="142" t="s">
        <v>183</v>
      </c>
      <c r="AY282" s="17" t="s">
        <v>156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79</v>
      </c>
      <c r="BK282" s="143">
        <f>ROUND(I282*H282,2)</f>
        <v>0</v>
      </c>
      <c r="BL282" s="17" t="s">
        <v>163</v>
      </c>
      <c r="BM282" s="142" t="s">
        <v>3776</v>
      </c>
    </row>
    <row r="283" spans="2:65" s="1" customFormat="1">
      <c r="B283" s="32"/>
      <c r="D283" s="144" t="s">
        <v>165</v>
      </c>
      <c r="F283" s="145" t="s">
        <v>3609</v>
      </c>
      <c r="I283" s="146"/>
      <c r="L283" s="32"/>
      <c r="M283" s="147"/>
      <c r="T283" s="53"/>
      <c r="AT283" s="17" t="s">
        <v>165</v>
      </c>
      <c r="AU283" s="17" t="s">
        <v>183</v>
      </c>
    </row>
    <row r="284" spans="2:65" s="1" customFormat="1" ht="16.5" customHeight="1">
      <c r="B284" s="32"/>
      <c r="C284" s="131" t="s">
        <v>740</v>
      </c>
      <c r="D284" s="131" t="s">
        <v>158</v>
      </c>
      <c r="E284" s="132" t="s">
        <v>3777</v>
      </c>
      <c r="F284" s="133" t="s">
        <v>3612</v>
      </c>
      <c r="G284" s="134" t="s">
        <v>3505</v>
      </c>
      <c r="H284" s="135">
        <v>1</v>
      </c>
      <c r="I284" s="136"/>
      <c r="J284" s="137">
        <f>ROUND(I284*H284,2)</f>
        <v>0</v>
      </c>
      <c r="K284" s="133" t="s">
        <v>577</v>
      </c>
      <c r="L284" s="32"/>
      <c r="M284" s="138" t="s">
        <v>19</v>
      </c>
      <c r="N284" s="139" t="s">
        <v>43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163</v>
      </c>
      <c r="AT284" s="142" t="s">
        <v>158</v>
      </c>
      <c r="AU284" s="142" t="s">
        <v>183</v>
      </c>
      <c r="AY284" s="17" t="s">
        <v>156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79</v>
      </c>
      <c r="BK284" s="143">
        <f>ROUND(I284*H284,2)</f>
        <v>0</v>
      </c>
      <c r="BL284" s="17" t="s">
        <v>163</v>
      </c>
      <c r="BM284" s="142" t="s">
        <v>3778</v>
      </c>
    </row>
    <row r="285" spans="2:65" s="1" customFormat="1">
      <c r="B285" s="32"/>
      <c r="D285" s="144" t="s">
        <v>165</v>
      </c>
      <c r="F285" s="145" t="s">
        <v>3612</v>
      </c>
      <c r="I285" s="146"/>
      <c r="L285" s="32"/>
      <c r="M285" s="187"/>
      <c r="N285" s="188"/>
      <c r="O285" s="188"/>
      <c r="P285" s="188"/>
      <c r="Q285" s="188"/>
      <c r="R285" s="188"/>
      <c r="S285" s="188"/>
      <c r="T285" s="189"/>
      <c r="AT285" s="17" t="s">
        <v>165</v>
      </c>
      <c r="AU285" s="17" t="s">
        <v>183</v>
      </c>
    </row>
    <row r="286" spans="2:65" s="1" customFormat="1" ht="6.95" customHeight="1">
      <c r="B286" s="41"/>
      <c r="C286" s="42"/>
      <c r="D286" s="42"/>
      <c r="E286" s="42"/>
      <c r="F286" s="42"/>
      <c r="G286" s="42"/>
      <c r="H286" s="42"/>
      <c r="I286" s="42"/>
      <c r="J286" s="42"/>
      <c r="K286" s="42"/>
      <c r="L286" s="32"/>
    </row>
  </sheetData>
  <sheetProtection algorithmName="SHA-512" hashValue="5/hxYpavXFriO2LKtYRdsf8bF6es2S9LS5qLEIlqhNJk9HpXk8+IVhLIjCioXKFNVwUYzulJqF00UPYX1nDw+g==" saltValue="Lvr29YgVC9Ayr5NaJsTN949uMG4hzzcnCsnuVjzYP1svgS3Il6Niq6kzQ2SxyR864GdPnFhl91LEhBffIXSDGw==" spinCount="100000" sheet="1" objects="1" scenarios="1" formatColumns="0" formatRows="0" autoFilter="0"/>
  <autoFilter ref="C102:K285" xr:uid="{00000000-0009-0000-0000-000006000000}"/>
  <mergeCells count="12">
    <mergeCell ref="E95:H95"/>
    <mergeCell ref="L2:V2"/>
    <mergeCell ref="E50:H50"/>
    <mergeCell ref="E52:H52"/>
    <mergeCell ref="E54:H54"/>
    <mergeCell ref="E91:H91"/>
    <mergeCell ref="E93:H9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66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16.5" customHeight="1">
      <c r="B9" s="32"/>
      <c r="E9" s="245" t="s">
        <v>3779</v>
      </c>
      <c r="F9" s="282"/>
      <c r="G9" s="282"/>
      <c r="H9" s="28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17. 1. 2026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83" t="str">
        <f>'Rekapitulace stavby'!E14</f>
        <v>Vyplň údaj</v>
      </c>
      <c r="F18" s="251"/>
      <c r="G18" s="251"/>
      <c r="H18" s="25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1"/>
      <c r="E27" s="255" t="s">
        <v>19</v>
      </c>
      <c r="F27" s="255"/>
      <c r="G27" s="255"/>
      <c r="H27" s="255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38</v>
      </c>
      <c r="J30" s="63">
        <f>ROUND(J94,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3">
        <f>ROUND((SUM(BE94:BE667)),  2)</f>
        <v>0</v>
      </c>
      <c r="I33" s="93">
        <v>0.21</v>
      </c>
      <c r="J33" s="83">
        <f>ROUND(((SUM(BE94:BE667))*I33),  2)</f>
        <v>0</v>
      </c>
      <c r="L33" s="32"/>
    </row>
    <row r="34" spans="2:12" s="1" customFormat="1" ht="14.45" customHeight="1">
      <c r="B34" s="32"/>
      <c r="E34" s="27" t="s">
        <v>44</v>
      </c>
      <c r="F34" s="83">
        <f>ROUND((SUM(BF94:BF667)),  2)</f>
        <v>0</v>
      </c>
      <c r="I34" s="93">
        <v>0.12</v>
      </c>
      <c r="J34" s="83">
        <f>ROUND(((SUM(BF94:BF667))*I34),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3">
        <f>ROUND((SUM(BG94:BG667)),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3">
        <f>ROUND((SUM(BH94:BH667)),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ROUND((SUM(BI94:BI667)),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48</v>
      </c>
      <c r="E39" s="54"/>
      <c r="F39" s="54"/>
      <c r="G39" s="96" t="s">
        <v>49</v>
      </c>
      <c r="H39" s="97" t="s">
        <v>50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280" t="str">
        <f>E7</f>
        <v>Stavební úpravy Městské sauny Ostrov, U Koupaliště, 363 01 Ostrov</v>
      </c>
      <c r="F48" s="281"/>
      <c r="G48" s="281"/>
      <c r="H48" s="281"/>
      <c r="L48" s="32"/>
    </row>
    <row r="49" spans="2:47" s="1" customFormat="1" ht="12" customHeight="1">
      <c r="B49" s="32"/>
      <c r="C49" s="27" t="s">
        <v>115</v>
      </c>
      <c r="L49" s="32"/>
    </row>
    <row r="50" spans="2:47" s="1" customFormat="1" ht="16.5" customHeight="1">
      <c r="B50" s="32"/>
      <c r="E50" s="245" t="str">
        <f>E9</f>
        <v>02 - Zateplení fasády</v>
      </c>
      <c r="F50" s="282"/>
      <c r="G50" s="282"/>
      <c r="H50" s="282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 Koupaliště, Ostrov</v>
      </c>
      <c r="I52" s="27" t="s">
        <v>23</v>
      </c>
      <c r="J52" s="49" t="str">
        <f>IF(J12="","",J12)</f>
        <v>17. 1. 2026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Město Ostrov</v>
      </c>
      <c r="I54" s="27" t="s">
        <v>31</v>
      </c>
      <c r="J54" s="30" t="str">
        <f>E21</f>
        <v>Ing. arch. Břetislav Kubíček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70</v>
      </c>
      <c r="J59" s="63">
        <f>J94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123</v>
      </c>
      <c r="E60" s="105"/>
      <c r="F60" s="105"/>
      <c r="G60" s="105"/>
      <c r="H60" s="105"/>
      <c r="I60" s="105"/>
      <c r="J60" s="106">
        <f>J95</f>
        <v>0</v>
      </c>
      <c r="L60" s="103"/>
    </row>
    <row r="61" spans="2:47" s="9" customFormat="1" ht="19.899999999999999" customHeight="1">
      <c r="B61" s="107"/>
      <c r="D61" s="108" t="s">
        <v>1878</v>
      </c>
      <c r="E61" s="109"/>
      <c r="F61" s="109"/>
      <c r="G61" s="109"/>
      <c r="H61" s="109"/>
      <c r="I61" s="109"/>
      <c r="J61" s="110">
        <f>J96</f>
        <v>0</v>
      </c>
      <c r="L61" s="107"/>
    </row>
    <row r="62" spans="2:47" s="9" customFormat="1" ht="19.899999999999999" customHeight="1">
      <c r="B62" s="107"/>
      <c r="D62" s="108" t="s">
        <v>127</v>
      </c>
      <c r="E62" s="109"/>
      <c r="F62" s="109"/>
      <c r="G62" s="109"/>
      <c r="H62" s="109"/>
      <c r="I62" s="109"/>
      <c r="J62" s="110">
        <f>J110</f>
        <v>0</v>
      </c>
      <c r="L62" s="107"/>
    </row>
    <row r="63" spans="2:47" s="9" customFormat="1" ht="19.899999999999999" customHeight="1">
      <c r="B63" s="107"/>
      <c r="D63" s="108" t="s">
        <v>128</v>
      </c>
      <c r="E63" s="109"/>
      <c r="F63" s="109"/>
      <c r="G63" s="109"/>
      <c r="H63" s="109"/>
      <c r="I63" s="109"/>
      <c r="J63" s="110">
        <f>J333</f>
        <v>0</v>
      </c>
      <c r="L63" s="107"/>
    </row>
    <row r="64" spans="2:47" s="9" customFormat="1" ht="19.899999999999999" customHeight="1">
      <c r="B64" s="107"/>
      <c r="D64" s="108" t="s">
        <v>129</v>
      </c>
      <c r="E64" s="109"/>
      <c r="F64" s="109"/>
      <c r="G64" s="109"/>
      <c r="H64" s="109"/>
      <c r="I64" s="109"/>
      <c r="J64" s="110">
        <f>J422</f>
        <v>0</v>
      </c>
      <c r="L64" s="107"/>
    </row>
    <row r="65" spans="2:12" s="9" customFormat="1" ht="19.899999999999999" customHeight="1">
      <c r="B65" s="107"/>
      <c r="D65" s="108" t="s">
        <v>130</v>
      </c>
      <c r="E65" s="109"/>
      <c r="F65" s="109"/>
      <c r="G65" s="109"/>
      <c r="H65" s="109"/>
      <c r="I65" s="109"/>
      <c r="J65" s="110">
        <f>J436</f>
        <v>0</v>
      </c>
      <c r="L65" s="107"/>
    </row>
    <row r="66" spans="2:12" s="8" customFormat="1" ht="24.95" customHeight="1">
      <c r="B66" s="103"/>
      <c r="D66" s="104" t="s">
        <v>131</v>
      </c>
      <c r="E66" s="105"/>
      <c r="F66" s="105"/>
      <c r="G66" s="105"/>
      <c r="H66" s="105"/>
      <c r="I66" s="105"/>
      <c r="J66" s="106">
        <f>J440</f>
        <v>0</v>
      </c>
      <c r="L66" s="103"/>
    </row>
    <row r="67" spans="2:12" s="9" customFormat="1" ht="19.899999999999999" customHeight="1">
      <c r="B67" s="107"/>
      <c r="D67" s="108" t="s">
        <v>3780</v>
      </c>
      <c r="E67" s="109"/>
      <c r="F67" s="109"/>
      <c r="G67" s="109"/>
      <c r="H67" s="109"/>
      <c r="I67" s="109"/>
      <c r="J67" s="110">
        <f>J441</f>
        <v>0</v>
      </c>
      <c r="L67" s="107"/>
    </row>
    <row r="68" spans="2:12" s="9" customFormat="1" ht="19.899999999999999" customHeight="1">
      <c r="B68" s="107"/>
      <c r="D68" s="108" t="s">
        <v>3781</v>
      </c>
      <c r="E68" s="109"/>
      <c r="F68" s="109"/>
      <c r="G68" s="109"/>
      <c r="H68" s="109"/>
      <c r="I68" s="109"/>
      <c r="J68" s="110">
        <f>J470</f>
        <v>0</v>
      </c>
      <c r="L68" s="107"/>
    </row>
    <row r="69" spans="2:12" s="9" customFormat="1" ht="19.899999999999999" customHeight="1">
      <c r="B69" s="107"/>
      <c r="D69" s="108" t="s">
        <v>3782</v>
      </c>
      <c r="E69" s="109"/>
      <c r="F69" s="109"/>
      <c r="G69" s="109"/>
      <c r="H69" s="109"/>
      <c r="I69" s="109"/>
      <c r="J69" s="110">
        <f>J483</f>
        <v>0</v>
      </c>
      <c r="L69" s="107"/>
    </row>
    <row r="70" spans="2:12" s="9" customFormat="1" ht="19.899999999999999" customHeight="1">
      <c r="B70" s="107"/>
      <c r="D70" s="108" t="s">
        <v>3783</v>
      </c>
      <c r="E70" s="109"/>
      <c r="F70" s="109"/>
      <c r="G70" s="109"/>
      <c r="H70" s="109"/>
      <c r="I70" s="109"/>
      <c r="J70" s="110">
        <f>J540</f>
        <v>0</v>
      </c>
      <c r="L70" s="107"/>
    </row>
    <row r="71" spans="2:12" s="9" customFormat="1" ht="19.899999999999999" customHeight="1">
      <c r="B71" s="107"/>
      <c r="D71" s="108" t="s">
        <v>135</v>
      </c>
      <c r="E71" s="109"/>
      <c r="F71" s="109"/>
      <c r="G71" s="109"/>
      <c r="H71" s="109"/>
      <c r="I71" s="109"/>
      <c r="J71" s="110">
        <f>J570</f>
        <v>0</v>
      </c>
      <c r="L71" s="107"/>
    </row>
    <row r="72" spans="2:12" s="9" customFormat="1" ht="19.899999999999999" customHeight="1">
      <c r="B72" s="107"/>
      <c r="D72" s="108" t="s">
        <v>136</v>
      </c>
      <c r="E72" s="109"/>
      <c r="F72" s="109"/>
      <c r="G72" s="109"/>
      <c r="H72" s="109"/>
      <c r="I72" s="109"/>
      <c r="J72" s="110">
        <f>J623</f>
        <v>0</v>
      </c>
      <c r="L72" s="107"/>
    </row>
    <row r="73" spans="2:12" s="9" customFormat="1" ht="19.899999999999999" customHeight="1">
      <c r="B73" s="107"/>
      <c r="D73" s="108" t="s">
        <v>139</v>
      </c>
      <c r="E73" s="109"/>
      <c r="F73" s="109"/>
      <c r="G73" s="109"/>
      <c r="H73" s="109"/>
      <c r="I73" s="109"/>
      <c r="J73" s="110">
        <f>J643</f>
        <v>0</v>
      </c>
      <c r="L73" s="107"/>
    </row>
    <row r="74" spans="2:12" s="8" customFormat="1" ht="24.95" customHeight="1">
      <c r="B74" s="103"/>
      <c r="D74" s="104" t="s">
        <v>1886</v>
      </c>
      <c r="E74" s="105"/>
      <c r="F74" s="105"/>
      <c r="G74" s="105"/>
      <c r="H74" s="105"/>
      <c r="I74" s="105"/>
      <c r="J74" s="106">
        <f>J662</f>
        <v>0</v>
      </c>
      <c r="L74" s="103"/>
    </row>
    <row r="75" spans="2:12" s="1" customFormat="1" ht="21.75" customHeight="1">
      <c r="B75" s="32"/>
      <c r="L75" s="32"/>
    </row>
    <row r="76" spans="2:12" s="1" customFormat="1" ht="6.95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2"/>
    </row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32"/>
    </row>
    <row r="81" spans="2:63" s="1" customFormat="1" ht="24.95" customHeight="1">
      <c r="B81" s="32"/>
      <c r="C81" s="21" t="s">
        <v>141</v>
      </c>
      <c r="L81" s="32"/>
    </row>
    <row r="82" spans="2:63" s="1" customFormat="1" ht="6.95" customHeight="1">
      <c r="B82" s="32"/>
      <c r="L82" s="32"/>
    </row>
    <row r="83" spans="2:63" s="1" customFormat="1" ht="12" customHeight="1">
      <c r="B83" s="32"/>
      <c r="C83" s="27" t="s">
        <v>16</v>
      </c>
      <c r="L83" s="32"/>
    </row>
    <row r="84" spans="2:63" s="1" customFormat="1" ht="26.25" customHeight="1">
      <c r="B84" s="32"/>
      <c r="E84" s="280" t="str">
        <f>E7</f>
        <v>Stavební úpravy Městské sauny Ostrov, U Koupaliště, 363 01 Ostrov</v>
      </c>
      <c r="F84" s="281"/>
      <c r="G84" s="281"/>
      <c r="H84" s="281"/>
      <c r="L84" s="32"/>
    </row>
    <row r="85" spans="2:63" s="1" customFormat="1" ht="12" customHeight="1">
      <c r="B85" s="32"/>
      <c r="C85" s="27" t="s">
        <v>115</v>
      </c>
      <c r="L85" s="32"/>
    </row>
    <row r="86" spans="2:63" s="1" customFormat="1" ht="16.5" customHeight="1">
      <c r="B86" s="32"/>
      <c r="E86" s="245" t="str">
        <f>E9</f>
        <v>02 - Zateplení fasády</v>
      </c>
      <c r="F86" s="282"/>
      <c r="G86" s="282"/>
      <c r="H86" s="282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F12</f>
        <v>U Koupaliště, Ostrov</v>
      </c>
      <c r="I88" s="27" t="s">
        <v>23</v>
      </c>
      <c r="J88" s="49" t="str">
        <f>IF(J12="","",J12)</f>
        <v>17. 1. 2026</v>
      </c>
      <c r="L88" s="32"/>
    </row>
    <row r="89" spans="2:63" s="1" customFormat="1" ht="6.95" customHeight="1">
      <c r="B89" s="32"/>
      <c r="L89" s="32"/>
    </row>
    <row r="90" spans="2:63" s="1" customFormat="1" ht="25.7" customHeight="1">
      <c r="B90" s="32"/>
      <c r="C90" s="27" t="s">
        <v>25</v>
      </c>
      <c r="F90" s="25" t="str">
        <f>E15</f>
        <v>Město Ostrov</v>
      </c>
      <c r="I90" s="27" t="s">
        <v>31</v>
      </c>
      <c r="J90" s="30" t="str">
        <f>E21</f>
        <v>Ing. arch. Břetislav Kubíček</v>
      </c>
      <c r="L90" s="32"/>
    </row>
    <row r="91" spans="2:63" s="1" customFormat="1" ht="15.2" customHeight="1">
      <c r="B91" s="32"/>
      <c r="C91" s="27" t="s">
        <v>29</v>
      </c>
      <c r="F91" s="25" t="str">
        <f>IF(E18="","",E18)</f>
        <v>Vyplň údaj</v>
      </c>
      <c r="I91" s="27" t="s">
        <v>34</v>
      </c>
      <c r="J91" s="30" t="str">
        <f>E24</f>
        <v>Bc. Martin Frous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11"/>
      <c r="C93" s="112" t="s">
        <v>142</v>
      </c>
      <c r="D93" s="113" t="s">
        <v>57</v>
      </c>
      <c r="E93" s="113" t="s">
        <v>53</v>
      </c>
      <c r="F93" s="113" t="s">
        <v>54</v>
      </c>
      <c r="G93" s="113" t="s">
        <v>143</v>
      </c>
      <c r="H93" s="113" t="s">
        <v>144</v>
      </c>
      <c r="I93" s="113" t="s">
        <v>145</v>
      </c>
      <c r="J93" s="113" t="s">
        <v>121</v>
      </c>
      <c r="K93" s="114" t="s">
        <v>146</v>
      </c>
      <c r="L93" s="111"/>
      <c r="M93" s="56" t="s">
        <v>19</v>
      </c>
      <c r="N93" s="57" t="s">
        <v>42</v>
      </c>
      <c r="O93" s="57" t="s">
        <v>147</v>
      </c>
      <c r="P93" s="57" t="s">
        <v>148</v>
      </c>
      <c r="Q93" s="57" t="s">
        <v>149</v>
      </c>
      <c r="R93" s="57" t="s">
        <v>150</v>
      </c>
      <c r="S93" s="57" t="s">
        <v>151</v>
      </c>
      <c r="T93" s="58" t="s">
        <v>152</v>
      </c>
    </row>
    <row r="94" spans="2:63" s="1" customFormat="1" ht="22.9" customHeight="1">
      <c r="B94" s="32"/>
      <c r="C94" s="61" t="s">
        <v>153</v>
      </c>
      <c r="J94" s="115">
        <f>BK94</f>
        <v>0</v>
      </c>
      <c r="L94" s="32"/>
      <c r="M94" s="59"/>
      <c r="N94" s="50"/>
      <c r="O94" s="50"/>
      <c r="P94" s="116">
        <f>P95+P440+P662</f>
        <v>0</v>
      </c>
      <c r="Q94" s="50"/>
      <c r="R94" s="116">
        <f>R95+R440+R662</f>
        <v>29.011111790000008</v>
      </c>
      <c r="S94" s="50"/>
      <c r="T94" s="117">
        <f>T95+T440+T662</f>
        <v>13.437919599999999</v>
      </c>
      <c r="AT94" s="17" t="s">
        <v>71</v>
      </c>
      <c r="AU94" s="17" t="s">
        <v>122</v>
      </c>
      <c r="BK94" s="118">
        <f>BK95+BK440+BK662</f>
        <v>0</v>
      </c>
    </row>
    <row r="95" spans="2:63" s="11" customFormat="1" ht="25.9" customHeight="1">
      <c r="B95" s="119"/>
      <c r="D95" s="120" t="s">
        <v>71</v>
      </c>
      <c r="E95" s="121" t="s">
        <v>154</v>
      </c>
      <c r="F95" s="121" t="s">
        <v>155</v>
      </c>
      <c r="I95" s="122"/>
      <c r="J95" s="123">
        <f>BK95</f>
        <v>0</v>
      </c>
      <c r="L95" s="119"/>
      <c r="M95" s="124"/>
      <c r="P95" s="125">
        <f>P96+P110+P333+P422+P436</f>
        <v>0</v>
      </c>
      <c r="R95" s="125">
        <f>R96+R110+R333+R422+R436</f>
        <v>25.692016280000008</v>
      </c>
      <c r="T95" s="126">
        <f>T96+T110+T333+T422+T436</f>
        <v>13.409195599999999</v>
      </c>
      <c r="AR95" s="120" t="s">
        <v>79</v>
      </c>
      <c r="AT95" s="127" t="s">
        <v>71</v>
      </c>
      <c r="AU95" s="127" t="s">
        <v>72</v>
      </c>
      <c r="AY95" s="120" t="s">
        <v>156</v>
      </c>
      <c r="BK95" s="128">
        <f>BK96+BK110+BK333+BK422+BK436</f>
        <v>0</v>
      </c>
    </row>
    <row r="96" spans="2:63" s="11" customFormat="1" ht="22.9" customHeight="1">
      <c r="B96" s="119"/>
      <c r="D96" s="120" t="s">
        <v>71</v>
      </c>
      <c r="E96" s="129" t="s">
        <v>163</v>
      </c>
      <c r="F96" s="129" t="s">
        <v>1911</v>
      </c>
      <c r="I96" s="122"/>
      <c r="J96" s="130">
        <f>BK96</f>
        <v>0</v>
      </c>
      <c r="L96" s="119"/>
      <c r="M96" s="124"/>
      <c r="P96" s="125">
        <f>SUM(P97:P109)</f>
        <v>0</v>
      </c>
      <c r="R96" s="125">
        <f>SUM(R97:R109)</f>
        <v>1.0444608</v>
      </c>
      <c r="T96" s="126">
        <f>SUM(T97:T109)</f>
        <v>0</v>
      </c>
      <c r="AR96" s="120" t="s">
        <v>79</v>
      </c>
      <c r="AT96" s="127" t="s">
        <v>71</v>
      </c>
      <c r="AU96" s="127" t="s">
        <v>79</v>
      </c>
      <c r="AY96" s="120" t="s">
        <v>156</v>
      </c>
      <c r="BK96" s="128">
        <f>SUM(BK97:BK109)</f>
        <v>0</v>
      </c>
    </row>
    <row r="97" spans="2:65" s="1" customFormat="1" ht="24.2" customHeight="1">
      <c r="B97" s="32"/>
      <c r="C97" s="131" t="s">
        <v>79</v>
      </c>
      <c r="D97" s="131" t="s">
        <v>158</v>
      </c>
      <c r="E97" s="132" t="s">
        <v>3784</v>
      </c>
      <c r="F97" s="133" t="s">
        <v>3785</v>
      </c>
      <c r="G97" s="134" t="s">
        <v>284</v>
      </c>
      <c r="H97" s="135">
        <v>8</v>
      </c>
      <c r="I97" s="136"/>
      <c r="J97" s="137">
        <f>ROUND(I97*H97,2)</f>
        <v>0</v>
      </c>
      <c r="K97" s="133" t="s">
        <v>162</v>
      </c>
      <c r="L97" s="32"/>
      <c r="M97" s="138" t="s">
        <v>19</v>
      </c>
      <c r="N97" s="139" t="s">
        <v>43</v>
      </c>
      <c r="P97" s="140">
        <f>O97*H97</f>
        <v>0</v>
      </c>
      <c r="Q97" s="140">
        <v>6.6600000000000006E-2</v>
      </c>
      <c r="R97" s="140">
        <f>Q97*H97</f>
        <v>0.53280000000000005</v>
      </c>
      <c r="S97" s="140">
        <v>0</v>
      </c>
      <c r="T97" s="141">
        <f>S97*H97</f>
        <v>0</v>
      </c>
      <c r="AR97" s="142" t="s">
        <v>163</v>
      </c>
      <c r="AT97" s="142" t="s">
        <v>158</v>
      </c>
      <c r="AU97" s="142" t="s">
        <v>81</v>
      </c>
      <c r="AY97" s="17" t="s">
        <v>156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7" t="s">
        <v>79</v>
      </c>
      <c r="BK97" s="143">
        <f>ROUND(I97*H97,2)</f>
        <v>0</v>
      </c>
      <c r="BL97" s="17" t="s">
        <v>163</v>
      </c>
      <c r="BM97" s="142" t="s">
        <v>3786</v>
      </c>
    </row>
    <row r="98" spans="2:65" s="1" customFormat="1">
      <c r="B98" s="32"/>
      <c r="D98" s="144" t="s">
        <v>165</v>
      </c>
      <c r="F98" s="145" t="s">
        <v>3787</v>
      </c>
      <c r="I98" s="146"/>
      <c r="L98" s="32"/>
      <c r="M98" s="147"/>
      <c r="T98" s="53"/>
      <c r="AT98" s="17" t="s">
        <v>165</v>
      </c>
      <c r="AU98" s="17" t="s">
        <v>81</v>
      </c>
    </row>
    <row r="99" spans="2:65" s="1" customFormat="1">
      <c r="B99" s="32"/>
      <c r="D99" s="148" t="s">
        <v>167</v>
      </c>
      <c r="F99" s="149" t="s">
        <v>3788</v>
      </c>
      <c r="I99" s="146"/>
      <c r="L99" s="32"/>
      <c r="M99" s="147"/>
      <c r="T99" s="53"/>
      <c r="AT99" s="17" t="s">
        <v>167</v>
      </c>
      <c r="AU99" s="17" t="s">
        <v>81</v>
      </c>
    </row>
    <row r="100" spans="2:65" s="13" customFormat="1">
      <c r="B100" s="156"/>
      <c r="D100" s="144" t="s">
        <v>169</v>
      </c>
      <c r="E100" s="157" t="s">
        <v>19</v>
      </c>
      <c r="F100" s="158" t="s">
        <v>3789</v>
      </c>
      <c r="H100" s="159">
        <v>8</v>
      </c>
      <c r="I100" s="160"/>
      <c r="L100" s="156"/>
      <c r="M100" s="161"/>
      <c r="T100" s="162"/>
      <c r="AT100" s="157" t="s">
        <v>169</v>
      </c>
      <c r="AU100" s="157" t="s">
        <v>81</v>
      </c>
      <c r="AV100" s="13" t="s">
        <v>81</v>
      </c>
      <c r="AW100" s="13" t="s">
        <v>33</v>
      </c>
      <c r="AX100" s="13" t="s">
        <v>79</v>
      </c>
      <c r="AY100" s="157" t="s">
        <v>156</v>
      </c>
    </row>
    <row r="101" spans="2:65" s="1" customFormat="1" ht="33" customHeight="1">
      <c r="B101" s="32"/>
      <c r="C101" s="131" t="s">
        <v>81</v>
      </c>
      <c r="D101" s="131" t="s">
        <v>158</v>
      </c>
      <c r="E101" s="132" t="s">
        <v>3790</v>
      </c>
      <c r="F101" s="133" t="s">
        <v>3791</v>
      </c>
      <c r="G101" s="134" t="s">
        <v>218</v>
      </c>
      <c r="H101" s="135">
        <v>0.47</v>
      </c>
      <c r="I101" s="136"/>
      <c r="J101" s="137">
        <f>ROUND(I101*H101,2)</f>
        <v>0</v>
      </c>
      <c r="K101" s="133" t="s">
        <v>162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8.8639999999999997E-2</v>
      </c>
      <c r="R101" s="140">
        <f>Q101*H101</f>
        <v>4.1660799999999998E-2</v>
      </c>
      <c r="S101" s="140">
        <v>0</v>
      </c>
      <c r="T101" s="141">
        <f>S101*H101</f>
        <v>0</v>
      </c>
      <c r="AR101" s="142" t="s">
        <v>163</v>
      </c>
      <c r="AT101" s="142" t="s">
        <v>158</v>
      </c>
      <c r="AU101" s="142" t="s">
        <v>81</v>
      </c>
      <c r="AY101" s="17" t="s">
        <v>156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163</v>
      </c>
      <c r="BM101" s="142" t="s">
        <v>3792</v>
      </c>
    </row>
    <row r="102" spans="2:65" s="1" customFormat="1">
      <c r="B102" s="32"/>
      <c r="D102" s="144" t="s">
        <v>165</v>
      </c>
      <c r="F102" s="145" t="s">
        <v>3793</v>
      </c>
      <c r="I102" s="146"/>
      <c r="L102" s="32"/>
      <c r="M102" s="147"/>
      <c r="T102" s="53"/>
      <c r="AT102" s="17" t="s">
        <v>165</v>
      </c>
      <c r="AU102" s="17" t="s">
        <v>81</v>
      </c>
    </row>
    <row r="103" spans="2:65" s="1" customFormat="1">
      <c r="B103" s="32"/>
      <c r="D103" s="148" t="s">
        <v>167</v>
      </c>
      <c r="F103" s="149" t="s">
        <v>3794</v>
      </c>
      <c r="I103" s="146"/>
      <c r="L103" s="32"/>
      <c r="M103" s="147"/>
      <c r="T103" s="53"/>
      <c r="AT103" s="17" t="s">
        <v>167</v>
      </c>
      <c r="AU103" s="17" t="s">
        <v>81</v>
      </c>
    </row>
    <row r="104" spans="2:65" s="13" customFormat="1">
      <c r="B104" s="156"/>
      <c r="D104" s="144" t="s">
        <v>169</v>
      </c>
      <c r="E104" s="157" t="s">
        <v>19</v>
      </c>
      <c r="F104" s="158" t="s">
        <v>3795</v>
      </c>
      <c r="H104" s="159">
        <v>0.47</v>
      </c>
      <c r="I104" s="160"/>
      <c r="L104" s="156"/>
      <c r="M104" s="161"/>
      <c r="T104" s="162"/>
      <c r="AT104" s="157" t="s">
        <v>169</v>
      </c>
      <c r="AU104" s="157" t="s">
        <v>81</v>
      </c>
      <c r="AV104" s="13" t="s">
        <v>81</v>
      </c>
      <c r="AW104" s="13" t="s">
        <v>33</v>
      </c>
      <c r="AX104" s="13" t="s">
        <v>72</v>
      </c>
      <c r="AY104" s="157" t="s">
        <v>156</v>
      </c>
    </row>
    <row r="105" spans="2:65" s="14" customFormat="1">
      <c r="B105" s="163"/>
      <c r="D105" s="144" t="s">
        <v>169</v>
      </c>
      <c r="E105" s="164" t="s">
        <v>19</v>
      </c>
      <c r="F105" s="165" t="s">
        <v>176</v>
      </c>
      <c r="H105" s="166">
        <v>0.47</v>
      </c>
      <c r="I105" s="167"/>
      <c r="L105" s="163"/>
      <c r="M105" s="168"/>
      <c r="T105" s="169"/>
      <c r="AT105" s="164" t="s">
        <v>169</v>
      </c>
      <c r="AU105" s="164" t="s">
        <v>81</v>
      </c>
      <c r="AV105" s="14" t="s">
        <v>163</v>
      </c>
      <c r="AW105" s="14" t="s">
        <v>33</v>
      </c>
      <c r="AX105" s="14" t="s">
        <v>79</v>
      </c>
      <c r="AY105" s="164" t="s">
        <v>156</v>
      </c>
    </row>
    <row r="106" spans="2:65" s="1" customFormat="1" ht="33" customHeight="1">
      <c r="B106" s="32"/>
      <c r="C106" s="170" t="s">
        <v>183</v>
      </c>
      <c r="D106" s="170" t="s">
        <v>237</v>
      </c>
      <c r="E106" s="171" t="s">
        <v>3796</v>
      </c>
      <c r="F106" s="172" t="s">
        <v>3797</v>
      </c>
      <c r="G106" s="173" t="s">
        <v>218</v>
      </c>
      <c r="H106" s="174">
        <v>0.47</v>
      </c>
      <c r="I106" s="175"/>
      <c r="J106" s="176">
        <f>ROUND(I106*H106,2)</f>
        <v>0</v>
      </c>
      <c r="K106" s="172" t="s">
        <v>577</v>
      </c>
      <c r="L106" s="177"/>
      <c r="M106" s="178" t="s">
        <v>19</v>
      </c>
      <c r="N106" s="179" t="s">
        <v>43</v>
      </c>
      <c r="P106" s="140">
        <f>O106*H106</f>
        <v>0</v>
      </c>
      <c r="Q106" s="140">
        <v>1</v>
      </c>
      <c r="R106" s="140">
        <f>Q106*H106</f>
        <v>0.47</v>
      </c>
      <c r="S106" s="140">
        <v>0</v>
      </c>
      <c r="T106" s="141">
        <f>S106*H106</f>
        <v>0</v>
      </c>
      <c r="AR106" s="142" t="s">
        <v>215</v>
      </c>
      <c r="AT106" s="142" t="s">
        <v>237</v>
      </c>
      <c r="AU106" s="142" t="s">
        <v>81</v>
      </c>
      <c r="AY106" s="17" t="s">
        <v>156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163</v>
      </c>
      <c r="BM106" s="142" t="s">
        <v>3798</v>
      </c>
    </row>
    <row r="107" spans="2:65" s="1" customFormat="1">
      <c r="B107" s="32"/>
      <c r="D107" s="144" t="s">
        <v>165</v>
      </c>
      <c r="F107" s="145" t="s">
        <v>3797</v>
      </c>
      <c r="I107" s="146"/>
      <c r="L107" s="32"/>
      <c r="M107" s="147"/>
      <c r="T107" s="53"/>
      <c r="AT107" s="17" t="s">
        <v>165</v>
      </c>
      <c r="AU107" s="17" t="s">
        <v>81</v>
      </c>
    </row>
    <row r="108" spans="2:65" s="13" customFormat="1">
      <c r="B108" s="156"/>
      <c r="D108" s="144" t="s">
        <v>169</v>
      </c>
      <c r="E108" s="157" t="s">
        <v>19</v>
      </c>
      <c r="F108" s="158" t="s">
        <v>3795</v>
      </c>
      <c r="H108" s="159">
        <v>0.47</v>
      </c>
      <c r="I108" s="160"/>
      <c r="L108" s="156"/>
      <c r="M108" s="161"/>
      <c r="T108" s="162"/>
      <c r="AT108" s="157" t="s">
        <v>169</v>
      </c>
      <c r="AU108" s="157" t="s">
        <v>81</v>
      </c>
      <c r="AV108" s="13" t="s">
        <v>81</v>
      </c>
      <c r="AW108" s="13" t="s">
        <v>33</v>
      </c>
      <c r="AX108" s="13" t="s">
        <v>72</v>
      </c>
      <c r="AY108" s="157" t="s">
        <v>156</v>
      </c>
    </row>
    <row r="109" spans="2:65" s="14" customFormat="1">
      <c r="B109" s="163"/>
      <c r="D109" s="144" t="s">
        <v>169</v>
      </c>
      <c r="E109" s="164" t="s">
        <v>19</v>
      </c>
      <c r="F109" s="165" t="s">
        <v>176</v>
      </c>
      <c r="H109" s="166">
        <v>0.47</v>
      </c>
      <c r="I109" s="167"/>
      <c r="L109" s="163"/>
      <c r="M109" s="168"/>
      <c r="T109" s="169"/>
      <c r="AT109" s="164" t="s">
        <v>169</v>
      </c>
      <c r="AU109" s="164" t="s">
        <v>81</v>
      </c>
      <c r="AV109" s="14" t="s">
        <v>163</v>
      </c>
      <c r="AW109" s="14" t="s">
        <v>33</v>
      </c>
      <c r="AX109" s="14" t="s">
        <v>79</v>
      </c>
      <c r="AY109" s="164" t="s">
        <v>156</v>
      </c>
    </row>
    <row r="110" spans="2:65" s="11" customFormat="1" ht="22.9" customHeight="1">
      <c r="B110" s="119"/>
      <c r="D110" s="120" t="s">
        <v>71</v>
      </c>
      <c r="E110" s="129" t="s">
        <v>202</v>
      </c>
      <c r="F110" s="129" t="s">
        <v>398</v>
      </c>
      <c r="I110" s="122"/>
      <c r="J110" s="130">
        <f>BK110</f>
        <v>0</v>
      </c>
      <c r="L110" s="119"/>
      <c r="M110" s="124"/>
      <c r="P110" s="125">
        <f>SUM(P111:P332)</f>
        <v>0</v>
      </c>
      <c r="R110" s="125">
        <f>SUM(R111:R332)</f>
        <v>24.646712480000009</v>
      </c>
      <c r="T110" s="126">
        <f>SUM(T111:T332)</f>
        <v>0.16057560000000001</v>
      </c>
      <c r="AR110" s="120" t="s">
        <v>79</v>
      </c>
      <c r="AT110" s="127" t="s">
        <v>71</v>
      </c>
      <c r="AU110" s="127" t="s">
        <v>79</v>
      </c>
      <c r="AY110" s="120" t="s">
        <v>156</v>
      </c>
      <c r="BK110" s="128">
        <f>SUM(BK111:BK332)</f>
        <v>0</v>
      </c>
    </row>
    <row r="111" spans="2:65" s="1" customFormat="1" ht="24.2" customHeight="1">
      <c r="B111" s="32"/>
      <c r="C111" s="131" t="s">
        <v>163</v>
      </c>
      <c r="D111" s="131" t="s">
        <v>158</v>
      </c>
      <c r="E111" s="132" t="s">
        <v>3799</v>
      </c>
      <c r="F111" s="133" t="s">
        <v>3800</v>
      </c>
      <c r="G111" s="134" t="s">
        <v>252</v>
      </c>
      <c r="H111" s="135">
        <v>30</v>
      </c>
      <c r="I111" s="136"/>
      <c r="J111" s="137">
        <f>ROUND(I111*H111,2)</f>
        <v>0</v>
      </c>
      <c r="K111" s="133" t="s">
        <v>162</v>
      </c>
      <c r="L111" s="32"/>
      <c r="M111" s="138" t="s">
        <v>19</v>
      </c>
      <c r="N111" s="139" t="s">
        <v>43</v>
      </c>
      <c r="P111" s="140">
        <f>O111*H111</f>
        <v>0</v>
      </c>
      <c r="Q111" s="140">
        <v>2.2000000000000001E-4</v>
      </c>
      <c r="R111" s="140">
        <f>Q111*H111</f>
        <v>6.6E-3</v>
      </c>
      <c r="S111" s="140">
        <v>2.0000000000000001E-4</v>
      </c>
      <c r="T111" s="141">
        <f>S111*H111</f>
        <v>6.0000000000000001E-3</v>
      </c>
      <c r="AR111" s="142" t="s">
        <v>163</v>
      </c>
      <c r="AT111" s="142" t="s">
        <v>158</v>
      </c>
      <c r="AU111" s="142" t="s">
        <v>81</v>
      </c>
      <c r="AY111" s="17" t="s">
        <v>156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7" t="s">
        <v>79</v>
      </c>
      <c r="BK111" s="143">
        <f>ROUND(I111*H111,2)</f>
        <v>0</v>
      </c>
      <c r="BL111" s="17" t="s">
        <v>163</v>
      </c>
      <c r="BM111" s="142" t="s">
        <v>3801</v>
      </c>
    </row>
    <row r="112" spans="2:65" s="1" customFormat="1">
      <c r="B112" s="32"/>
      <c r="D112" s="144" t="s">
        <v>165</v>
      </c>
      <c r="F112" s="145" t="s">
        <v>3802</v>
      </c>
      <c r="I112" s="146"/>
      <c r="L112" s="32"/>
      <c r="M112" s="147"/>
      <c r="T112" s="53"/>
      <c r="AT112" s="17" t="s">
        <v>165</v>
      </c>
      <c r="AU112" s="17" t="s">
        <v>81</v>
      </c>
    </row>
    <row r="113" spans="2:65" s="1" customFormat="1">
      <c r="B113" s="32"/>
      <c r="D113" s="148" t="s">
        <v>167</v>
      </c>
      <c r="F113" s="149" t="s">
        <v>3803</v>
      </c>
      <c r="I113" s="146"/>
      <c r="L113" s="32"/>
      <c r="M113" s="147"/>
      <c r="T113" s="53"/>
      <c r="AT113" s="17" t="s">
        <v>167</v>
      </c>
      <c r="AU113" s="17" t="s">
        <v>81</v>
      </c>
    </row>
    <row r="114" spans="2:65" s="1" customFormat="1" ht="16.5" customHeight="1">
      <c r="B114" s="32"/>
      <c r="C114" s="131" t="s">
        <v>196</v>
      </c>
      <c r="D114" s="131" t="s">
        <v>158</v>
      </c>
      <c r="E114" s="132" t="s">
        <v>3804</v>
      </c>
      <c r="F114" s="133" t="s">
        <v>3805</v>
      </c>
      <c r="G114" s="134" t="s">
        <v>252</v>
      </c>
      <c r="H114" s="135">
        <v>256.60000000000002</v>
      </c>
      <c r="I114" s="136"/>
      <c r="J114" s="137">
        <f>ROUND(I114*H114,2)</f>
        <v>0</v>
      </c>
      <c r="K114" s="133" t="s">
        <v>162</v>
      </c>
      <c r="L114" s="32"/>
      <c r="M114" s="138" t="s">
        <v>19</v>
      </c>
      <c r="N114" s="139" t="s">
        <v>43</v>
      </c>
      <c r="P114" s="140">
        <f>O114*H114</f>
        <v>0</v>
      </c>
      <c r="Q114" s="140">
        <v>5.5000000000000003E-4</v>
      </c>
      <c r="R114" s="140">
        <f>Q114*H114</f>
        <v>0.14113000000000003</v>
      </c>
      <c r="S114" s="140">
        <v>5.9999999999999995E-4</v>
      </c>
      <c r="T114" s="141">
        <f>S114*H114</f>
        <v>0.15396000000000001</v>
      </c>
      <c r="AR114" s="142" t="s">
        <v>163</v>
      </c>
      <c r="AT114" s="142" t="s">
        <v>158</v>
      </c>
      <c r="AU114" s="142" t="s">
        <v>81</v>
      </c>
      <c r="AY114" s="17" t="s">
        <v>156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163</v>
      </c>
      <c r="BM114" s="142" t="s">
        <v>3806</v>
      </c>
    </row>
    <row r="115" spans="2:65" s="1" customFormat="1">
      <c r="B115" s="32"/>
      <c r="D115" s="144" t="s">
        <v>165</v>
      </c>
      <c r="F115" s="145" t="s">
        <v>3807</v>
      </c>
      <c r="I115" s="146"/>
      <c r="L115" s="32"/>
      <c r="M115" s="147"/>
      <c r="T115" s="53"/>
      <c r="AT115" s="17" t="s">
        <v>165</v>
      </c>
      <c r="AU115" s="17" t="s">
        <v>81</v>
      </c>
    </row>
    <row r="116" spans="2:65" s="1" customFormat="1">
      <c r="B116" s="32"/>
      <c r="D116" s="148" t="s">
        <v>167</v>
      </c>
      <c r="F116" s="149" t="s">
        <v>3808</v>
      </c>
      <c r="I116" s="146"/>
      <c r="L116" s="32"/>
      <c r="M116" s="147"/>
      <c r="T116" s="53"/>
      <c r="AT116" s="17" t="s">
        <v>167</v>
      </c>
      <c r="AU116" s="17" t="s">
        <v>81</v>
      </c>
    </row>
    <row r="117" spans="2:65" s="13" customFormat="1">
      <c r="B117" s="156"/>
      <c r="D117" s="144" t="s">
        <v>169</v>
      </c>
      <c r="E117" s="157" t="s">
        <v>19</v>
      </c>
      <c r="F117" s="158" t="s">
        <v>3809</v>
      </c>
      <c r="H117" s="159">
        <v>205</v>
      </c>
      <c r="I117" s="160"/>
      <c r="L117" s="156"/>
      <c r="M117" s="161"/>
      <c r="T117" s="162"/>
      <c r="AT117" s="157" t="s">
        <v>169</v>
      </c>
      <c r="AU117" s="157" t="s">
        <v>81</v>
      </c>
      <c r="AV117" s="13" t="s">
        <v>81</v>
      </c>
      <c r="AW117" s="13" t="s">
        <v>33</v>
      </c>
      <c r="AX117" s="13" t="s">
        <v>72</v>
      </c>
      <c r="AY117" s="157" t="s">
        <v>156</v>
      </c>
    </row>
    <row r="118" spans="2:65" s="13" customFormat="1">
      <c r="B118" s="156"/>
      <c r="D118" s="144" t="s">
        <v>169</v>
      </c>
      <c r="E118" s="157" t="s">
        <v>19</v>
      </c>
      <c r="F118" s="158" t="s">
        <v>3810</v>
      </c>
      <c r="H118" s="159">
        <v>51.6</v>
      </c>
      <c r="I118" s="160"/>
      <c r="L118" s="156"/>
      <c r="M118" s="161"/>
      <c r="T118" s="162"/>
      <c r="AT118" s="157" t="s">
        <v>169</v>
      </c>
      <c r="AU118" s="157" t="s">
        <v>81</v>
      </c>
      <c r="AV118" s="13" t="s">
        <v>81</v>
      </c>
      <c r="AW118" s="13" t="s">
        <v>33</v>
      </c>
      <c r="AX118" s="13" t="s">
        <v>72</v>
      </c>
      <c r="AY118" s="157" t="s">
        <v>156</v>
      </c>
    </row>
    <row r="119" spans="2:65" s="14" customFormat="1">
      <c r="B119" s="163"/>
      <c r="D119" s="144" t="s">
        <v>169</v>
      </c>
      <c r="E119" s="164" t="s">
        <v>19</v>
      </c>
      <c r="F119" s="165" t="s">
        <v>176</v>
      </c>
      <c r="H119" s="166">
        <v>256.60000000000002</v>
      </c>
      <c r="I119" s="167"/>
      <c r="L119" s="163"/>
      <c r="M119" s="168"/>
      <c r="T119" s="169"/>
      <c r="AT119" s="164" t="s">
        <v>169</v>
      </c>
      <c r="AU119" s="164" t="s">
        <v>81</v>
      </c>
      <c r="AV119" s="14" t="s">
        <v>163</v>
      </c>
      <c r="AW119" s="14" t="s">
        <v>33</v>
      </c>
      <c r="AX119" s="14" t="s">
        <v>79</v>
      </c>
      <c r="AY119" s="164" t="s">
        <v>156</v>
      </c>
    </row>
    <row r="120" spans="2:65" s="1" customFormat="1" ht="16.5" customHeight="1">
      <c r="B120" s="32"/>
      <c r="C120" s="131" t="s">
        <v>202</v>
      </c>
      <c r="D120" s="131" t="s">
        <v>158</v>
      </c>
      <c r="E120" s="132" t="s">
        <v>3811</v>
      </c>
      <c r="F120" s="133" t="s">
        <v>3812</v>
      </c>
      <c r="G120" s="134" t="s">
        <v>252</v>
      </c>
      <c r="H120" s="135">
        <v>535.80799999999999</v>
      </c>
      <c r="I120" s="136"/>
      <c r="J120" s="137">
        <f>ROUND(I120*H120,2)</f>
        <v>0</v>
      </c>
      <c r="K120" s="133" t="s">
        <v>162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2.5999999999999998E-4</v>
      </c>
      <c r="R120" s="140">
        <f>Q120*H120</f>
        <v>0.13931007999999998</v>
      </c>
      <c r="S120" s="140">
        <v>0</v>
      </c>
      <c r="T120" s="141">
        <f>S120*H120</f>
        <v>0</v>
      </c>
      <c r="AR120" s="142" t="s">
        <v>163</v>
      </c>
      <c r="AT120" s="142" t="s">
        <v>158</v>
      </c>
      <c r="AU120" s="142" t="s">
        <v>81</v>
      </c>
      <c r="AY120" s="17" t="s">
        <v>156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163</v>
      </c>
      <c r="BM120" s="142" t="s">
        <v>3813</v>
      </c>
    </row>
    <row r="121" spans="2:65" s="1" customFormat="1">
      <c r="B121" s="32"/>
      <c r="D121" s="144" t="s">
        <v>165</v>
      </c>
      <c r="F121" s="145" t="s">
        <v>3814</v>
      </c>
      <c r="I121" s="146"/>
      <c r="L121" s="32"/>
      <c r="M121" s="147"/>
      <c r="T121" s="53"/>
      <c r="AT121" s="17" t="s">
        <v>165</v>
      </c>
      <c r="AU121" s="17" t="s">
        <v>81</v>
      </c>
    </row>
    <row r="122" spans="2:65" s="1" customFormat="1">
      <c r="B122" s="32"/>
      <c r="D122" s="148" t="s">
        <v>167</v>
      </c>
      <c r="F122" s="149" t="s">
        <v>3815</v>
      </c>
      <c r="I122" s="146"/>
      <c r="L122" s="32"/>
      <c r="M122" s="147"/>
      <c r="T122" s="53"/>
      <c r="AT122" s="17" t="s">
        <v>167</v>
      </c>
      <c r="AU122" s="17" t="s">
        <v>81</v>
      </c>
    </row>
    <row r="123" spans="2:65" s="13" customFormat="1">
      <c r="B123" s="156"/>
      <c r="D123" s="144" t="s">
        <v>169</v>
      </c>
      <c r="E123" s="157" t="s">
        <v>19</v>
      </c>
      <c r="F123" s="158" t="s">
        <v>3816</v>
      </c>
      <c r="H123" s="159">
        <v>461.25</v>
      </c>
      <c r="I123" s="160"/>
      <c r="L123" s="156"/>
      <c r="M123" s="161"/>
      <c r="T123" s="162"/>
      <c r="AT123" s="157" t="s">
        <v>169</v>
      </c>
      <c r="AU123" s="157" t="s">
        <v>81</v>
      </c>
      <c r="AV123" s="13" t="s">
        <v>81</v>
      </c>
      <c r="AW123" s="13" t="s">
        <v>33</v>
      </c>
      <c r="AX123" s="13" t="s">
        <v>72</v>
      </c>
      <c r="AY123" s="157" t="s">
        <v>156</v>
      </c>
    </row>
    <row r="124" spans="2:65" s="13" customFormat="1">
      <c r="B124" s="156"/>
      <c r="D124" s="144" t="s">
        <v>169</v>
      </c>
      <c r="E124" s="157" t="s">
        <v>19</v>
      </c>
      <c r="F124" s="158" t="s">
        <v>3817</v>
      </c>
      <c r="H124" s="159">
        <v>92.88</v>
      </c>
      <c r="I124" s="160"/>
      <c r="L124" s="156"/>
      <c r="M124" s="161"/>
      <c r="T124" s="162"/>
      <c r="AT124" s="157" t="s">
        <v>169</v>
      </c>
      <c r="AU124" s="157" t="s">
        <v>81</v>
      </c>
      <c r="AV124" s="13" t="s">
        <v>81</v>
      </c>
      <c r="AW124" s="13" t="s">
        <v>33</v>
      </c>
      <c r="AX124" s="13" t="s">
        <v>72</v>
      </c>
      <c r="AY124" s="157" t="s">
        <v>156</v>
      </c>
    </row>
    <row r="125" spans="2:65" s="13" customFormat="1">
      <c r="B125" s="156"/>
      <c r="D125" s="144" t="s">
        <v>169</v>
      </c>
      <c r="E125" s="157" t="s">
        <v>19</v>
      </c>
      <c r="F125" s="158" t="s">
        <v>3818</v>
      </c>
      <c r="H125" s="159">
        <v>12.458</v>
      </c>
      <c r="I125" s="160"/>
      <c r="L125" s="156"/>
      <c r="M125" s="161"/>
      <c r="T125" s="162"/>
      <c r="AT125" s="157" t="s">
        <v>169</v>
      </c>
      <c r="AU125" s="157" t="s">
        <v>81</v>
      </c>
      <c r="AV125" s="13" t="s">
        <v>81</v>
      </c>
      <c r="AW125" s="13" t="s">
        <v>33</v>
      </c>
      <c r="AX125" s="13" t="s">
        <v>72</v>
      </c>
      <c r="AY125" s="157" t="s">
        <v>156</v>
      </c>
    </row>
    <row r="126" spans="2:65" s="13" customFormat="1">
      <c r="B126" s="156"/>
      <c r="D126" s="144" t="s">
        <v>169</v>
      </c>
      <c r="E126" s="157" t="s">
        <v>19</v>
      </c>
      <c r="F126" s="158" t="s">
        <v>3819</v>
      </c>
      <c r="H126" s="159">
        <v>-4.8600000000000003</v>
      </c>
      <c r="I126" s="160"/>
      <c r="L126" s="156"/>
      <c r="M126" s="161"/>
      <c r="T126" s="162"/>
      <c r="AT126" s="157" t="s">
        <v>169</v>
      </c>
      <c r="AU126" s="157" t="s">
        <v>81</v>
      </c>
      <c r="AV126" s="13" t="s">
        <v>81</v>
      </c>
      <c r="AW126" s="13" t="s">
        <v>33</v>
      </c>
      <c r="AX126" s="13" t="s">
        <v>72</v>
      </c>
      <c r="AY126" s="157" t="s">
        <v>156</v>
      </c>
    </row>
    <row r="127" spans="2:65" s="13" customFormat="1">
      <c r="B127" s="156"/>
      <c r="D127" s="144" t="s">
        <v>169</v>
      </c>
      <c r="E127" s="157" t="s">
        <v>19</v>
      </c>
      <c r="F127" s="158" t="s">
        <v>3820</v>
      </c>
      <c r="H127" s="159">
        <v>-5.96</v>
      </c>
      <c r="I127" s="160"/>
      <c r="L127" s="156"/>
      <c r="M127" s="161"/>
      <c r="T127" s="162"/>
      <c r="AT127" s="157" t="s">
        <v>169</v>
      </c>
      <c r="AU127" s="157" t="s">
        <v>81</v>
      </c>
      <c r="AV127" s="13" t="s">
        <v>81</v>
      </c>
      <c r="AW127" s="13" t="s">
        <v>33</v>
      </c>
      <c r="AX127" s="13" t="s">
        <v>72</v>
      </c>
      <c r="AY127" s="157" t="s">
        <v>156</v>
      </c>
    </row>
    <row r="128" spans="2:65" s="13" customFormat="1">
      <c r="B128" s="156"/>
      <c r="D128" s="144" t="s">
        <v>169</v>
      </c>
      <c r="E128" s="157" t="s">
        <v>19</v>
      </c>
      <c r="F128" s="158" t="s">
        <v>3821</v>
      </c>
      <c r="H128" s="159">
        <v>-8.44</v>
      </c>
      <c r="I128" s="160"/>
      <c r="L128" s="156"/>
      <c r="M128" s="161"/>
      <c r="T128" s="162"/>
      <c r="AT128" s="157" t="s">
        <v>169</v>
      </c>
      <c r="AU128" s="157" t="s">
        <v>81</v>
      </c>
      <c r="AV128" s="13" t="s">
        <v>81</v>
      </c>
      <c r="AW128" s="13" t="s">
        <v>33</v>
      </c>
      <c r="AX128" s="13" t="s">
        <v>72</v>
      </c>
      <c r="AY128" s="157" t="s">
        <v>156</v>
      </c>
    </row>
    <row r="129" spans="2:65" s="13" customFormat="1">
      <c r="B129" s="156"/>
      <c r="D129" s="144" t="s">
        <v>169</v>
      </c>
      <c r="E129" s="157" t="s">
        <v>19</v>
      </c>
      <c r="F129" s="158" t="s">
        <v>3822</v>
      </c>
      <c r="H129" s="159">
        <v>-11.52</v>
      </c>
      <c r="I129" s="160"/>
      <c r="L129" s="156"/>
      <c r="M129" s="161"/>
      <c r="T129" s="162"/>
      <c r="AT129" s="157" t="s">
        <v>169</v>
      </c>
      <c r="AU129" s="157" t="s">
        <v>81</v>
      </c>
      <c r="AV129" s="13" t="s">
        <v>81</v>
      </c>
      <c r="AW129" s="13" t="s">
        <v>33</v>
      </c>
      <c r="AX129" s="13" t="s">
        <v>72</v>
      </c>
      <c r="AY129" s="157" t="s">
        <v>156</v>
      </c>
    </row>
    <row r="130" spans="2:65" s="14" customFormat="1">
      <c r="B130" s="163"/>
      <c r="D130" s="144" t="s">
        <v>169</v>
      </c>
      <c r="E130" s="164" t="s">
        <v>19</v>
      </c>
      <c r="F130" s="165" t="s">
        <v>176</v>
      </c>
      <c r="H130" s="166">
        <v>535.80799999999999</v>
      </c>
      <c r="I130" s="167"/>
      <c r="L130" s="163"/>
      <c r="M130" s="168"/>
      <c r="T130" s="169"/>
      <c r="AT130" s="164" t="s">
        <v>169</v>
      </c>
      <c r="AU130" s="164" t="s">
        <v>81</v>
      </c>
      <c r="AV130" s="14" t="s">
        <v>163</v>
      </c>
      <c r="AW130" s="14" t="s">
        <v>33</v>
      </c>
      <c r="AX130" s="14" t="s">
        <v>79</v>
      </c>
      <c r="AY130" s="164" t="s">
        <v>156</v>
      </c>
    </row>
    <row r="131" spans="2:65" s="1" customFormat="1" ht="21.75" customHeight="1">
      <c r="B131" s="32"/>
      <c r="C131" s="131" t="s">
        <v>209</v>
      </c>
      <c r="D131" s="131" t="s">
        <v>158</v>
      </c>
      <c r="E131" s="132" t="s">
        <v>3823</v>
      </c>
      <c r="F131" s="133" t="s">
        <v>3824</v>
      </c>
      <c r="G131" s="134" t="s">
        <v>252</v>
      </c>
      <c r="H131" s="135">
        <v>129.483</v>
      </c>
      <c r="I131" s="136"/>
      <c r="J131" s="137">
        <f>ROUND(I131*H131,2)</f>
        <v>0</v>
      </c>
      <c r="K131" s="133" t="s">
        <v>162</v>
      </c>
      <c r="L131" s="32"/>
      <c r="M131" s="138" t="s">
        <v>19</v>
      </c>
      <c r="N131" s="139" t="s">
        <v>43</v>
      </c>
      <c r="P131" s="140">
        <f>O131*H131</f>
        <v>0</v>
      </c>
      <c r="Q131" s="140">
        <v>4.3800000000000002E-3</v>
      </c>
      <c r="R131" s="140">
        <f>Q131*H131</f>
        <v>0.56713553999999999</v>
      </c>
      <c r="S131" s="140">
        <v>0</v>
      </c>
      <c r="T131" s="141">
        <f>S131*H131</f>
        <v>0</v>
      </c>
      <c r="AR131" s="142" t="s">
        <v>163</v>
      </c>
      <c r="AT131" s="142" t="s">
        <v>158</v>
      </c>
      <c r="AU131" s="142" t="s">
        <v>81</v>
      </c>
      <c r="AY131" s="17" t="s">
        <v>156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163</v>
      </c>
      <c r="BM131" s="142" t="s">
        <v>3825</v>
      </c>
    </row>
    <row r="132" spans="2:65" s="1" customFormat="1">
      <c r="B132" s="32"/>
      <c r="D132" s="144" t="s">
        <v>165</v>
      </c>
      <c r="F132" s="145" t="s">
        <v>3826</v>
      </c>
      <c r="I132" s="146"/>
      <c r="L132" s="32"/>
      <c r="M132" s="147"/>
      <c r="T132" s="53"/>
      <c r="AT132" s="17" t="s">
        <v>165</v>
      </c>
      <c r="AU132" s="17" t="s">
        <v>81</v>
      </c>
    </row>
    <row r="133" spans="2:65" s="1" customFormat="1">
      <c r="B133" s="32"/>
      <c r="D133" s="148" t="s">
        <v>167</v>
      </c>
      <c r="F133" s="149" t="s">
        <v>3827</v>
      </c>
      <c r="I133" s="146"/>
      <c r="L133" s="32"/>
      <c r="M133" s="147"/>
      <c r="T133" s="53"/>
      <c r="AT133" s="17" t="s">
        <v>167</v>
      </c>
      <c r="AU133" s="17" t="s">
        <v>81</v>
      </c>
    </row>
    <row r="134" spans="2:65" s="13" customFormat="1">
      <c r="B134" s="156"/>
      <c r="D134" s="144" t="s">
        <v>169</v>
      </c>
      <c r="E134" s="157" t="s">
        <v>19</v>
      </c>
      <c r="F134" s="158" t="s">
        <v>3828</v>
      </c>
      <c r="H134" s="159">
        <v>82.935000000000002</v>
      </c>
      <c r="I134" s="160"/>
      <c r="L134" s="156"/>
      <c r="M134" s="161"/>
      <c r="T134" s="162"/>
      <c r="AT134" s="157" t="s">
        <v>169</v>
      </c>
      <c r="AU134" s="157" t="s">
        <v>81</v>
      </c>
      <c r="AV134" s="13" t="s">
        <v>81</v>
      </c>
      <c r="AW134" s="13" t="s">
        <v>33</v>
      </c>
      <c r="AX134" s="13" t="s">
        <v>72</v>
      </c>
      <c r="AY134" s="157" t="s">
        <v>156</v>
      </c>
    </row>
    <row r="135" spans="2:65" s="13" customFormat="1">
      <c r="B135" s="156"/>
      <c r="D135" s="144" t="s">
        <v>169</v>
      </c>
      <c r="E135" s="157" t="s">
        <v>19</v>
      </c>
      <c r="F135" s="158" t="s">
        <v>3829</v>
      </c>
      <c r="H135" s="159">
        <v>46.548000000000002</v>
      </c>
      <c r="I135" s="160"/>
      <c r="L135" s="156"/>
      <c r="M135" s="161"/>
      <c r="T135" s="162"/>
      <c r="AT135" s="157" t="s">
        <v>169</v>
      </c>
      <c r="AU135" s="157" t="s">
        <v>81</v>
      </c>
      <c r="AV135" s="13" t="s">
        <v>81</v>
      </c>
      <c r="AW135" s="13" t="s">
        <v>33</v>
      </c>
      <c r="AX135" s="13" t="s">
        <v>72</v>
      </c>
      <c r="AY135" s="157" t="s">
        <v>156</v>
      </c>
    </row>
    <row r="136" spans="2:65" s="14" customFormat="1">
      <c r="B136" s="163"/>
      <c r="D136" s="144" t="s">
        <v>169</v>
      </c>
      <c r="E136" s="164" t="s">
        <v>19</v>
      </c>
      <c r="F136" s="165" t="s">
        <v>176</v>
      </c>
      <c r="H136" s="166">
        <v>129.483</v>
      </c>
      <c r="I136" s="167"/>
      <c r="L136" s="163"/>
      <c r="M136" s="168"/>
      <c r="T136" s="169"/>
      <c r="AT136" s="164" t="s">
        <v>169</v>
      </c>
      <c r="AU136" s="164" t="s">
        <v>81</v>
      </c>
      <c r="AV136" s="14" t="s">
        <v>163</v>
      </c>
      <c r="AW136" s="14" t="s">
        <v>33</v>
      </c>
      <c r="AX136" s="14" t="s">
        <v>79</v>
      </c>
      <c r="AY136" s="164" t="s">
        <v>156</v>
      </c>
    </row>
    <row r="137" spans="2:65" s="1" customFormat="1" ht="24.2" customHeight="1">
      <c r="B137" s="32"/>
      <c r="C137" s="131" t="s">
        <v>215</v>
      </c>
      <c r="D137" s="131" t="s">
        <v>158</v>
      </c>
      <c r="E137" s="132" t="s">
        <v>3830</v>
      </c>
      <c r="F137" s="133" t="s">
        <v>3831</v>
      </c>
      <c r="G137" s="134" t="s">
        <v>252</v>
      </c>
      <c r="H137" s="135">
        <v>57.854999999999997</v>
      </c>
      <c r="I137" s="136"/>
      <c r="J137" s="137">
        <f>ROUND(I137*H137,2)</f>
        <v>0</v>
      </c>
      <c r="K137" s="133" t="s">
        <v>162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1.8000000000000001E-4</v>
      </c>
      <c r="R137" s="140">
        <f>Q137*H137</f>
        <v>1.04139E-2</v>
      </c>
      <c r="S137" s="140">
        <v>0</v>
      </c>
      <c r="T137" s="141">
        <f>S137*H137</f>
        <v>0</v>
      </c>
      <c r="AR137" s="142" t="s">
        <v>163</v>
      </c>
      <c r="AT137" s="142" t="s">
        <v>158</v>
      </c>
      <c r="AU137" s="142" t="s">
        <v>81</v>
      </c>
      <c r="AY137" s="17" t="s">
        <v>156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163</v>
      </c>
      <c r="BM137" s="142" t="s">
        <v>3832</v>
      </c>
    </row>
    <row r="138" spans="2:65" s="1" customFormat="1">
      <c r="B138" s="32"/>
      <c r="D138" s="144" t="s">
        <v>165</v>
      </c>
      <c r="F138" s="145" t="s">
        <v>3833</v>
      </c>
      <c r="I138" s="146"/>
      <c r="L138" s="32"/>
      <c r="M138" s="147"/>
      <c r="T138" s="53"/>
      <c r="AT138" s="17" t="s">
        <v>165</v>
      </c>
      <c r="AU138" s="17" t="s">
        <v>81</v>
      </c>
    </row>
    <row r="139" spans="2:65" s="1" customFormat="1">
      <c r="B139" s="32"/>
      <c r="D139" s="148" t="s">
        <v>167</v>
      </c>
      <c r="F139" s="149" t="s">
        <v>3834</v>
      </c>
      <c r="I139" s="146"/>
      <c r="L139" s="32"/>
      <c r="M139" s="147"/>
      <c r="T139" s="53"/>
      <c r="AT139" s="17" t="s">
        <v>167</v>
      </c>
      <c r="AU139" s="17" t="s">
        <v>81</v>
      </c>
    </row>
    <row r="140" spans="2:65" s="13" customFormat="1">
      <c r="B140" s="156"/>
      <c r="D140" s="144" t="s">
        <v>169</v>
      </c>
      <c r="E140" s="157" t="s">
        <v>19</v>
      </c>
      <c r="F140" s="158" t="s">
        <v>3835</v>
      </c>
      <c r="H140" s="159">
        <v>57.854999999999997</v>
      </c>
      <c r="I140" s="160"/>
      <c r="L140" s="156"/>
      <c r="M140" s="161"/>
      <c r="T140" s="162"/>
      <c r="AT140" s="157" t="s">
        <v>169</v>
      </c>
      <c r="AU140" s="157" t="s">
        <v>81</v>
      </c>
      <c r="AV140" s="13" t="s">
        <v>81</v>
      </c>
      <c r="AW140" s="13" t="s">
        <v>33</v>
      </c>
      <c r="AX140" s="13" t="s">
        <v>72</v>
      </c>
      <c r="AY140" s="157" t="s">
        <v>156</v>
      </c>
    </row>
    <row r="141" spans="2:65" s="14" customFormat="1">
      <c r="B141" s="163"/>
      <c r="D141" s="144" t="s">
        <v>169</v>
      </c>
      <c r="E141" s="164" t="s">
        <v>19</v>
      </c>
      <c r="F141" s="165" t="s">
        <v>176</v>
      </c>
      <c r="H141" s="166">
        <v>57.854999999999997</v>
      </c>
      <c r="I141" s="167"/>
      <c r="L141" s="163"/>
      <c r="M141" s="168"/>
      <c r="T141" s="169"/>
      <c r="AT141" s="164" t="s">
        <v>169</v>
      </c>
      <c r="AU141" s="164" t="s">
        <v>81</v>
      </c>
      <c r="AV141" s="14" t="s">
        <v>163</v>
      </c>
      <c r="AW141" s="14" t="s">
        <v>33</v>
      </c>
      <c r="AX141" s="14" t="s">
        <v>79</v>
      </c>
      <c r="AY141" s="164" t="s">
        <v>156</v>
      </c>
    </row>
    <row r="142" spans="2:65" s="1" customFormat="1" ht="24.2" customHeight="1">
      <c r="B142" s="32"/>
      <c r="C142" s="131" t="s">
        <v>223</v>
      </c>
      <c r="D142" s="131" t="s">
        <v>158</v>
      </c>
      <c r="E142" s="132" t="s">
        <v>3836</v>
      </c>
      <c r="F142" s="133" t="s">
        <v>3837</v>
      </c>
      <c r="G142" s="134" t="s">
        <v>252</v>
      </c>
      <c r="H142" s="135">
        <v>442.55</v>
      </c>
      <c r="I142" s="136"/>
      <c r="J142" s="137">
        <f>ROUND(I142*H142,2)</f>
        <v>0</v>
      </c>
      <c r="K142" s="133" t="s">
        <v>162</v>
      </c>
      <c r="L142" s="32"/>
      <c r="M142" s="138" t="s">
        <v>19</v>
      </c>
      <c r="N142" s="139" t="s">
        <v>43</v>
      </c>
      <c r="P142" s="140">
        <f>O142*H142</f>
        <v>0</v>
      </c>
      <c r="Q142" s="140">
        <v>1.3999999999999999E-4</v>
      </c>
      <c r="R142" s="140">
        <f>Q142*H142</f>
        <v>6.1956999999999998E-2</v>
      </c>
      <c r="S142" s="140">
        <v>0</v>
      </c>
      <c r="T142" s="141">
        <f>S142*H142</f>
        <v>0</v>
      </c>
      <c r="AR142" s="142" t="s">
        <v>163</v>
      </c>
      <c r="AT142" s="142" t="s">
        <v>158</v>
      </c>
      <c r="AU142" s="142" t="s">
        <v>81</v>
      </c>
      <c r="AY142" s="17" t="s">
        <v>156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7" t="s">
        <v>79</v>
      </c>
      <c r="BK142" s="143">
        <f>ROUND(I142*H142,2)</f>
        <v>0</v>
      </c>
      <c r="BL142" s="17" t="s">
        <v>163</v>
      </c>
      <c r="BM142" s="142" t="s">
        <v>3838</v>
      </c>
    </row>
    <row r="143" spans="2:65" s="1" customFormat="1">
      <c r="B143" s="32"/>
      <c r="D143" s="144" t="s">
        <v>165</v>
      </c>
      <c r="F143" s="145" t="s">
        <v>3839</v>
      </c>
      <c r="I143" s="146"/>
      <c r="L143" s="32"/>
      <c r="M143" s="147"/>
      <c r="T143" s="53"/>
      <c r="AT143" s="17" t="s">
        <v>165</v>
      </c>
      <c r="AU143" s="17" t="s">
        <v>81</v>
      </c>
    </row>
    <row r="144" spans="2:65" s="1" customFormat="1">
      <c r="B144" s="32"/>
      <c r="D144" s="148" t="s">
        <v>167</v>
      </c>
      <c r="F144" s="149" t="s">
        <v>3840</v>
      </c>
      <c r="I144" s="146"/>
      <c r="L144" s="32"/>
      <c r="M144" s="147"/>
      <c r="T144" s="53"/>
      <c r="AT144" s="17" t="s">
        <v>167</v>
      </c>
      <c r="AU144" s="17" t="s">
        <v>81</v>
      </c>
    </row>
    <row r="145" spans="2:65" s="13" customFormat="1">
      <c r="B145" s="156"/>
      <c r="D145" s="144" t="s">
        <v>169</v>
      </c>
      <c r="E145" s="157" t="s">
        <v>19</v>
      </c>
      <c r="F145" s="158" t="s">
        <v>3841</v>
      </c>
      <c r="H145" s="159">
        <v>369</v>
      </c>
      <c r="I145" s="160"/>
      <c r="L145" s="156"/>
      <c r="M145" s="161"/>
      <c r="T145" s="162"/>
      <c r="AT145" s="157" t="s">
        <v>169</v>
      </c>
      <c r="AU145" s="157" t="s">
        <v>81</v>
      </c>
      <c r="AV145" s="13" t="s">
        <v>81</v>
      </c>
      <c r="AW145" s="13" t="s">
        <v>33</v>
      </c>
      <c r="AX145" s="13" t="s">
        <v>72</v>
      </c>
      <c r="AY145" s="157" t="s">
        <v>156</v>
      </c>
    </row>
    <row r="146" spans="2:65" s="13" customFormat="1">
      <c r="B146" s="156"/>
      <c r="D146" s="144" t="s">
        <v>169</v>
      </c>
      <c r="E146" s="157" t="s">
        <v>19</v>
      </c>
      <c r="F146" s="158" t="s">
        <v>3842</v>
      </c>
      <c r="H146" s="159">
        <v>87.72</v>
      </c>
      <c r="I146" s="160"/>
      <c r="L146" s="156"/>
      <c r="M146" s="161"/>
      <c r="T146" s="162"/>
      <c r="AT146" s="157" t="s">
        <v>169</v>
      </c>
      <c r="AU146" s="157" t="s">
        <v>81</v>
      </c>
      <c r="AV146" s="13" t="s">
        <v>81</v>
      </c>
      <c r="AW146" s="13" t="s">
        <v>33</v>
      </c>
      <c r="AX146" s="13" t="s">
        <v>72</v>
      </c>
      <c r="AY146" s="157" t="s">
        <v>156</v>
      </c>
    </row>
    <row r="147" spans="2:65" s="13" customFormat="1">
      <c r="B147" s="156"/>
      <c r="D147" s="144" t="s">
        <v>169</v>
      </c>
      <c r="E147" s="157" t="s">
        <v>19</v>
      </c>
      <c r="F147" s="158" t="s">
        <v>3843</v>
      </c>
      <c r="H147" s="159">
        <v>16.61</v>
      </c>
      <c r="I147" s="160"/>
      <c r="L147" s="156"/>
      <c r="M147" s="161"/>
      <c r="T147" s="162"/>
      <c r="AT147" s="157" t="s">
        <v>169</v>
      </c>
      <c r="AU147" s="157" t="s">
        <v>81</v>
      </c>
      <c r="AV147" s="13" t="s">
        <v>81</v>
      </c>
      <c r="AW147" s="13" t="s">
        <v>33</v>
      </c>
      <c r="AX147" s="13" t="s">
        <v>72</v>
      </c>
      <c r="AY147" s="157" t="s">
        <v>156</v>
      </c>
    </row>
    <row r="148" spans="2:65" s="13" customFormat="1">
      <c r="B148" s="156"/>
      <c r="D148" s="144" t="s">
        <v>169</v>
      </c>
      <c r="E148" s="157" t="s">
        <v>19</v>
      </c>
      <c r="F148" s="158" t="s">
        <v>3819</v>
      </c>
      <c r="H148" s="159">
        <v>-4.8600000000000003</v>
      </c>
      <c r="I148" s="160"/>
      <c r="L148" s="156"/>
      <c r="M148" s="161"/>
      <c r="T148" s="162"/>
      <c r="AT148" s="157" t="s">
        <v>169</v>
      </c>
      <c r="AU148" s="157" t="s">
        <v>81</v>
      </c>
      <c r="AV148" s="13" t="s">
        <v>81</v>
      </c>
      <c r="AW148" s="13" t="s">
        <v>33</v>
      </c>
      <c r="AX148" s="13" t="s">
        <v>72</v>
      </c>
      <c r="AY148" s="157" t="s">
        <v>156</v>
      </c>
    </row>
    <row r="149" spans="2:65" s="13" customFormat="1">
      <c r="B149" s="156"/>
      <c r="D149" s="144" t="s">
        <v>169</v>
      </c>
      <c r="E149" s="157" t="s">
        <v>19</v>
      </c>
      <c r="F149" s="158" t="s">
        <v>3820</v>
      </c>
      <c r="H149" s="159">
        <v>-5.96</v>
      </c>
      <c r="I149" s="160"/>
      <c r="L149" s="156"/>
      <c r="M149" s="161"/>
      <c r="T149" s="162"/>
      <c r="AT149" s="157" t="s">
        <v>169</v>
      </c>
      <c r="AU149" s="157" t="s">
        <v>81</v>
      </c>
      <c r="AV149" s="13" t="s">
        <v>81</v>
      </c>
      <c r="AW149" s="13" t="s">
        <v>33</v>
      </c>
      <c r="AX149" s="13" t="s">
        <v>72</v>
      </c>
      <c r="AY149" s="157" t="s">
        <v>156</v>
      </c>
    </row>
    <row r="150" spans="2:65" s="13" customFormat="1">
      <c r="B150" s="156"/>
      <c r="D150" s="144" t="s">
        <v>169</v>
      </c>
      <c r="E150" s="157" t="s">
        <v>19</v>
      </c>
      <c r="F150" s="158" t="s">
        <v>3821</v>
      </c>
      <c r="H150" s="159">
        <v>-8.44</v>
      </c>
      <c r="I150" s="160"/>
      <c r="L150" s="156"/>
      <c r="M150" s="161"/>
      <c r="T150" s="162"/>
      <c r="AT150" s="157" t="s">
        <v>169</v>
      </c>
      <c r="AU150" s="157" t="s">
        <v>81</v>
      </c>
      <c r="AV150" s="13" t="s">
        <v>81</v>
      </c>
      <c r="AW150" s="13" t="s">
        <v>33</v>
      </c>
      <c r="AX150" s="13" t="s">
        <v>72</v>
      </c>
      <c r="AY150" s="157" t="s">
        <v>156</v>
      </c>
    </row>
    <row r="151" spans="2:65" s="13" customFormat="1">
      <c r="B151" s="156"/>
      <c r="D151" s="144" t="s">
        <v>169</v>
      </c>
      <c r="E151" s="157" t="s">
        <v>19</v>
      </c>
      <c r="F151" s="158" t="s">
        <v>3822</v>
      </c>
      <c r="H151" s="159">
        <v>-11.52</v>
      </c>
      <c r="I151" s="160"/>
      <c r="L151" s="156"/>
      <c r="M151" s="161"/>
      <c r="T151" s="162"/>
      <c r="AT151" s="157" t="s">
        <v>169</v>
      </c>
      <c r="AU151" s="157" t="s">
        <v>81</v>
      </c>
      <c r="AV151" s="13" t="s">
        <v>81</v>
      </c>
      <c r="AW151" s="13" t="s">
        <v>33</v>
      </c>
      <c r="AX151" s="13" t="s">
        <v>72</v>
      </c>
      <c r="AY151" s="157" t="s">
        <v>156</v>
      </c>
    </row>
    <row r="152" spans="2:65" s="14" customFormat="1">
      <c r="B152" s="163"/>
      <c r="D152" s="144" t="s">
        <v>169</v>
      </c>
      <c r="E152" s="164" t="s">
        <v>19</v>
      </c>
      <c r="F152" s="165" t="s">
        <v>176</v>
      </c>
      <c r="H152" s="166">
        <v>442.55</v>
      </c>
      <c r="I152" s="167"/>
      <c r="L152" s="163"/>
      <c r="M152" s="168"/>
      <c r="T152" s="169"/>
      <c r="AT152" s="164" t="s">
        <v>169</v>
      </c>
      <c r="AU152" s="164" t="s">
        <v>81</v>
      </c>
      <c r="AV152" s="14" t="s">
        <v>163</v>
      </c>
      <c r="AW152" s="14" t="s">
        <v>33</v>
      </c>
      <c r="AX152" s="14" t="s">
        <v>79</v>
      </c>
      <c r="AY152" s="164" t="s">
        <v>156</v>
      </c>
    </row>
    <row r="153" spans="2:65" s="1" customFormat="1" ht="44.25" customHeight="1">
      <c r="B153" s="32"/>
      <c r="C153" s="131" t="s">
        <v>229</v>
      </c>
      <c r="D153" s="131" t="s">
        <v>158</v>
      </c>
      <c r="E153" s="132" t="s">
        <v>3844</v>
      </c>
      <c r="F153" s="133" t="s">
        <v>3845</v>
      </c>
      <c r="G153" s="134" t="s">
        <v>252</v>
      </c>
      <c r="H153" s="135">
        <v>102.75</v>
      </c>
      <c r="I153" s="136"/>
      <c r="J153" s="137">
        <f>ROUND(I153*H153,2)</f>
        <v>0</v>
      </c>
      <c r="K153" s="133" t="s">
        <v>162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8.6E-3</v>
      </c>
      <c r="R153" s="140">
        <f>Q153*H153</f>
        <v>0.88365000000000005</v>
      </c>
      <c r="S153" s="140">
        <v>0</v>
      </c>
      <c r="T153" s="141">
        <f>S153*H153</f>
        <v>0</v>
      </c>
      <c r="AR153" s="142" t="s">
        <v>163</v>
      </c>
      <c r="AT153" s="142" t="s">
        <v>158</v>
      </c>
      <c r="AU153" s="142" t="s">
        <v>81</v>
      </c>
      <c r="AY153" s="17" t="s">
        <v>156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163</v>
      </c>
      <c r="BM153" s="142" t="s">
        <v>3846</v>
      </c>
    </row>
    <row r="154" spans="2:65" s="1" customFormat="1">
      <c r="B154" s="32"/>
      <c r="D154" s="144" t="s">
        <v>165</v>
      </c>
      <c r="F154" s="145" t="s">
        <v>3847</v>
      </c>
      <c r="I154" s="146"/>
      <c r="L154" s="32"/>
      <c r="M154" s="147"/>
      <c r="T154" s="53"/>
      <c r="AT154" s="17" t="s">
        <v>165</v>
      </c>
      <c r="AU154" s="17" t="s">
        <v>81</v>
      </c>
    </row>
    <row r="155" spans="2:65" s="1" customFormat="1">
      <c r="B155" s="32"/>
      <c r="D155" s="148" t="s">
        <v>167</v>
      </c>
      <c r="F155" s="149" t="s">
        <v>3848</v>
      </c>
      <c r="I155" s="146"/>
      <c r="L155" s="32"/>
      <c r="M155" s="147"/>
      <c r="T155" s="53"/>
      <c r="AT155" s="17" t="s">
        <v>167</v>
      </c>
      <c r="AU155" s="17" t="s">
        <v>81</v>
      </c>
    </row>
    <row r="156" spans="2:65" s="13" customFormat="1">
      <c r="B156" s="156"/>
      <c r="D156" s="144" t="s">
        <v>169</v>
      </c>
      <c r="E156" s="157" t="s">
        <v>19</v>
      </c>
      <c r="F156" s="158" t="s">
        <v>3849</v>
      </c>
      <c r="H156" s="159">
        <v>102.5</v>
      </c>
      <c r="I156" s="160"/>
      <c r="L156" s="156"/>
      <c r="M156" s="161"/>
      <c r="T156" s="162"/>
      <c r="AT156" s="157" t="s">
        <v>169</v>
      </c>
      <c r="AU156" s="157" t="s">
        <v>81</v>
      </c>
      <c r="AV156" s="13" t="s">
        <v>81</v>
      </c>
      <c r="AW156" s="13" t="s">
        <v>33</v>
      </c>
      <c r="AX156" s="13" t="s">
        <v>72</v>
      </c>
      <c r="AY156" s="157" t="s">
        <v>156</v>
      </c>
    </row>
    <row r="157" spans="2:65" s="13" customFormat="1">
      <c r="B157" s="156"/>
      <c r="D157" s="144" t="s">
        <v>169</v>
      </c>
      <c r="E157" s="157" t="s">
        <v>19</v>
      </c>
      <c r="F157" s="158" t="s">
        <v>3850</v>
      </c>
      <c r="H157" s="159">
        <v>4.4000000000000004</v>
      </c>
      <c r="I157" s="160"/>
      <c r="L157" s="156"/>
      <c r="M157" s="161"/>
      <c r="T157" s="162"/>
      <c r="AT157" s="157" t="s">
        <v>169</v>
      </c>
      <c r="AU157" s="157" t="s">
        <v>81</v>
      </c>
      <c r="AV157" s="13" t="s">
        <v>81</v>
      </c>
      <c r="AW157" s="13" t="s">
        <v>33</v>
      </c>
      <c r="AX157" s="13" t="s">
        <v>72</v>
      </c>
      <c r="AY157" s="157" t="s">
        <v>156</v>
      </c>
    </row>
    <row r="158" spans="2:65" s="13" customFormat="1">
      <c r="B158" s="156"/>
      <c r="D158" s="144" t="s">
        <v>169</v>
      </c>
      <c r="E158" s="157" t="s">
        <v>19</v>
      </c>
      <c r="F158" s="158" t="s">
        <v>3851</v>
      </c>
      <c r="H158" s="159">
        <v>-4.1500000000000004</v>
      </c>
      <c r="I158" s="160"/>
      <c r="L158" s="156"/>
      <c r="M158" s="161"/>
      <c r="T158" s="162"/>
      <c r="AT158" s="157" t="s">
        <v>169</v>
      </c>
      <c r="AU158" s="157" t="s">
        <v>81</v>
      </c>
      <c r="AV158" s="13" t="s">
        <v>81</v>
      </c>
      <c r="AW158" s="13" t="s">
        <v>33</v>
      </c>
      <c r="AX158" s="13" t="s">
        <v>72</v>
      </c>
      <c r="AY158" s="157" t="s">
        <v>156</v>
      </c>
    </row>
    <row r="159" spans="2:65" s="14" customFormat="1">
      <c r="B159" s="163"/>
      <c r="D159" s="144" t="s">
        <v>169</v>
      </c>
      <c r="E159" s="164" t="s">
        <v>19</v>
      </c>
      <c r="F159" s="165" t="s">
        <v>176</v>
      </c>
      <c r="H159" s="166">
        <v>102.75</v>
      </c>
      <c r="I159" s="167"/>
      <c r="L159" s="163"/>
      <c r="M159" s="168"/>
      <c r="T159" s="169"/>
      <c r="AT159" s="164" t="s">
        <v>169</v>
      </c>
      <c r="AU159" s="164" t="s">
        <v>81</v>
      </c>
      <c r="AV159" s="14" t="s">
        <v>163</v>
      </c>
      <c r="AW159" s="14" t="s">
        <v>33</v>
      </c>
      <c r="AX159" s="14" t="s">
        <v>79</v>
      </c>
      <c r="AY159" s="164" t="s">
        <v>156</v>
      </c>
    </row>
    <row r="160" spans="2:65" s="1" customFormat="1" ht="24.2" customHeight="1">
      <c r="B160" s="32"/>
      <c r="C160" s="170" t="s">
        <v>236</v>
      </c>
      <c r="D160" s="170" t="s">
        <v>237</v>
      </c>
      <c r="E160" s="171" t="s">
        <v>3852</v>
      </c>
      <c r="F160" s="172" t="s">
        <v>3853</v>
      </c>
      <c r="G160" s="173" t="s">
        <v>252</v>
      </c>
      <c r="H160" s="174">
        <v>107.88800000000001</v>
      </c>
      <c r="I160" s="175"/>
      <c r="J160" s="176">
        <f>ROUND(I160*H160,2)</f>
        <v>0</v>
      </c>
      <c r="K160" s="172" t="s">
        <v>162</v>
      </c>
      <c r="L160" s="177"/>
      <c r="M160" s="178" t="s">
        <v>19</v>
      </c>
      <c r="N160" s="179" t="s">
        <v>43</v>
      </c>
      <c r="P160" s="140">
        <f>O160*H160</f>
        <v>0</v>
      </c>
      <c r="Q160" s="140">
        <v>4.4999999999999997E-3</v>
      </c>
      <c r="R160" s="140">
        <f>Q160*H160</f>
        <v>0.48549599999999998</v>
      </c>
      <c r="S160" s="140">
        <v>0</v>
      </c>
      <c r="T160" s="141">
        <f>S160*H160</f>
        <v>0</v>
      </c>
      <c r="AR160" s="142" t="s">
        <v>215</v>
      </c>
      <c r="AT160" s="142" t="s">
        <v>237</v>
      </c>
      <c r="AU160" s="142" t="s">
        <v>81</v>
      </c>
      <c r="AY160" s="17" t="s">
        <v>156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7" t="s">
        <v>79</v>
      </c>
      <c r="BK160" s="143">
        <f>ROUND(I160*H160,2)</f>
        <v>0</v>
      </c>
      <c r="BL160" s="17" t="s">
        <v>163</v>
      </c>
      <c r="BM160" s="142" t="s">
        <v>3854</v>
      </c>
    </row>
    <row r="161" spans="2:65" s="1" customFormat="1">
      <c r="B161" s="32"/>
      <c r="D161" s="144" t="s">
        <v>165</v>
      </c>
      <c r="F161" s="145" t="s">
        <v>3853</v>
      </c>
      <c r="I161" s="146"/>
      <c r="L161" s="32"/>
      <c r="M161" s="147"/>
      <c r="T161" s="53"/>
      <c r="AT161" s="17" t="s">
        <v>165</v>
      </c>
      <c r="AU161" s="17" t="s">
        <v>81</v>
      </c>
    </row>
    <row r="162" spans="2:65" s="13" customFormat="1">
      <c r="B162" s="156"/>
      <c r="D162" s="144" t="s">
        <v>169</v>
      </c>
      <c r="E162" s="157" t="s">
        <v>19</v>
      </c>
      <c r="F162" s="158" t="s">
        <v>3855</v>
      </c>
      <c r="H162" s="159">
        <v>102.75</v>
      </c>
      <c r="I162" s="160"/>
      <c r="L162" s="156"/>
      <c r="M162" s="161"/>
      <c r="T162" s="162"/>
      <c r="AT162" s="157" t="s">
        <v>169</v>
      </c>
      <c r="AU162" s="157" t="s">
        <v>81</v>
      </c>
      <c r="AV162" s="13" t="s">
        <v>81</v>
      </c>
      <c r="AW162" s="13" t="s">
        <v>33</v>
      </c>
      <c r="AX162" s="13" t="s">
        <v>79</v>
      </c>
      <c r="AY162" s="157" t="s">
        <v>156</v>
      </c>
    </row>
    <row r="163" spans="2:65" s="13" customFormat="1">
      <c r="B163" s="156"/>
      <c r="D163" s="144" t="s">
        <v>169</v>
      </c>
      <c r="F163" s="158" t="s">
        <v>3856</v>
      </c>
      <c r="H163" s="159">
        <v>107.88800000000001</v>
      </c>
      <c r="I163" s="160"/>
      <c r="L163" s="156"/>
      <c r="M163" s="161"/>
      <c r="T163" s="162"/>
      <c r="AT163" s="157" t="s">
        <v>169</v>
      </c>
      <c r="AU163" s="157" t="s">
        <v>81</v>
      </c>
      <c r="AV163" s="13" t="s">
        <v>81</v>
      </c>
      <c r="AW163" s="13" t="s">
        <v>4</v>
      </c>
      <c r="AX163" s="13" t="s">
        <v>79</v>
      </c>
      <c r="AY163" s="157" t="s">
        <v>156</v>
      </c>
    </row>
    <row r="164" spans="2:65" s="1" customFormat="1" ht="37.9" customHeight="1">
      <c r="B164" s="32"/>
      <c r="C164" s="131" t="s">
        <v>8</v>
      </c>
      <c r="D164" s="131" t="s">
        <v>158</v>
      </c>
      <c r="E164" s="132" t="s">
        <v>3857</v>
      </c>
      <c r="F164" s="133" t="s">
        <v>3858</v>
      </c>
      <c r="G164" s="134" t="s">
        <v>372</v>
      </c>
      <c r="H164" s="135">
        <v>21.2</v>
      </c>
      <c r="I164" s="136"/>
      <c r="J164" s="137">
        <f>ROUND(I164*H164,2)</f>
        <v>0</v>
      </c>
      <c r="K164" s="133" t="s">
        <v>162</v>
      </c>
      <c r="L164" s="32"/>
      <c r="M164" s="138" t="s">
        <v>19</v>
      </c>
      <c r="N164" s="139" t="s">
        <v>43</v>
      </c>
      <c r="P164" s="140">
        <f>O164*H164</f>
        <v>0</v>
      </c>
      <c r="Q164" s="140">
        <v>1.7600000000000001E-3</v>
      </c>
      <c r="R164" s="140">
        <f>Q164*H164</f>
        <v>3.7311999999999998E-2</v>
      </c>
      <c r="S164" s="140">
        <v>0</v>
      </c>
      <c r="T164" s="141">
        <f>S164*H164</f>
        <v>0</v>
      </c>
      <c r="AR164" s="142" t="s">
        <v>163</v>
      </c>
      <c r="AT164" s="142" t="s">
        <v>158</v>
      </c>
      <c r="AU164" s="142" t="s">
        <v>81</v>
      </c>
      <c r="AY164" s="17" t="s">
        <v>156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163</v>
      </c>
      <c r="BM164" s="142" t="s">
        <v>3859</v>
      </c>
    </row>
    <row r="165" spans="2:65" s="1" customFormat="1">
      <c r="B165" s="32"/>
      <c r="D165" s="144" t="s">
        <v>165</v>
      </c>
      <c r="F165" s="145" t="s">
        <v>3860</v>
      </c>
      <c r="I165" s="146"/>
      <c r="L165" s="32"/>
      <c r="M165" s="147"/>
      <c r="T165" s="53"/>
      <c r="AT165" s="17" t="s">
        <v>165</v>
      </c>
      <c r="AU165" s="17" t="s">
        <v>81</v>
      </c>
    </row>
    <row r="166" spans="2:65" s="1" customFormat="1">
      <c r="B166" s="32"/>
      <c r="D166" s="148" t="s">
        <v>167</v>
      </c>
      <c r="F166" s="149" t="s">
        <v>3861</v>
      </c>
      <c r="I166" s="146"/>
      <c r="L166" s="32"/>
      <c r="M166" s="147"/>
      <c r="T166" s="53"/>
      <c r="AT166" s="17" t="s">
        <v>167</v>
      </c>
      <c r="AU166" s="17" t="s">
        <v>81</v>
      </c>
    </row>
    <row r="167" spans="2:65" s="13" customFormat="1">
      <c r="B167" s="156"/>
      <c r="D167" s="144" t="s">
        <v>169</v>
      </c>
      <c r="E167" s="157" t="s">
        <v>19</v>
      </c>
      <c r="F167" s="158" t="s">
        <v>3862</v>
      </c>
      <c r="H167" s="159">
        <v>9.6</v>
      </c>
      <c r="I167" s="160"/>
      <c r="L167" s="156"/>
      <c r="M167" s="161"/>
      <c r="T167" s="162"/>
      <c r="AT167" s="157" t="s">
        <v>169</v>
      </c>
      <c r="AU167" s="157" t="s">
        <v>81</v>
      </c>
      <c r="AV167" s="13" t="s">
        <v>81</v>
      </c>
      <c r="AW167" s="13" t="s">
        <v>33</v>
      </c>
      <c r="AX167" s="13" t="s">
        <v>72</v>
      </c>
      <c r="AY167" s="157" t="s">
        <v>156</v>
      </c>
    </row>
    <row r="168" spans="2:65" s="13" customFormat="1">
      <c r="B168" s="156"/>
      <c r="D168" s="144" t="s">
        <v>169</v>
      </c>
      <c r="E168" s="157" t="s">
        <v>19</v>
      </c>
      <c r="F168" s="158" t="s">
        <v>3863</v>
      </c>
      <c r="H168" s="159">
        <v>3.6</v>
      </c>
      <c r="I168" s="160"/>
      <c r="L168" s="156"/>
      <c r="M168" s="161"/>
      <c r="T168" s="162"/>
      <c r="AT168" s="157" t="s">
        <v>169</v>
      </c>
      <c r="AU168" s="157" t="s">
        <v>81</v>
      </c>
      <c r="AV168" s="13" t="s">
        <v>81</v>
      </c>
      <c r="AW168" s="13" t="s">
        <v>33</v>
      </c>
      <c r="AX168" s="13" t="s">
        <v>72</v>
      </c>
      <c r="AY168" s="157" t="s">
        <v>156</v>
      </c>
    </row>
    <row r="169" spans="2:65" s="13" customFormat="1">
      <c r="B169" s="156"/>
      <c r="D169" s="144" t="s">
        <v>169</v>
      </c>
      <c r="E169" s="157" t="s">
        <v>19</v>
      </c>
      <c r="F169" s="158" t="s">
        <v>3864</v>
      </c>
      <c r="H169" s="159">
        <v>4</v>
      </c>
      <c r="I169" s="160"/>
      <c r="L169" s="156"/>
      <c r="M169" s="161"/>
      <c r="T169" s="162"/>
      <c r="AT169" s="157" t="s">
        <v>169</v>
      </c>
      <c r="AU169" s="157" t="s">
        <v>81</v>
      </c>
      <c r="AV169" s="13" t="s">
        <v>81</v>
      </c>
      <c r="AW169" s="13" t="s">
        <v>33</v>
      </c>
      <c r="AX169" s="13" t="s">
        <v>72</v>
      </c>
      <c r="AY169" s="157" t="s">
        <v>156</v>
      </c>
    </row>
    <row r="170" spans="2:65" s="13" customFormat="1">
      <c r="B170" s="156"/>
      <c r="D170" s="144" t="s">
        <v>169</v>
      </c>
      <c r="E170" s="157" t="s">
        <v>19</v>
      </c>
      <c r="F170" s="158" t="s">
        <v>3865</v>
      </c>
      <c r="H170" s="159">
        <v>4</v>
      </c>
      <c r="I170" s="160"/>
      <c r="L170" s="156"/>
      <c r="M170" s="161"/>
      <c r="T170" s="162"/>
      <c r="AT170" s="157" t="s">
        <v>169</v>
      </c>
      <c r="AU170" s="157" t="s">
        <v>81</v>
      </c>
      <c r="AV170" s="13" t="s">
        <v>81</v>
      </c>
      <c r="AW170" s="13" t="s">
        <v>33</v>
      </c>
      <c r="AX170" s="13" t="s">
        <v>72</v>
      </c>
      <c r="AY170" s="157" t="s">
        <v>156</v>
      </c>
    </row>
    <row r="171" spans="2:65" s="14" customFormat="1">
      <c r="B171" s="163"/>
      <c r="D171" s="144" t="s">
        <v>169</v>
      </c>
      <c r="E171" s="164" t="s">
        <v>19</v>
      </c>
      <c r="F171" s="165" t="s">
        <v>176</v>
      </c>
      <c r="H171" s="166">
        <v>21.2</v>
      </c>
      <c r="I171" s="167"/>
      <c r="L171" s="163"/>
      <c r="M171" s="168"/>
      <c r="T171" s="169"/>
      <c r="AT171" s="164" t="s">
        <v>169</v>
      </c>
      <c r="AU171" s="164" t="s">
        <v>81</v>
      </c>
      <c r="AV171" s="14" t="s">
        <v>163</v>
      </c>
      <c r="AW171" s="14" t="s">
        <v>33</v>
      </c>
      <c r="AX171" s="14" t="s">
        <v>79</v>
      </c>
      <c r="AY171" s="164" t="s">
        <v>156</v>
      </c>
    </row>
    <row r="172" spans="2:65" s="1" customFormat="1" ht="24.2" customHeight="1">
      <c r="B172" s="32"/>
      <c r="C172" s="170" t="s">
        <v>249</v>
      </c>
      <c r="D172" s="170" t="s">
        <v>237</v>
      </c>
      <c r="E172" s="171" t="s">
        <v>3866</v>
      </c>
      <c r="F172" s="172" t="s">
        <v>3867</v>
      </c>
      <c r="G172" s="173" t="s">
        <v>252</v>
      </c>
      <c r="H172" s="174">
        <v>5.0880000000000001</v>
      </c>
      <c r="I172" s="175"/>
      <c r="J172" s="176">
        <f>ROUND(I172*H172,2)</f>
        <v>0</v>
      </c>
      <c r="K172" s="172" t="s">
        <v>162</v>
      </c>
      <c r="L172" s="177"/>
      <c r="M172" s="178" t="s">
        <v>19</v>
      </c>
      <c r="N172" s="179" t="s">
        <v>43</v>
      </c>
      <c r="P172" s="140">
        <f>O172*H172</f>
        <v>0</v>
      </c>
      <c r="Q172" s="140">
        <v>7.5000000000000002E-4</v>
      </c>
      <c r="R172" s="140">
        <f>Q172*H172</f>
        <v>3.8159999999999999E-3</v>
      </c>
      <c r="S172" s="140">
        <v>0</v>
      </c>
      <c r="T172" s="141">
        <f>S172*H172</f>
        <v>0</v>
      </c>
      <c r="AR172" s="142" t="s">
        <v>215</v>
      </c>
      <c r="AT172" s="142" t="s">
        <v>237</v>
      </c>
      <c r="AU172" s="142" t="s">
        <v>81</v>
      </c>
      <c r="AY172" s="17" t="s">
        <v>156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7" t="s">
        <v>79</v>
      </c>
      <c r="BK172" s="143">
        <f>ROUND(I172*H172,2)</f>
        <v>0</v>
      </c>
      <c r="BL172" s="17" t="s">
        <v>163</v>
      </c>
      <c r="BM172" s="142" t="s">
        <v>3868</v>
      </c>
    </row>
    <row r="173" spans="2:65" s="1" customFormat="1">
      <c r="B173" s="32"/>
      <c r="D173" s="144" t="s">
        <v>165</v>
      </c>
      <c r="F173" s="145" t="s">
        <v>3867</v>
      </c>
      <c r="I173" s="146"/>
      <c r="L173" s="32"/>
      <c r="M173" s="147"/>
      <c r="T173" s="53"/>
      <c r="AT173" s="17" t="s">
        <v>165</v>
      </c>
      <c r="AU173" s="17" t="s">
        <v>81</v>
      </c>
    </row>
    <row r="174" spans="2:65" s="13" customFormat="1">
      <c r="B174" s="156"/>
      <c r="D174" s="144" t="s">
        <v>169</v>
      </c>
      <c r="E174" s="157" t="s">
        <v>19</v>
      </c>
      <c r="F174" s="158" t="s">
        <v>3869</v>
      </c>
      <c r="H174" s="159">
        <v>4.24</v>
      </c>
      <c r="I174" s="160"/>
      <c r="L174" s="156"/>
      <c r="M174" s="161"/>
      <c r="T174" s="162"/>
      <c r="AT174" s="157" t="s">
        <v>169</v>
      </c>
      <c r="AU174" s="157" t="s">
        <v>81</v>
      </c>
      <c r="AV174" s="13" t="s">
        <v>81</v>
      </c>
      <c r="AW174" s="13" t="s">
        <v>33</v>
      </c>
      <c r="AX174" s="13" t="s">
        <v>72</v>
      </c>
      <c r="AY174" s="157" t="s">
        <v>156</v>
      </c>
    </row>
    <row r="175" spans="2:65" s="14" customFormat="1">
      <c r="B175" s="163"/>
      <c r="D175" s="144" t="s">
        <v>169</v>
      </c>
      <c r="E175" s="164" t="s">
        <v>19</v>
      </c>
      <c r="F175" s="165" t="s">
        <v>176</v>
      </c>
      <c r="H175" s="166">
        <v>4.24</v>
      </c>
      <c r="I175" s="167"/>
      <c r="L175" s="163"/>
      <c r="M175" s="168"/>
      <c r="T175" s="169"/>
      <c r="AT175" s="164" t="s">
        <v>169</v>
      </c>
      <c r="AU175" s="164" t="s">
        <v>81</v>
      </c>
      <c r="AV175" s="14" t="s">
        <v>163</v>
      </c>
      <c r="AW175" s="14" t="s">
        <v>33</v>
      </c>
      <c r="AX175" s="14" t="s">
        <v>79</v>
      </c>
      <c r="AY175" s="164" t="s">
        <v>156</v>
      </c>
    </row>
    <row r="176" spans="2:65" s="13" customFormat="1">
      <c r="B176" s="156"/>
      <c r="D176" s="144" t="s">
        <v>169</v>
      </c>
      <c r="F176" s="158" t="s">
        <v>3870</v>
      </c>
      <c r="H176" s="159">
        <v>5.0880000000000001</v>
      </c>
      <c r="I176" s="160"/>
      <c r="L176" s="156"/>
      <c r="M176" s="161"/>
      <c r="T176" s="162"/>
      <c r="AT176" s="157" t="s">
        <v>169</v>
      </c>
      <c r="AU176" s="157" t="s">
        <v>81</v>
      </c>
      <c r="AV176" s="13" t="s">
        <v>81</v>
      </c>
      <c r="AW176" s="13" t="s">
        <v>4</v>
      </c>
      <c r="AX176" s="13" t="s">
        <v>79</v>
      </c>
      <c r="AY176" s="157" t="s">
        <v>156</v>
      </c>
    </row>
    <row r="177" spans="2:65" s="1" customFormat="1" ht="44.25" customHeight="1">
      <c r="B177" s="32"/>
      <c r="C177" s="131" t="s">
        <v>261</v>
      </c>
      <c r="D177" s="131" t="s">
        <v>158</v>
      </c>
      <c r="E177" s="132" t="s">
        <v>3871</v>
      </c>
      <c r="F177" s="133" t="s">
        <v>3872</v>
      </c>
      <c r="G177" s="134" t="s">
        <v>252</v>
      </c>
      <c r="H177" s="135">
        <v>80.786000000000001</v>
      </c>
      <c r="I177" s="136"/>
      <c r="J177" s="137">
        <f>ROUND(I177*H177,2)</f>
        <v>0</v>
      </c>
      <c r="K177" s="133" t="s">
        <v>162</v>
      </c>
      <c r="L177" s="32"/>
      <c r="M177" s="138" t="s">
        <v>19</v>
      </c>
      <c r="N177" s="139" t="s">
        <v>43</v>
      </c>
      <c r="P177" s="140">
        <f>O177*H177</f>
        <v>0</v>
      </c>
      <c r="Q177" s="140">
        <v>1.1520000000000001E-2</v>
      </c>
      <c r="R177" s="140">
        <f>Q177*H177</f>
        <v>0.93065472000000005</v>
      </c>
      <c r="S177" s="140">
        <v>0</v>
      </c>
      <c r="T177" s="141">
        <f>S177*H177</f>
        <v>0</v>
      </c>
      <c r="AR177" s="142" t="s">
        <v>163</v>
      </c>
      <c r="AT177" s="142" t="s">
        <v>158</v>
      </c>
      <c r="AU177" s="142" t="s">
        <v>81</v>
      </c>
      <c r="AY177" s="17" t="s">
        <v>156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163</v>
      </c>
      <c r="BM177" s="142" t="s">
        <v>3873</v>
      </c>
    </row>
    <row r="178" spans="2:65" s="1" customFormat="1">
      <c r="B178" s="32"/>
      <c r="D178" s="144" t="s">
        <v>165</v>
      </c>
      <c r="F178" s="145" t="s">
        <v>3874</v>
      </c>
      <c r="I178" s="146"/>
      <c r="L178" s="32"/>
      <c r="M178" s="147"/>
      <c r="T178" s="53"/>
      <c r="AT178" s="17" t="s">
        <v>165</v>
      </c>
      <c r="AU178" s="17" t="s">
        <v>81</v>
      </c>
    </row>
    <row r="179" spans="2:65" s="1" customFormat="1">
      <c r="B179" s="32"/>
      <c r="D179" s="148" t="s">
        <v>167</v>
      </c>
      <c r="F179" s="149" t="s">
        <v>3875</v>
      </c>
      <c r="I179" s="146"/>
      <c r="L179" s="32"/>
      <c r="M179" s="147"/>
      <c r="T179" s="53"/>
      <c r="AT179" s="17" t="s">
        <v>167</v>
      </c>
      <c r="AU179" s="17" t="s">
        <v>81</v>
      </c>
    </row>
    <row r="180" spans="2:65" s="12" customFormat="1">
      <c r="B180" s="150"/>
      <c r="D180" s="144" t="s">
        <v>169</v>
      </c>
      <c r="E180" s="151" t="s">
        <v>19</v>
      </c>
      <c r="F180" s="152" t="s">
        <v>3876</v>
      </c>
      <c r="H180" s="151" t="s">
        <v>19</v>
      </c>
      <c r="I180" s="153"/>
      <c r="L180" s="150"/>
      <c r="M180" s="154"/>
      <c r="T180" s="155"/>
      <c r="AT180" s="151" t="s">
        <v>169</v>
      </c>
      <c r="AU180" s="151" t="s">
        <v>81</v>
      </c>
      <c r="AV180" s="12" t="s">
        <v>79</v>
      </c>
      <c r="AW180" s="12" t="s">
        <v>33</v>
      </c>
      <c r="AX180" s="12" t="s">
        <v>72</v>
      </c>
      <c r="AY180" s="151" t="s">
        <v>156</v>
      </c>
    </row>
    <row r="181" spans="2:65" s="13" customFormat="1">
      <c r="B181" s="156"/>
      <c r="D181" s="144" t="s">
        <v>169</v>
      </c>
      <c r="E181" s="157" t="s">
        <v>19</v>
      </c>
      <c r="F181" s="158" t="s">
        <v>3877</v>
      </c>
      <c r="H181" s="159">
        <v>94.986000000000004</v>
      </c>
      <c r="I181" s="160"/>
      <c r="L181" s="156"/>
      <c r="M181" s="161"/>
      <c r="T181" s="162"/>
      <c r="AT181" s="157" t="s">
        <v>169</v>
      </c>
      <c r="AU181" s="157" t="s">
        <v>81</v>
      </c>
      <c r="AV181" s="13" t="s">
        <v>81</v>
      </c>
      <c r="AW181" s="13" t="s">
        <v>33</v>
      </c>
      <c r="AX181" s="13" t="s">
        <v>72</v>
      </c>
      <c r="AY181" s="157" t="s">
        <v>156</v>
      </c>
    </row>
    <row r="182" spans="2:65" s="13" customFormat="1">
      <c r="B182" s="156"/>
      <c r="D182" s="144" t="s">
        <v>169</v>
      </c>
      <c r="E182" s="157" t="s">
        <v>19</v>
      </c>
      <c r="F182" s="158" t="s">
        <v>3878</v>
      </c>
      <c r="H182" s="159">
        <v>-5.88</v>
      </c>
      <c r="I182" s="160"/>
      <c r="L182" s="156"/>
      <c r="M182" s="161"/>
      <c r="T182" s="162"/>
      <c r="AT182" s="157" t="s">
        <v>169</v>
      </c>
      <c r="AU182" s="157" t="s">
        <v>81</v>
      </c>
      <c r="AV182" s="13" t="s">
        <v>81</v>
      </c>
      <c r="AW182" s="13" t="s">
        <v>33</v>
      </c>
      <c r="AX182" s="13" t="s">
        <v>72</v>
      </c>
      <c r="AY182" s="157" t="s">
        <v>156</v>
      </c>
    </row>
    <row r="183" spans="2:65" s="13" customFormat="1">
      <c r="B183" s="156"/>
      <c r="D183" s="144" t="s">
        <v>169</v>
      </c>
      <c r="E183" s="157" t="s">
        <v>19</v>
      </c>
      <c r="F183" s="158" t="s">
        <v>3879</v>
      </c>
      <c r="H183" s="159">
        <v>-2.56</v>
      </c>
      <c r="I183" s="160"/>
      <c r="L183" s="156"/>
      <c r="M183" s="161"/>
      <c r="T183" s="162"/>
      <c r="AT183" s="157" t="s">
        <v>169</v>
      </c>
      <c r="AU183" s="157" t="s">
        <v>81</v>
      </c>
      <c r="AV183" s="13" t="s">
        <v>81</v>
      </c>
      <c r="AW183" s="13" t="s">
        <v>33</v>
      </c>
      <c r="AX183" s="13" t="s">
        <v>72</v>
      </c>
      <c r="AY183" s="157" t="s">
        <v>156</v>
      </c>
    </row>
    <row r="184" spans="2:65" s="13" customFormat="1">
      <c r="B184" s="156"/>
      <c r="D184" s="144" t="s">
        <v>169</v>
      </c>
      <c r="E184" s="157" t="s">
        <v>19</v>
      </c>
      <c r="F184" s="158" t="s">
        <v>3880</v>
      </c>
      <c r="H184" s="159">
        <v>-5.76</v>
      </c>
      <c r="I184" s="160"/>
      <c r="L184" s="156"/>
      <c r="M184" s="161"/>
      <c r="T184" s="162"/>
      <c r="AT184" s="157" t="s">
        <v>169</v>
      </c>
      <c r="AU184" s="157" t="s">
        <v>81</v>
      </c>
      <c r="AV184" s="13" t="s">
        <v>81</v>
      </c>
      <c r="AW184" s="13" t="s">
        <v>33</v>
      </c>
      <c r="AX184" s="13" t="s">
        <v>72</v>
      </c>
      <c r="AY184" s="157" t="s">
        <v>156</v>
      </c>
    </row>
    <row r="185" spans="2:65" s="14" customFormat="1">
      <c r="B185" s="163"/>
      <c r="D185" s="144" t="s">
        <v>169</v>
      </c>
      <c r="E185" s="164" t="s">
        <v>19</v>
      </c>
      <c r="F185" s="165" t="s">
        <v>176</v>
      </c>
      <c r="H185" s="166">
        <v>80.786000000000001</v>
      </c>
      <c r="I185" s="167"/>
      <c r="L185" s="163"/>
      <c r="M185" s="168"/>
      <c r="T185" s="169"/>
      <c r="AT185" s="164" t="s">
        <v>169</v>
      </c>
      <c r="AU185" s="164" t="s">
        <v>81</v>
      </c>
      <c r="AV185" s="14" t="s">
        <v>163</v>
      </c>
      <c r="AW185" s="14" t="s">
        <v>33</v>
      </c>
      <c r="AX185" s="14" t="s">
        <v>79</v>
      </c>
      <c r="AY185" s="164" t="s">
        <v>156</v>
      </c>
    </row>
    <row r="186" spans="2:65" s="1" customFormat="1" ht="24.2" customHeight="1">
      <c r="B186" s="32"/>
      <c r="C186" s="170" t="s">
        <v>268</v>
      </c>
      <c r="D186" s="170" t="s">
        <v>237</v>
      </c>
      <c r="E186" s="171" t="s">
        <v>3881</v>
      </c>
      <c r="F186" s="172" t="s">
        <v>3882</v>
      </c>
      <c r="G186" s="173" t="s">
        <v>252</v>
      </c>
      <c r="H186" s="174">
        <v>84.825000000000003</v>
      </c>
      <c r="I186" s="175"/>
      <c r="J186" s="176">
        <f>ROUND(I186*H186,2)</f>
        <v>0</v>
      </c>
      <c r="K186" s="172" t="s">
        <v>162</v>
      </c>
      <c r="L186" s="177"/>
      <c r="M186" s="178" t="s">
        <v>19</v>
      </c>
      <c r="N186" s="179" t="s">
        <v>43</v>
      </c>
      <c r="P186" s="140">
        <f>O186*H186</f>
        <v>0</v>
      </c>
      <c r="Q186" s="140">
        <v>1.55E-2</v>
      </c>
      <c r="R186" s="140">
        <f>Q186*H186</f>
        <v>1.3147875</v>
      </c>
      <c r="S186" s="140">
        <v>0</v>
      </c>
      <c r="T186" s="141">
        <f>S186*H186</f>
        <v>0</v>
      </c>
      <c r="AR186" s="142" t="s">
        <v>215</v>
      </c>
      <c r="AT186" s="142" t="s">
        <v>237</v>
      </c>
      <c r="AU186" s="142" t="s">
        <v>81</v>
      </c>
      <c r="AY186" s="17" t="s">
        <v>156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7" t="s">
        <v>79</v>
      </c>
      <c r="BK186" s="143">
        <f>ROUND(I186*H186,2)</f>
        <v>0</v>
      </c>
      <c r="BL186" s="17" t="s">
        <v>163</v>
      </c>
      <c r="BM186" s="142" t="s">
        <v>3883</v>
      </c>
    </row>
    <row r="187" spans="2:65" s="1" customFormat="1">
      <c r="B187" s="32"/>
      <c r="D187" s="144" t="s">
        <v>165</v>
      </c>
      <c r="F187" s="145" t="s">
        <v>3882</v>
      </c>
      <c r="I187" s="146"/>
      <c r="L187" s="32"/>
      <c r="M187" s="147"/>
      <c r="T187" s="53"/>
      <c r="AT187" s="17" t="s">
        <v>165</v>
      </c>
      <c r="AU187" s="17" t="s">
        <v>81</v>
      </c>
    </row>
    <row r="188" spans="2:65" s="13" customFormat="1">
      <c r="B188" s="156"/>
      <c r="D188" s="144" t="s">
        <v>169</v>
      </c>
      <c r="E188" s="157" t="s">
        <v>19</v>
      </c>
      <c r="F188" s="158" t="s">
        <v>3884</v>
      </c>
      <c r="H188" s="159">
        <v>80.786000000000001</v>
      </c>
      <c r="I188" s="160"/>
      <c r="L188" s="156"/>
      <c r="M188" s="161"/>
      <c r="T188" s="162"/>
      <c r="AT188" s="157" t="s">
        <v>169</v>
      </c>
      <c r="AU188" s="157" t="s">
        <v>81</v>
      </c>
      <c r="AV188" s="13" t="s">
        <v>81</v>
      </c>
      <c r="AW188" s="13" t="s">
        <v>33</v>
      </c>
      <c r="AX188" s="13" t="s">
        <v>79</v>
      </c>
      <c r="AY188" s="157" t="s">
        <v>156</v>
      </c>
    </row>
    <row r="189" spans="2:65" s="13" customFormat="1">
      <c r="B189" s="156"/>
      <c r="D189" s="144" t="s">
        <v>169</v>
      </c>
      <c r="F189" s="158" t="s">
        <v>3885</v>
      </c>
      <c r="H189" s="159">
        <v>84.825000000000003</v>
      </c>
      <c r="I189" s="160"/>
      <c r="L189" s="156"/>
      <c r="M189" s="161"/>
      <c r="T189" s="162"/>
      <c r="AT189" s="157" t="s">
        <v>169</v>
      </c>
      <c r="AU189" s="157" t="s">
        <v>81</v>
      </c>
      <c r="AV189" s="13" t="s">
        <v>81</v>
      </c>
      <c r="AW189" s="13" t="s">
        <v>4</v>
      </c>
      <c r="AX189" s="13" t="s">
        <v>79</v>
      </c>
      <c r="AY189" s="157" t="s">
        <v>156</v>
      </c>
    </row>
    <row r="190" spans="2:65" s="1" customFormat="1" ht="49.15" customHeight="1">
      <c r="B190" s="32"/>
      <c r="C190" s="131" t="s">
        <v>281</v>
      </c>
      <c r="D190" s="131" t="s">
        <v>158</v>
      </c>
      <c r="E190" s="132" t="s">
        <v>3886</v>
      </c>
      <c r="F190" s="133" t="s">
        <v>3887</v>
      </c>
      <c r="G190" s="134" t="s">
        <v>252</v>
      </c>
      <c r="H190" s="135">
        <v>287.47399999999999</v>
      </c>
      <c r="I190" s="136"/>
      <c r="J190" s="137">
        <f>ROUND(I190*H190,2)</f>
        <v>0</v>
      </c>
      <c r="K190" s="133" t="s">
        <v>162</v>
      </c>
      <c r="L190" s="32"/>
      <c r="M190" s="138" t="s">
        <v>19</v>
      </c>
      <c r="N190" s="139" t="s">
        <v>43</v>
      </c>
      <c r="P190" s="140">
        <f>O190*H190</f>
        <v>0</v>
      </c>
      <c r="Q190" s="140">
        <v>1.1679999999999999E-2</v>
      </c>
      <c r="R190" s="140">
        <f>Q190*H190</f>
        <v>3.3576963199999996</v>
      </c>
      <c r="S190" s="140">
        <v>0</v>
      </c>
      <c r="T190" s="141">
        <f>S190*H190</f>
        <v>0</v>
      </c>
      <c r="AR190" s="142" t="s">
        <v>163</v>
      </c>
      <c r="AT190" s="142" t="s">
        <v>158</v>
      </c>
      <c r="AU190" s="142" t="s">
        <v>81</v>
      </c>
      <c r="AY190" s="17" t="s">
        <v>156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163</v>
      </c>
      <c r="BM190" s="142" t="s">
        <v>3888</v>
      </c>
    </row>
    <row r="191" spans="2:65" s="1" customFormat="1">
      <c r="B191" s="32"/>
      <c r="D191" s="144" t="s">
        <v>165</v>
      </c>
      <c r="F191" s="145" t="s">
        <v>3889</v>
      </c>
      <c r="I191" s="146"/>
      <c r="L191" s="32"/>
      <c r="M191" s="147"/>
      <c r="T191" s="53"/>
      <c r="AT191" s="17" t="s">
        <v>165</v>
      </c>
      <c r="AU191" s="17" t="s">
        <v>81</v>
      </c>
    </row>
    <row r="192" spans="2:65" s="1" customFormat="1">
      <c r="B192" s="32"/>
      <c r="D192" s="148" t="s">
        <v>167</v>
      </c>
      <c r="F192" s="149" t="s">
        <v>3890</v>
      </c>
      <c r="I192" s="146"/>
      <c r="L192" s="32"/>
      <c r="M192" s="147"/>
      <c r="T192" s="53"/>
      <c r="AT192" s="17" t="s">
        <v>167</v>
      </c>
      <c r="AU192" s="17" t="s">
        <v>81</v>
      </c>
    </row>
    <row r="193" spans="2:65" s="13" customFormat="1">
      <c r="B193" s="156"/>
      <c r="D193" s="144" t="s">
        <v>169</v>
      </c>
      <c r="E193" s="157" t="s">
        <v>19</v>
      </c>
      <c r="F193" s="158" t="s">
        <v>3841</v>
      </c>
      <c r="H193" s="159">
        <v>369</v>
      </c>
      <c r="I193" s="160"/>
      <c r="L193" s="156"/>
      <c r="M193" s="161"/>
      <c r="T193" s="162"/>
      <c r="AT193" s="157" t="s">
        <v>169</v>
      </c>
      <c r="AU193" s="157" t="s">
        <v>81</v>
      </c>
      <c r="AV193" s="13" t="s">
        <v>81</v>
      </c>
      <c r="AW193" s="13" t="s">
        <v>33</v>
      </c>
      <c r="AX193" s="13" t="s">
        <v>72</v>
      </c>
      <c r="AY193" s="157" t="s">
        <v>156</v>
      </c>
    </row>
    <row r="194" spans="2:65" s="13" customFormat="1">
      <c r="B194" s="156"/>
      <c r="D194" s="144" t="s">
        <v>169</v>
      </c>
      <c r="E194" s="157" t="s">
        <v>19</v>
      </c>
      <c r="F194" s="158" t="s">
        <v>3891</v>
      </c>
      <c r="H194" s="159">
        <v>15.84</v>
      </c>
      <c r="I194" s="160"/>
      <c r="L194" s="156"/>
      <c r="M194" s="161"/>
      <c r="T194" s="162"/>
      <c r="AT194" s="157" t="s">
        <v>169</v>
      </c>
      <c r="AU194" s="157" t="s">
        <v>81</v>
      </c>
      <c r="AV194" s="13" t="s">
        <v>81</v>
      </c>
      <c r="AW194" s="13" t="s">
        <v>33</v>
      </c>
      <c r="AX194" s="13" t="s">
        <v>72</v>
      </c>
      <c r="AY194" s="157" t="s">
        <v>156</v>
      </c>
    </row>
    <row r="195" spans="2:65" s="13" customFormat="1">
      <c r="B195" s="156"/>
      <c r="D195" s="144" t="s">
        <v>169</v>
      </c>
      <c r="E195" s="157" t="s">
        <v>19</v>
      </c>
      <c r="F195" s="158" t="s">
        <v>3819</v>
      </c>
      <c r="H195" s="159">
        <v>-4.8600000000000003</v>
      </c>
      <c r="I195" s="160"/>
      <c r="L195" s="156"/>
      <c r="M195" s="161"/>
      <c r="T195" s="162"/>
      <c r="AT195" s="157" t="s">
        <v>169</v>
      </c>
      <c r="AU195" s="157" t="s">
        <v>81</v>
      </c>
      <c r="AV195" s="13" t="s">
        <v>81</v>
      </c>
      <c r="AW195" s="13" t="s">
        <v>33</v>
      </c>
      <c r="AX195" s="13" t="s">
        <v>72</v>
      </c>
      <c r="AY195" s="157" t="s">
        <v>156</v>
      </c>
    </row>
    <row r="196" spans="2:65" s="13" customFormat="1">
      <c r="B196" s="156"/>
      <c r="D196" s="144" t="s">
        <v>169</v>
      </c>
      <c r="E196" s="157" t="s">
        <v>19</v>
      </c>
      <c r="F196" s="158" t="s">
        <v>3820</v>
      </c>
      <c r="H196" s="159">
        <v>-5.96</v>
      </c>
      <c r="I196" s="160"/>
      <c r="L196" s="156"/>
      <c r="M196" s="161"/>
      <c r="T196" s="162"/>
      <c r="AT196" s="157" t="s">
        <v>169</v>
      </c>
      <c r="AU196" s="157" t="s">
        <v>81</v>
      </c>
      <c r="AV196" s="13" t="s">
        <v>81</v>
      </c>
      <c r="AW196" s="13" t="s">
        <v>33</v>
      </c>
      <c r="AX196" s="13" t="s">
        <v>72</v>
      </c>
      <c r="AY196" s="157" t="s">
        <v>156</v>
      </c>
    </row>
    <row r="197" spans="2:65" s="13" customFormat="1">
      <c r="B197" s="156"/>
      <c r="D197" s="144" t="s">
        <v>169</v>
      </c>
      <c r="E197" s="157" t="s">
        <v>19</v>
      </c>
      <c r="F197" s="158" t="s">
        <v>3892</v>
      </c>
      <c r="H197" s="159">
        <v>-5.76</v>
      </c>
      <c r="I197" s="160"/>
      <c r="L197" s="156"/>
      <c r="M197" s="161"/>
      <c r="T197" s="162"/>
      <c r="AT197" s="157" t="s">
        <v>169</v>
      </c>
      <c r="AU197" s="157" t="s">
        <v>81</v>
      </c>
      <c r="AV197" s="13" t="s">
        <v>81</v>
      </c>
      <c r="AW197" s="13" t="s">
        <v>33</v>
      </c>
      <c r="AX197" s="13" t="s">
        <v>72</v>
      </c>
      <c r="AY197" s="157" t="s">
        <v>156</v>
      </c>
    </row>
    <row r="198" spans="2:65" s="13" customFormat="1">
      <c r="B198" s="156"/>
      <c r="D198" s="144" t="s">
        <v>169</v>
      </c>
      <c r="E198" s="157" t="s">
        <v>19</v>
      </c>
      <c r="F198" s="158" t="s">
        <v>3893</v>
      </c>
      <c r="H198" s="159">
        <v>-80.786000000000001</v>
      </c>
      <c r="I198" s="160"/>
      <c r="L198" s="156"/>
      <c r="M198" s="161"/>
      <c r="T198" s="162"/>
      <c r="AT198" s="157" t="s">
        <v>169</v>
      </c>
      <c r="AU198" s="157" t="s">
        <v>81</v>
      </c>
      <c r="AV198" s="13" t="s">
        <v>81</v>
      </c>
      <c r="AW198" s="13" t="s">
        <v>33</v>
      </c>
      <c r="AX198" s="13" t="s">
        <v>72</v>
      </c>
      <c r="AY198" s="157" t="s">
        <v>156</v>
      </c>
    </row>
    <row r="199" spans="2:65" s="14" customFormat="1">
      <c r="B199" s="163"/>
      <c r="D199" s="144" t="s">
        <v>169</v>
      </c>
      <c r="E199" s="164" t="s">
        <v>19</v>
      </c>
      <c r="F199" s="165" t="s">
        <v>176</v>
      </c>
      <c r="H199" s="166">
        <v>287.47399999999999</v>
      </c>
      <c r="I199" s="167"/>
      <c r="L199" s="163"/>
      <c r="M199" s="168"/>
      <c r="T199" s="169"/>
      <c r="AT199" s="164" t="s">
        <v>169</v>
      </c>
      <c r="AU199" s="164" t="s">
        <v>81</v>
      </c>
      <c r="AV199" s="14" t="s">
        <v>163</v>
      </c>
      <c r="AW199" s="14" t="s">
        <v>33</v>
      </c>
      <c r="AX199" s="14" t="s">
        <v>79</v>
      </c>
      <c r="AY199" s="164" t="s">
        <v>156</v>
      </c>
    </row>
    <row r="200" spans="2:65" s="1" customFormat="1" ht="24.2" customHeight="1">
      <c r="B200" s="32"/>
      <c r="C200" s="170" t="s">
        <v>288</v>
      </c>
      <c r="D200" s="170" t="s">
        <v>237</v>
      </c>
      <c r="E200" s="171" t="s">
        <v>3894</v>
      </c>
      <c r="F200" s="172" t="s">
        <v>3895</v>
      </c>
      <c r="G200" s="173" t="s">
        <v>252</v>
      </c>
      <c r="H200" s="174">
        <v>301.84800000000001</v>
      </c>
      <c r="I200" s="175"/>
      <c r="J200" s="176">
        <f>ROUND(I200*H200,2)</f>
        <v>0</v>
      </c>
      <c r="K200" s="172" t="s">
        <v>162</v>
      </c>
      <c r="L200" s="177"/>
      <c r="M200" s="178" t="s">
        <v>19</v>
      </c>
      <c r="N200" s="179" t="s">
        <v>43</v>
      </c>
      <c r="P200" s="140">
        <f>O200*H200</f>
        <v>0</v>
      </c>
      <c r="Q200" s="140">
        <v>2.8000000000000001E-2</v>
      </c>
      <c r="R200" s="140">
        <f>Q200*H200</f>
        <v>8.4517439999999997</v>
      </c>
      <c r="S200" s="140">
        <v>0</v>
      </c>
      <c r="T200" s="141">
        <f>S200*H200</f>
        <v>0</v>
      </c>
      <c r="AR200" s="142" t="s">
        <v>215</v>
      </c>
      <c r="AT200" s="142" t="s">
        <v>237</v>
      </c>
      <c r="AU200" s="142" t="s">
        <v>81</v>
      </c>
      <c r="AY200" s="17" t="s">
        <v>156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163</v>
      </c>
      <c r="BM200" s="142" t="s">
        <v>3896</v>
      </c>
    </row>
    <row r="201" spans="2:65" s="1" customFormat="1">
      <c r="B201" s="32"/>
      <c r="D201" s="144" t="s">
        <v>165</v>
      </c>
      <c r="F201" s="145" t="s">
        <v>3895</v>
      </c>
      <c r="I201" s="146"/>
      <c r="L201" s="32"/>
      <c r="M201" s="147"/>
      <c r="T201" s="53"/>
      <c r="AT201" s="17" t="s">
        <v>165</v>
      </c>
      <c r="AU201" s="17" t="s">
        <v>81</v>
      </c>
    </row>
    <row r="202" spans="2:65" s="13" customFormat="1">
      <c r="B202" s="156"/>
      <c r="D202" s="144" t="s">
        <v>169</v>
      </c>
      <c r="E202" s="157" t="s">
        <v>19</v>
      </c>
      <c r="F202" s="158" t="s">
        <v>3897</v>
      </c>
      <c r="H202" s="159">
        <v>287.47399999999999</v>
      </c>
      <c r="I202" s="160"/>
      <c r="L202" s="156"/>
      <c r="M202" s="161"/>
      <c r="T202" s="162"/>
      <c r="AT202" s="157" t="s">
        <v>169</v>
      </c>
      <c r="AU202" s="157" t="s">
        <v>81</v>
      </c>
      <c r="AV202" s="13" t="s">
        <v>81</v>
      </c>
      <c r="AW202" s="13" t="s">
        <v>33</v>
      </c>
      <c r="AX202" s="13" t="s">
        <v>79</v>
      </c>
      <c r="AY202" s="157" t="s">
        <v>156</v>
      </c>
    </row>
    <row r="203" spans="2:65" s="13" customFormat="1">
      <c r="B203" s="156"/>
      <c r="D203" s="144" t="s">
        <v>169</v>
      </c>
      <c r="F203" s="158" t="s">
        <v>3898</v>
      </c>
      <c r="H203" s="159">
        <v>301.84800000000001</v>
      </c>
      <c r="I203" s="160"/>
      <c r="L203" s="156"/>
      <c r="M203" s="161"/>
      <c r="T203" s="162"/>
      <c r="AT203" s="157" t="s">
        <v>169</v>
      </c>
      <c r="AU203" s="157" t="s">
        <v>81</v>
      </c>
      <c r="AV203" s="13" t="s">
        <v>81</v>
      </c>
      <c r="AW203" s="13" t="s">
        <v>4</v>
      </c>
      <c r="AX203" s="13" t="s">
        <v>79</v>
      </c>
      <c r="AY203" s="157" t="s">
        <v>156</v>
      </c>
    </row>
    <row r="204" spans="2:65" s="1" customFormat="1" ht="37.9" customHeight="1">
      <c r="B204" s="32"/>
      <c r="C204" s="131" t="s">
        <v>294</v>
      </c>
      <c r="D204" s="131" t="s">
        <v>158</v>
      </c>
      <c r="E204" s="132" t="s">
        <v>3899</v>
      </c>
      <c r="F204" s="133" t="s">
        <v>3900</v>
      </c>
      <c r="G204" s="134" t="s">
        <v>372</v>
      </c>
      <c r="H204" s="135">
        <v>83.05</v>
      </c>
      <c r="I204" s="136"/>
      <c r="J204" s="137">
        <f>ROUND(I204*H204,2)</f>
        <v>0</v>
      </c>
      <c r="K204" s="133" t="s">
        <v>162</v>
      </c>
      <c r="L204" s="32"/>
      <c r="M204" s="138" t="s">
        <v>19</v>
      </c>
      <c r="N204" s="139" t="s">
        <v>43</v>
      </c>
      <c r="P204" s="140">
        <f>O204*H204</f>
        <v>0</v>
      </c>
      <c r="Q204" s="140">
        <v>1.7600000000000001E-3</v>
      </c>
      <c r="R204" s="140">
        <f>Q204*H204</f>
        <v>0.14616799999999999</v>
      </c>
      <c r="S204" s="140">
        <v>0</v>
      </c>
      <c r="T204" s="141">
        <f>S204*H204</f>
        <v>0</v>
      </c>
      <c r="AR204" s="142" t="s">
        <v>163</v>
      </c>
      <c r="AT204" s="142" t="s">
        <v>158</v>
      </c>
      <c r="AU204" s="142" t="s">
        <v>81</v>
      </c>
      <c r="AY204" s="17" t="s">
        <v>156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163</v>
      </c>
      <c r="BM204" s="142" t="s">
        <v>3901</v>
      </c>
    </row>
    <row r="205" spans="2:65" s="1" customFormat="1">
      <c r="B205" s="32"/>
      <c r="D205" s="144" t="s">
        <v>165</v>
      </c>
      <c r="F205" s="145" t="s">
        <v>3902</v>
      </c>
      <c r="I205" s="146"/>
      <c r="L205" s="32"/>
      <c r="M205" s="147"/>
      <c r="T205" s="53"/>
      <c r="AT205" s="17" t="s">
        <v>165</v>
      </c>
      <c r="AU205" s="17" t="s">
        <v>81</v>
      </c>
    </row>
    <row r="206" spans="2:65" s="1" customFormat="1">
      <c r="B206" s="32"/>
      <c r="D206" s="148" t="s">
        <v>167</v>
      </c>
      <c r="F206" s="149" t="s">
        <v>3903</v>
      </c>
      <c r="I206" s="146"/>
      <c r="L206" s="32"/>
      <c r="M206" s="147"/>
      <c r="T206" s="53"/>
      <c r="AT206" s="17" t="s">
        <v>167</v>
      </c>
      <c r="AU206" s="17" t="s">
        <v>81</v>
      </c>
    </row>
    <row r="207" spans="2:65" s="13" customFormat="1">
      <c r="B207" s="156"/>
      <c r="D207" s="144" t="s">
        <v>169</v>
      </c>
      <c r="E207" s="157" t="s">
        <v>19</v>
      </c>
      <c r="F207" s="158" t="s">
        <v>3904</v>
      </c>
      <c r="H207" s="159">
        <v>8.4</v>
      </c>
      <c r="I207" s="160"/>
      <c r="L207" s="156"/>
      <c r="M207" s="161"/>
      <c r="T207" s="162"/>
      <c r="AT207" s="157" t="s">
        <v>169</v>
      </c>
      <c r="AU207" s="157" t="s">
        <v>81</v>
      </c>
      <c r="AV207" s="13" t="s">
        <v>81</v>
      </c>
      <c r="AW207" s="13" t="s">
        <v>33</v>
      </c>
      <c r="AX207" s="13" t="s">
        <v>72</v>
      </c>
      <c r="AY207" s="157" t="s">
        <v>156</v>
      </c>
    </row>
    <row r="208" spans="2:65" s="13" customFormat="1">
      <c r="B208" s="156"/>
      <c r="D208" s="144" t="s">
        <v>169</v>
      </c>
      <c r="E208" s="157" t="s">
        <v>19</v>
      </c>
      <c r="F208" s="158" t="s">
        <v>3905</v>
      </c>
      <c r="H208" s="159">
        <v>28.8</v>
      </c>
      <c r="I208" s="160"/>
      <c r="L208" s="156"/>
      <c r="M208" s="161"/>
      <c r="T208" s="162"/>
      <c r="AT208" s="157" t="s">
        <v>169</v>
      </c>
      <c r="AU208" s="157" t="s">
        <v>81</v>
      </c>
      <c r="AV208" s="13" t="s">
        <v>81</v>
      </c>
      <c r="AW208" s="13" t="s">
        <v>33</v>
      </c>
      <c r="AX208" s="13" t="s">
        <v>72</v>
      </c>
      <c r="AY208" s="157" t="s">
        <v>156</v>
      </c>
    </row>
    <row r="209" spans="2:65" s="13" customFormat="1">
      <c r="B209" s="156"/>
      <c r="D209" s="144" t="s">
        <v>169</v>
      </c>
      <c r="E209" s="157" t="s">
        <v>19</v>
      </c>
      <c r="F209" s="158" t="s">
        <v>3906</v>
      </c>
      <c r="H209" s="159">
        <v>20.75</v>
      </c>
      <c r="I209" s="160"/>
      <c r="L209" s="156"/>
      <c r="M209" s="161"/>
      <c r="T209" s="162"/>
      <c r="AT209" s="157" t="s">
        <v>169</v>
      </c>
      <c r="AU209" s="157" t="s">
        <v>81</v>
      </c>
      <c r="AV209" s="13" t="s">
        <v>81</v>
      </c>
      <c r="AW209" s="13" t="s">
        <v>33</v>
      </c>
      <c r="AX209" s="13" t="s">
        <v>72</v>
      </c>
      <c r="AY209" s="157" t="s">
        <v>156</v>
      </c>
    </row>
    <row r="210" spans="2:65" s="13" customFormat="1">
      <c r="B210" s="156"/>
      <c r="D210" s="144" t="s">
        <v>169</v>
      </c>
      <c r="E210" s="157" t="s">
        <v>19</v>
      </c>
      <c r="F210" s="158" t="s">
        <v>3907</v>
      </c>
      <c r="H210" s="159">
        <v>8</v>
      </c>
      <c r="I210" s="160"/>
      <c r="L210" s="156"/>
      <c r="M210" s="161"/>
      <c r="T210" s="162"/>
      <c r="AT210" s="157" t="s">
        <v>169</v>
      </c>
      <c r="AU210" s="157" t="s">
        <v>81</v>
      </c>
      <c r="AV210" s="13" t="s">
        <v>81</v>
      </c>
      <c r="AW210" s="13" t="s">
        <v>33</v>
      </c>
      <c r="AX210" s="13" t="s">
        <v>72</v>
      </c>
      <c r="AY210" s="157" t="s">
        <v>156</v>
      </c>
    </row>
    <row r="211" spans="2:65" s="13" customFormat="1">
      <c r="B211" s="156"/>
      <c r="D211" s="144" t="s">
        <v>169</v>
      </c>
      <c r="E211" s="157" t="s">
        <v>19</v>
      </c>
      <c r="F211" s="158" t="s">
        <v>3908</v>
      </c>
      <c r="H211" s="159">
        <v>17.100000000000001</v>
      </c>
      <c r="I211" s="160"/>
      <c r="L211" s="156"/>
      <c r="M211" s="161"/>
      <c r="T211" s="162"/>
      <c r="AT211" s="157" t="s">
        <v>169</v>
      </c>
      <c r="AU211" s="157" t="s">
        <v>81</v>
      </c>
      <c r="AV211" s="13" t="s">
        <v>81</v>
      </c>
      <c r="AW211" s="13" t="s">
        <v>33</v>
      </c>
      <c r="AX211" s="13" t="s">
        <v>72</v>
      </c>
      <c r="AY211" s="157" t="s">
        <v>156</v>
      </c>
    </row>
    <row r="212" spans="2:65" s="14" customFormat="1">
      <c r="B212" s="163"/>
      <c r="D212" s="144" t="s">
        <v>169</v>
      </c>
      <c r="E212" s="164" t="s">
        <v>19</v>
      </c>
      <c r="F212" s="165" t="s">
        <v>176</v>
      </c>
      <c r="H212" s="166">
        <v>83.05</v>
      </c>
      <c r="I212" s="167"/>
      <c r="L212" s="163"/>
      <c r="M212" s="168"/>
      <c r="T212" s="169"/>
      <c r="AT212" s="164" t="s">
        <v>169</v>
      </c>
      <c r="AU212" s="164" t="s">
        <v>81</v>
      </c>
      <c r="AV212" s="14" t="s">
        <v>163</v>
      </c>
      <c r="AW212" s="14" t="s">
        <v>33</v>
      </c>
      <c r="AX212" s="14" t="s">
        <v>79</v>
      </c>
      <c r="AY212" s="164" t="s">
        <v>156</v>
      </c>
    </row>
    <row r="213" spans="2:65" s="1" customFormat="1" ht="24.2" customHeight="1">
      <c r="B213" s="32"/>
      <c r="C213" s="170" t="s">
        <v>300</v>
      </c>
      <c r="D213" s="170" t="s">
        <v>237</v>
      </c>
      <c r="E213" s="171" t="s">
        <v>3909</v>
      </c>
      <c r="F213" s="172" t="s">
        <v>3910</v>
      </c>
      <c r="G213" s="173" t="s">
        <v>252</v>
      </c>
      <c r="H213" s="174">
        <v>13.704000000000001</v>
      </c>
      <c r="I213" s="175"/>
      <c r="J213" s="176">
        <f>ROUND(I213*H213,2)</f>
        <v>0</v>
      </c>
      <c r="K213" s="172" t="s">
        <v>162</v>
      </c>
      <c r="L213" s="177"/>
      <c r="M213" s="178" t="s">
        <v>19</v>
      </c>
      <c r="N213" s="179" t="s">
        <v>43</v>
      </c>
      <c r="P213" s="140">
        <f>O213*H213</f>
        <v>0</v>
      </c>
      <c r="Q213" s="140">
        <v>4.7999999999999996E-3</v>
      </c>
      <c r="R213" s="140">
        <f>Q213*H213</f>
        <v>6.5779199999999996E-2</v>
      </c>
      <c r="S213" s="140">
        <v>0</v>
      </c>
      <c r="T213" s="141">
        <f>S213*H213</f>
        <v>0</v>
      </c>
      <c r="AR213" s="142" t="s">
        <v>215</v>
      </c>
      <c r="AT213" s="142" t="s">
        <v>237</v>
      </c>
      <c r="AU213" s="142" t="s">
        <v>81</v>
      </c>
      <c r="AY213" s="17" t="s">
        <v>156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7" t="s">
        <v>79</v>
      </c>
      <c r="BK213" s="143">
        <f>ROUND(I213*H213,2)</f>
        <v>0</v>
      </c>
      <c r="BL213" s="17" t="s">
        <v>163</v>
      </c>
      <c r="BM213" s="142" t="s">
        <v>3911</v>
      </c>
    </row>
    <row r="214" spans="2:65" s="1" customFormat="1">
      <c r="B214" s="32"/>
      <c r="D214" s="144" t="s">
        <v>165</v>
      </c>
      <c r="F214" s="145" t="s">
        <v>3910</v>
      </c>
      <c r="I214" s="146"/>
      <c r="L214" s="32"/>
      <c r="M214" s="147"/>
      <c r="T214" s="53"/>
      <c r="AT214" s="17" t="s">
        <v>165</v>
      </c>
      <c r="AU214" s="17" t="s">
        <v>81</v>
      </c>
    </row>
    <row r="215" spans="2:65" s="13" customFormat="1">
      <c r="B215" s="156"/>
      <c r="D215" s="144" t="s">
        <v>169</v>
      </c>
      <c r="E215" s="157" t="s">
        <v>19</v>
      </c>
      <c r="F215" s="158" t="s">
        <v>3912</v>
      </c>
      <c r="H215" s="159">
        <v>12.458</v>
      </c>
      <c r="I215" s="160"/>
      <c r="L215" s="156"/>
      <c r="M215" s="161"/>
      <c r="T215" s="162"/>
      <c r="AT215" s="157" t="s">
        <v>169</v>
      </c>
      <c r="AU215" s="157" t="s">
        <v>81</v>
      </c>
      <c r="AV215" s="13" t="s">
        <v>81</v>
      </c>
      <c r="AW215" s="13" t="s">
        <v>33</v>
      </c>
      <c r="AX215" s="13" t="s">
        <v>72</v>
      </c>
      <c r="AY215" s="157" t="s">
        <v>156</v>
      </c>
    </row>
    <row r="216" spans="2:65" s="14" customFormat="1">
      <c r="B216" s="163"/>
      <c r="D216" s="144" t="s">
        <v>169</v>
      </c>
      <c r="E216" s="164" t="s">
        <v>19</v>
      </c>
      <c r="F216" s="165" t="s">
        <v>176</v>
      </c>
      <c r="H216" s="166">
        <v>12.458</v>
      </c>
      <c r="I216" s="167"/>
      <c r="L216" s="163"/>
      <c r="M216" s="168"/>
      <c r="T216" s="169"/>
      <c r="AT216" s="164" t="s">
        <v>169</v>
      </c>
      <c r="AU216" s="164" t="s">
        <v>81</v>
      </c>
      <c r="AV216" s="14" t="s">
        <v>163</v>
      </c>
      <c r="AW216" s="14" t="s">
        <v>33</v>
      </c>
      <c r="AX216" s="14" t="s">
        <v>79</v>
      </c>
      <c r="AY216" s="164" t="s">
        <v>156</v>
      </c>
    </row>
    <row r="217" spans="2:65" s="13" customFormat="1">
      <c r="B217" s="156"/>
      <c r="D217" s="144" t="s">
        <v>169</v>
      </c>
      <c r="F217" s="158" t="s">
        <v>3913</v>
      </c>
      <c r="H217" s="159">
        <v>13.704000000000001</v>
      </c>
      <c r="I217" s="160"/>
      <c r="L217" s="156"/>
      <c r="M217" s="161"/>
      <c r="T217" s="162"/>
      <c r="AT217" s="157" t="s">
        <v>169</v>
      </c>
      <c r="AU217" s="157" t="s">
        <v>81</v>
      </c>
      <c r="AV217" s="13" t="s">
        <v>81</v>
      </c>
      <c r="AW217" s="13" t="s">
        <v>4</v>
      </c>
      <c r="AX217" s="13" t="s">
        <v>79</v>
      </c>
      <c r="AY217" s="157" t="s">
        <v>156</v>
      </c>
    </row>
    <row r="218" spans="2:65" s="1" customFormat="1" ht="37.9" customHeight="1">
      <c r="B218" s="32"/>
      <c r="C218" s="131" t="s">
        <v>306</v>
      </c>
      <c r="D218" s="131" t="s">
        <v>158</v>
      </c>
      <c r="E218" s="132" t="s">
        <v>3914</v>
      </c>
      <c r="F218" s="133" t="s">
        <v>3915</v>
      </c>
      <c r="G218" s="134" t="s">
        <v>252</v>
      </c>
      <c r="H218" s="135">
        <v>102.75</v>
      </c>
      <c r="I218" s="136"/>
      <c r="J218" s="137">
        <f>ROUND(I218*H218,2)</f>
        <v>0</v>
      </c>
      <c r="K218" s="133" t="s">
        <v>162</v>
      </c>
      <c r="L218" s="32"/>
      <c r="M218" s="138" t="s">
        <v>19</v>
      </c>
      <c r="N218" s="139" t="s">
        <v>43</v>
      </c>
      <c r="P218" s="140">
        <f>O218*H218</f>
        <v>0</v>
      </c>
      <c r="Q218" s="140">
        <v>8.0000000000000007E-5</v>
      </c>
      <c r="R218" s="140">
        <f>Q218*H218</f>
        <v>8.2199999999999999E-3</v>
      </c>
      <c r="S218" s="140">
        <v>0</v>
      </c>
      <c r="T218" s="141">
        <f>S218*H218</f>
        <v>0</v>
      </c>
      <c r="AR218" s="142" t="s">
        <v>163</v>
      </c>
      <c r="AT218" s="142" t="s">
        <v>158</v>
      </c>
      <c r="AU218" s="142" t="s">
        <v>81</v>
      </c>
      <c r="AY218" s="17" t="s">
        <v>156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7" t="s">
        <v>79</v>
      </c>
      <c r="BK218" s="143">
        <f>ROUND(I218*H218,2)</f>
        <v>0</v>
      </c>
      <c r="BL218" s="17" t="s">
        <v>163</v>
      </c>
      <c r="BM218" s="142" t="s">
        <v>3916</v>
      </c>
    </row>
    <row r="219" spans="2:65" s="1" customFormat="1">
      <c r="B219" s="32"/>
      <c r="D219" s="144" t="s">
        <v>165</v>
      </c>
      <c r="F219" s="145" t="s">
        <v>3917</v>
      </c>
      <c r="I219" s="146"/>
      <c r="L219" s="32"/>
      <c r="M219" s="147"/>
      <c r="T219" s="53"/>
      <c r="AT219" s="17" t="s">
        <v>165</v>
      </c>
      <c r="AU219" s="17" t="s">
        <v>81</v>
      </c>
    </row>
    <row r="220" spans="2:65" s="1" customFormat="1">
      <c r="B220" s="32"/>
      <c r="D220" s="148" t="s">
        <v>167</v>
      </c>
      <c r="F220" s="149" t="s">
        <v>3918</v>
      </c>
      <c r="I220" s="146"/>
      <c r="L220" s="32"/>
      <c r="M220" s="147"/>
      <c r="T220" s="53"/>
      <c r="AT220" s="17" t="s">
        <v>167</v>
      </c>
      <c r="AU220" s="17" t="s">
        <v>81</v>
      </c>
    </row>
    <row r="221" spans="2:65" s="1" customFormat="1" ht="37.9" customHeight="1">
      <c r="B221" s="32"/>
      <c r="C221" s="131" t="s">
        <v>7</v>
      </c>
      <c r="D221" s="131" t="s">
        <v>158</v>
      </c>
      <c r="E221" s="132" t="s">
        <v>3919</v>
      </c>
      <c r="F221" s="133" t="s">
        <v>3920</v>
      </c>
      <c r="G221" s="134" t="s">
        <v>252</v>
      </c>
      <c r="H221" s="135">
        <v>368.26</v>
      </c>
      <c r="I221" s="136"/>
      <c r="J221" s="137">
        <f>ROUND(I221*H221,2)</f>
        <v>0</v>
      </c>
      <c r="K221" s="133" t="s">
        <v>162</v>
      </c>
      <c r="L221" s="32"/>
      <c r="M221" s="138" t="s">
        <v>19</v>
      </c>
      <c r="N221" s="139" t="s">
        <v>43</v>
      </c>
      <c r="P221" s="140">
        <f>O221*H221</f>
        <v>0</v>
      </c>
      <c r="Q221" s="140">
        <v>8.0000000000000007E-5</v>
      </c>
      <c r="R221" s="140">
        <f>Q221*H221</f>
        <v>2.9460800000000002E-2</v>
      </c>
      <c r="S221" s="140">
        <v>0</v>
      </c>
      <c r="T221" s="141">
        <f>S221*H221</f>
        <v>0</v>
      </c>
      <c r="AR221" s="142" t="s">
        <v>163</v>
      </c>
      <c r="AT221" s="142" t="s">
        <v>158</v>
      </c>
      <c r="AU221" s="142" t="s">
        <v>81</v>
      </c>
      <c r="AY221" s="17" t="s">
        <v>156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79</v>
      </c>
      <c r="BK221" s="143">
        <f>ROUND(I221*H221,2)</f>
        <v>0</v>
      </c>
      <c r="BL221" s="17" t="s">
        <v>163</v>
      </c>
      <c r="BM221" s="142" t="s">
        <v>3921</v>
      </c>
    </row>
    <row r="222" spans="2:65" s="1" customFormat="1">
      <c r="B222" s="32"/>
      <c r="D222" s="144" t="s">
        <v>165</v>
      </c>
      <c r="F222" s="145" t="s">
        <v>3922</v>
      </c>
      <c r="I222" s="146"/>
      <c r="L222" s="32"/>
      <c r="M222" s="147"/>
      <c r="T222" s="53"/>
      <c r="AT222" s="17" t="s">
        <v>165</v>
      </c>
      <c r="AU222" s="17" t="s">
        <v>81</v>
      </c>
    </row>
    <row r="223" spans="2:65" s="1" customFormat="1">
      <c r="B223" s="32"/>
      <c r="D223" s="148" t="s">
        <v>167</v>
      </c>
      <c r="F223" s="149" t="s">
        <v>3923</v>
      </c>
      <c r="I223" s="146"/>
      <c r="L223" s="32"/>
      <c r="M223" s="147"/>
      <c r="T223" s="53"/>
      <c r="AT223" s="17" t="s">
        <v>167</v>
      </c>
      <c r="AU223" s="17" t="s">
        <v>81</v>
      </c>
    </row>
    <row r="224" spans="2:65" s="1" customFormat="1" ht="24.2" customHeight="1">
      <c r="B224" s="32"/>
      <c r="C224" s="131" t="s">
        <v>321</v>
      </c>
      <c r="D224" s="131" t="s">
        <v>158</v>
      </c>
      <c r="E224" s="132" t="s">
        <v>3924</v>
      </c>
      <c r="F224" s="133" t="s">
        <v>3925</v>
      </c>
      <c r="G224" s="134" t="s">
        <v>372</v>
      </c>
      <c r="H224" s="135">
        <v>102.75</v>
      </c>
      <c r="I224" s="136"/>
      <c r="J224" s="137">
        <f>ROUND(I224*H224,2)</f>
        <v>0</v>
      </c>
      <c r="K224" s="133" t="s">
        <v>162</v>
      </c>
      <c r="L224" s="32"/>
      <c r="M224" s="138" t="s">
        <v>19</v>
      </c>
      <c r="N224" s="139" t="s">
        <v>43</v>
      </c>
      <c r="P224" s="140">
        <f>O224*H224</f>
        <v>0</v>
      </c>
      <c r="Q224" s="140">
        <v>1E-4</v>
      </c>
      <c r="R224" s="140">
        <f>Q224*H224</f>
        <v>1.0275000000000001E-2</v>
      </c>
      <c r="S224" s="140">
        <v>0</v>
      </c>
      <c r="T224" s="141">
        <f>S224*H224</f>
        <v>0</v>
      </c>
      <c r="AR224" s="142" t="s">
        <v>163</v>
      </c>
      <c r="AT224" s="142" t="s">
        <v>158</v>
      </c>
      <c r="AU224" s="142" t="s">
        <v>81</v>
      </c>
      <c r="AY224" s="17" t="s">
        <v>156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7" t="s">
        <v>79</v>
      </c>
      <c r="BK224" s="143">
        <f>ROUND(I224*H224,2)</f>
        <v>0</v>
      </c>
      <c r="BL224" s="17" t="s">
        <v>163</v>
      </c>
      <c r="BM224" s="142" t="s">
        <v>3926</v>
      </c>
    </row>
    <row r="225" spans="2:65" s="1" customFormat="1">
      <c r="B225" s="32"/>
      <c r="D225" s="144" t="s">
        <v>165</v>
      </c>
      <c r="F225" s="145" t="s">
        <v>3927</v>
      </c>
      <c r="I225" s="146"/>
      <c r="L225" s="32"/>
      <c r="M225" s="147"/>
      <c r="T225" s="53"/>
      <c r="AT225" s="17" t="s">
        <v>165</v>
      </c>
      <c r="AU225" s="17" t="s">
        <v>81</v>
      </c>
    </row>
    <row r="226" spans="2:65" s="1" customFormat="1">
      <c r="B226" s="32"/>
      <c r="D226" s="148" t="s">
        <v>167</v>
      </c>
      <c r="F226" s="149" t="s">
        <v>3928</v>
      </c>
      <c r="I226" s="146"/>
      <c r="L226" s="32"/>
      <c r="M226" s="147"/>
      <c r="T226" s="53"/>
      <c r="AT226" s="17" t="s">
        <v>167</v>
      </c>
      <c r="AU226" s="17" t="s">
        <v>81</v>
      </c>
    </row>
    <row r="227" spans="2:65" s="13" customFormat="1">
      <c r="B227" s="156"/>
      <c r="D227" s="144" t="s">
        <v>169</v>
      </c>
      <c r="E227" s="157" t="s">
        <v>19</v>
      </c>
      <c r="F227" s="158" t="s">
        <v>3929</v>
      </c>
      <c r="H227" s="159">
        <v>106.9</v>
      </c>
      <c r="I227" s="160"/>
      <c r="L227" s="156"/>
      <c r="M227" s="161"/>
      <c r="T227" s="162"/>
      <c r="AT227" s="157" t="s">
        <v>169</v>
      </c>
      <c r="AU227" s="157" t="s">
        <v>81</v>
      </c>
      <c r="AV227" s="13" t="s">
        <v>81</v>
      </c>
      <c r="AW227" s="13" t="s">
        <v>33</v>
      </c>
      <c r="AX227" s="13" t="s">
        <v>72</v>
      </c>
      <c r="AY227" s="157" t="s">
        <v>156</v>
      </c>
    </row>
    <row r="228" spans="2:65" s="13" customFormat="1">
      <c r="B228" s="156"/>
      <c r="D228" s="144" t="s">
        <v>169</v>
      </c>
      <c r="E228" s="157" t="s">
        <v>19</v>
      </c>
      <c r="F228" s="158" t="s">
        <v>3930</v>
      </c>
      <c r="H228" s="159">
        <v>-4.1500000000000004</v>
      </c>
      <c r="I228" s="160"/>
      <c r="L228" s="156"/>
      <c r="M228" s="161"/>
      <c r="T228" s="162"/>
      <c r="AT228" s="157" t="s">
        <v>169</v>
      </c>
      <c r="AU228" s="157" t="s">
        <v>81</v>
      </c>
      <c r="AV228" s="13" t="s">
        <v>81</v>
      </c>
      <c r="AW228" s="13" t="s">
        <v>33</v>
      </c>
      <c r="AX228" s="13" t="s">
        <v>72</v>
      </c>
      <c r="AY228" s="157" t="s">
        <v>156</v>
      </c>
    </row>
    <row r="229" spans="2:65" s="14" customFormat="1">
      <c r="B229" s="163"/>
      <c r="D229" s="144" t="s">
        <v>169</v>
      </c>
      <c r="E229" s="164" t="s">
        <v>19</v>
      </c>
      <c r="F229" s="165" t="s">
        <v>176</v>
      </c>
      <c r="H229" s="166">
        <v>102.75</v>
      </c>
      <c r="I229" s="167"/>
      <c r="L229" s="163"/>
      <c r="M229" s="168"/>
      <c r="T229" s="169"/>
      <c r="AT229" s="164" t="s">
        <v>169</v>
      </c>
      <c r="AU229" s="164" t="s">
        <v>81</v>
      </c>
      <c r="AV229" s="14" t="s">
        <v>163</v>
      </c>
      <c r="AW229" s="14" t="s">
        <v>33</v>
      </c>
      <c r="AX229" s="14" t="s">
        <v>79</v>
      </c>
      <c r="AY229" s="164" t="s">
        <v>156</v>
      </c>
    </row>
    <row r="230" spans="2:65" s="1" customFormat="1" ht="24.2" customHeight="1">
      <c r="B230" s="32"/>
      <c r="C230" s="170" t="s">
        <v>325</v>
      </c>
      <c r="D230" s="170" t="s">
        <v>237</v>
      </c>
      <c r="E230" s="171" t="s">
        <v>3931</v>
      </c>
      <c r="F230" s="172" t="s">
        <v>3932</v>
      </c>
      <c r="G230" s="173" t="s">
        <v>372</v>
      </c>
      <c r="H230" s="174">
        <v>107.88800000000001</v>
      </c>
      <c r="I230" s="175"/>
      <c r="J230" s="176">
        <f>ROUND(I230*H230,2)</f>
        <v>0</v>
      </c>
      <c r="K230" s="172" t="s">
        <v>162</v>
      </c>
      <c r="L230" s="177"/>
      <c r="M230" s="178" t="s">
        <v>19</v>
      </c>
      <c r="N230" s="179" t="s">
        <v>43</v>
      </c>
      <c r="P230" s="140">
        <f>O230*H230</f>
        <v>0</v>
      </c>
      <c r="Q230" s="140">
        <v>5.0000000000000001E-4</v>
      </c>
      <c r="R230" s="140">
        <f>Q230*H230</f>
        <v>5.3944000000000006E-2</v>
      </c>
      <c r="S230" s="140">
        <v>0</v>
      </c>
      <c r="T230" s="141">
        <f>S230*H230</f>
        <v>0</v>
      </c>
      <c r="AR230" s="142" t="s">
        <v>215</v>
      </c>
      <c r="AT230" s="142" t="s">
        <v>237</v>
      </c>
      <c r="AU230" s="142" t="s">
        <v>81</v>
      </c>
      <c r="AY230" s="17" t="s">
        <v>156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7" t="s">
        <v>79</v>
      </c>
      <c r="BK230" s="143">
        <f>ROUND(I230*H230,2)</f>
        <v>0</v>
      </c>
      <c r="BL230" s="17" t="s">
        <v>163</v>
      </c>
      <c r="BM230" s="142" t="s">
        <v>3933</v>
      </c>
    </row>
    <row r="231" spans="2:65" s="1" customFormat="1">
      <c r="B231" s="32"/>
      <c r="D231" s="144" t="s">
        <v>165</v>
      </c>
      <c r="F231" s="145" t="s">
        <v>3932</v>
      </c>
      <c r="I231" s="146"/>
      <c r="L231" s="32"/>
      <c r="M231" s="147"/>
      <c r="T231" s="53"/>
      <c r="AT231" s="17" t="s">
        <v>165</v>
      </c>
      <c r="AU231" s="17" t="s">
        <v>81</v>
      </c>
    </row>
    <row r="232" spans="2:65" s="13" customFormat="1">
      <c r="B232" s="156"/>
      <c r="D232" s="144" t="s">
        <v>169</v>
      </c>
      <c r="E232" s="157" t="s">
        <v>19</v>
      </c>
      <c r="F232" s="158" t="s">
        <v>3855</v>
      </c>
      <c r="H232" s="159">
        <v>102.75</v>
      </c>
      <c r="I232" s="160"/>
      <c r="L232" s="156"/>
      <c r="M232" s="161"/>
      <c r="T232" s="162"/>
      <c r="AT232" s="157" t="s">
        <v>169</v>
      </c>
      <c r="AU232" s="157" t="s">
        <v>81</v>
      </c>
      <c r="AV232" s="13" t="s">
        <v>81</v>
      </c>
      <c r="AW232" s="13" t="s">
        <v>33</v>
      </c>
      <c r="AX232" s="13" t="s">
        <v>79</v>
      </c>
      <c r="AY232" s="157" t="s">
        <v>156</v>
      </c>
    </row>
    <row r="233" spans="2:65" s="13" customFormat="1">
      <c r="B233" s="156"/>
      <c r="D233" s="144" t="s">
        <v>169</v>
      </c>
      <c r="F233" s="158" t="s">
        <v>3856</v>
      </c>
      <c r="H233" s="159">
        <v>107.88800000000001</v>
      </c>
      <c r="I233" s="160"/>
      <c r="L233" s="156"/>
      <c r="M233" s="161"/>
      <c r="T233" s="162"/>
      <c r="AT233" s="157" t="s">
        <v>169</v>
      </c>
      <c r="AU233" s="157" t="s">
        <v>81</v>
      </c>
      <c r="AV233" s="13" t="s">
        <v>81</v>
      </c>
      <c r="AW233" s="13" t="s">
        <v>4</v>
      </c>
      <c r="AX233" s="13" t="s">
        <v>79</v>
      </c>
      <c r="AY233" s="157" t="s">
        <v>156</v>
      </c>
    </row>
    <row r="234" spans="2:65" s="1" customFormat="1" ht="16.5" customHeight="1">
      <c r="B234" s="32"/>
      <c r="C234" s="131" t="s">
        <v>329</v>
      </c>
      <c r="D234" s="131" t="s">
        <v>158</v>
      </c>
      <c r="E234" s="132" t="s">
        <v>3934</v>
      </c>
      <c r="F234" s="133" t="s">
        <v>3935</v>
      </c>
      <c r="G234" s="134" t="s">
        <v>372</v>
      </c>
      <c r="H234" s="135">
        <v>232.8</v>
      </c>
      <c r="I234" s="136"/>
      <c r="J234" s="137">
        <f>ROUND(I234*H234,2)</f>
        <v>0</v>
      </c>
      <c r="K234" s="133" t="s">
        <v>162</v>
      </c>
      <c r="L234" s="32"/>
      <c r="M234" s="138" t="s">
        <v>19</v>
      </c>
      <c r="N234" s="139" t="s">
        <v>43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163</v>
      </c>
      <c r="AT234" s="142" t="s">
        <v>158</v>
      </c>
      <c r="AU234" s="142" t="s">
        <v>81</v>
      </c>
      <c r="AY234" s="17" t="s">
        <v>156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79</v>
      </c>
      <c r="BK234" s="143">
        <f>ROUND(I234*H234,2)</f>
        <v>0</v>
      </c>
      <c r="BL234" s="17" t="s">
        <v>163</v>
      </c>
      <c r="BM234" s="142" t="s">
        <v>3936</v>
      </c>
    </row>
    <row r="235" spans="2:65" s="1" customFormat="1">
      <c r="B235" s="32"/>
      <c r="D235" s="144" t="s">
        <v>165</v>
      </c>
      <c r="F235" s="145" t="s">
        <v>3937</v>
      </c>
      <c r="I235" s="146"/>
      <c r="L235" s="32"/>
      <c r="M235" s="147"/>
      <c r="T235" s="53"/>
      <c r="AT235" s="17" t="s">
        <v>165</v>
      </c>
      <c r="AU235" s="17" t="s">
        <v>81</v>
      </c>
    </row>
    <row r="236" spans="2:65" s="1" customFormat="1">
      <c r="B236" s="32"/>
      <c r="D236" s="148" t="s">
        <v>167</v>
      </c>
      <c r="F236" s="149" t="s">
        <v>3938</v>
      </c>
      <c r="I236" s="146"/>
      <c r="L236" s="32"/>
      <c r="M236" s="147"/>
      <c r="T236" s="53"/>
      <c r="AT236" s="17" t="s">
        <v>167</v>
      </c>
      <c r="AU236" s="17" t="s">
        <v>81</v>
      </c>
    </row>
    <row r="237" spans="2:65" s="13" customFormat="1">
      <c r="B237" s="156"/>
      <c r="D237" s="144" t="s">
        <v>169</v>
      </c>
      <c r="E237" s="157" t="s">
        <v>19</v>
      </c>
      <c r="F237" s="158" t="s">
        <v>3939</v>
      </c>
      <c r="H237" s="159">
        <v>40.5</v>
      </c>
      <c r="I237" s="160"/>
      <c r="L237" s="156"/>
      <c r="M237" s="161"/>
      <c r="T237" s="162"/>
      <c r="AT237" s="157" t="s">
        <v>169</v>
      </c>
      <c r="AU237" s="157" t="s">
        <v>81</v>
      </c>
      <c r="AV237" s="13" t="s">
        <v>81</v>
      </c>
      <c r="AW237" s="13" t="s">
        <v>33</v>
      </c>
      <c r="AX237" s="13" t="s">
        <v>72</v>
      </c>
      <c r="AY237" s="157" t="s">
        <v>156</v>
      </c>
    </row>
    <row r="238" spans="2:65" s="13" customFormat="1">
      <c r="B238" s="156"/>
      <c r="D238" s="144" t="s">
        <v>169</v>
      </c>
      <c r="E238" s="157" t="s">
        <v>19</v>
      </c>
      <c r="F238" s="158" t="s">
        <v>3940</v>
      </c>
      <c r="H238" s="159">
        <v>8.8000000000000007</v>
      </c>
      <c r="I238" s="160"/>
      <c r="L238" s="156"/>
      <c r="M238" s="161"/>
      <c r="T238" s="162"/>
      <c r="AT238" s="157" t="s">
        <v>169</v>
      </c>
      <c r="AU238" s="157" t="s">
        <v>81</v>
      </c>
      <c r="AV238" s="13" t="s">
        <v>81</v>
      </c>
      <c r="AW238" s="13" t="s">
        <v>33</v>
      </c>
      <c r="AX238" s="13" t="s">
        <v>72</v>
      </c>
      <c r="AY238" s="157" t="s">
        <v>156</v>
      </c>
    </row>
    <row r="239" spans="2:65" s="13" customFormat="1">
      <c r="B239" s="156"/>
      <c r="D239" s="144" t="s">
        <v>169</v>
      </c>
      <c r="E239" s="157" t="s">
        <v>19</v>
      </c>
      <c r="F239" s="158" t="s">
        <v>3941</v>
      </c>
      <c r="H239" s="159">
        <v>12.6</v>
      </c>
      <c r="I239" s="160"/>
      <c r="L239" s="156"/>
      <c r="M239" s="161"/>
      <c r="T239" s="162"/>
      <c r="AT239" s="157" t="s">
        <v>169</v>
      </c>
      <c r="AU239" s="157" t="s">
        <v>81</v>
      </c>
      <c r="AV239" s="13" t="s">
        <v>81</v>
      </c>
      <c r="AW239" s="13" t="s">
        <v>33</v>
      </c>
      <c r="AX239" s="13" t="s">
        <v>72</v>
      </c>
      <c r="AY239" s="157" t="s">
        <v>156</v>
      </c>
    </row>
    <row r="240" spans="2:65" s="13" customFormat="1">
      <c r="B240" s="156"/>
      <c r="D240" s="144" t="s">
        <v>169</v>
      </c>
      <c r="E240" s="157" t="s">
        <v>19</v>
      </c>
      <c r="F240" s="158" t="s">
        <v>3942</v>
      </c>
      <c r="H240" s="159">
        <v>21.1</v>
      </c>
      <c r="I240" s="160"/>
      <c r="L240" s="156"/>
      <c r="M240" s="161"/>
      <c r="T240" s="162"/>
      <c r="AT240" s="157" t="s">
        <v>169</v>
      </c>
      <c r="AU240" s="157" t="s">
        <v>81</v>
      </c>
      <c r="AV240" s="13" t="s">
        <v>81</v>
      </c>
      <c r="AW240" s="13" t="s">
        <v>33</v>
      </c>
      <c r="AX240" s="13" t="s">
        <v>72</v>
      </c>
      <c r="AY240" s="157" t="s">
        <v>156</v>
      </c>
    </row>
    <row r="241" spans="2:65" s="13" customFormat="1">
      <c r="B241" s="156"/>
      <c r="D241" s="144" t="s">
        <v>169</v>
      </c>
      <c r="E241" s="157" t="s">
        <v>19</v>
      </c>
      <c r="F241" s="158" t="s">
        <v>3943</v>
      </c>
      <c r="H241" s="159">
        <v>19.2</v>
      </c>
      <c r="I241" s="160"/>
      <c r="L241" s="156"/>
      <c r="M241" s="161"/>
      <c r="T241" s="162"/>
      <c r="AT241" s="157" t="s">
        <v>169</v>
      </c>
      <c r="AU241" s="157" t="s">
        <v>81</v>
      </c>
      <c r="AV241" s="13" t="s">
        <v>81</v>
      </c>
      <c r="AW241" s="13" t="s">
        <v>33</v>
      </c>
      <c r="AX241" s="13" t="s">
        <v>72</v>
      </c>
      <c r="AY241" s="157" t="s">
        <v>156</v>
      </c>
    </row>
    <row r="242" spans="2:65" s="13" customFormat="1">
      <c r="B242" s="156"/>
      <c r="D242" s="144" t="s">
        <v>169</v>
      </c>
      <c r="E242" s="157" t="s">
        <v>19</v>
      </c>
      <c r="F242" s="158" t="s">
        <v>3944</v>
      </c>
      <c r="H242" s="159">
        <v>8.5500000000000007</v>
      </c>
      <c r="I242" s="160"/>
      <c r="L242" s="156"/>
      <c r="M242" s="161"/>
      <c r="T242" s="162"/>
      <c r="AT242" s="157" t="s">
        <v>169</v>
      </c>
      <c r="AU242" s="157" t="s">
        <v>81</v>
      </c>
      <c r="AV242" s="13" t="s">
        <v>81</v>
      </c>
      <c r="AW242" s="13" t="s">
        <v>33</v>
      </c>
      <c r="AX242" s="13" t="s">
        <v>72</v>
      </c>
      <c r="AY242" s="157" t="s">
        <v>156</v>
      </c>
    </row>
    <row r="243" spans="2:65" s="13" customFormat="1">
      <c r="B243" s="156"/>
      <c r="D243" s="144" t="s">
        <v>169</v>
      </c>
      <c r="E243" s="157" t="s">
        <v>19</v>
      </c>
      <c r="F243" s="158" t="s">
        <v>3945</v>
      </c>
      <c r="H243" s="159">
        <v>2.8</v>
      </c>
      <c r="I243" s="160"/>
      <c r="L243" s="156"/>
      <c r="M243" s="161"/>
      <c r="T243" s="162"/>
      <c r="AT243" s="157" t="s">
        <v>169</v>
      </c>
      <c r="AU243" s="157" t="s">
        <v>81</v>
      </c>
      <c r="AV243" s="13" t="s">
        <v>81</v>
      </c>
      <c r="AW243" s="13" t="s">
        <v>33</v>
      </c>
      <c r="AX243" s="13" t="s">
        <v>72</v>
      </c>
      <c r="AY243" s="157" t="s">
        <v>156</v>
      </c>
    </row>
    <row r="244" spans="2:65" s="13" customFormat="1">
      <c r="B244" s="156"/>
      <c r="D244" s="144" t="s">
        <v>169</v>
      </c>
      <c r="E244" s="157" t="s">
        <v>19</v>
      </c>
      <c r="F244" s="158" t="s">
        <v>3946</v>
      </c>
      <c r="H244" s="159">
        <v>8</v>
      </c>
      <c r="I244" s="160"/>
      <c r="L244" s="156"/>
      <c r="M244" s="161"/>
      <c r="T244" s="162"/>
      <c r="AT244" s="157" t="s">
        <v>169</v>
      </c>
      <c r="AU244" s="157" t="s">
        <v>81</v>
      </c>
      <c r="AV244" s="13" t="s">
        <v>81</v>
      </c>
      <c r="AW244" s="13" t="s">
        <v>33</v>
      </c>
      <c r="AX244" s="13" t="s">
        <v>72</v>
      </c>
      <c r="AY244" s="157" t="s">
        <v>156</v>
      </c>
    </row>
    <row r="245" spans="2:65" s="13" customFormat="1">
      <c r="B245" s="156"/>
      <c r="D245" s="144" t="s">
        <v>169</v>
      </c>
      <c r="E245" s="157" t="s">
        <v>19</v>
      </c>
      <c r="F245" s="158" t="s">
        <v>3943</v>
      </c>
      <c r="H245" s="159">
        <v>19.2</v>
      </c>
      <c r="I245" s="160"/>
      <c r="L245" s="156"/>
      <c r="M245" s="161"/>
      <c r="T245" s="162"/>
      <c r="AT245" s="157" t="s">
        <v>169</v>
      </c>
      <c r="AU245" s="157" t="s">
        <v>81</v>
      </c>
      <c r="AV245" s="13" t="s">
        <v>81</v>
      </c>
      <c r="AW245" s="13" t="s">
        <v>33</v>
      </c>
      <c r="AX245" s="13" t="s">
        <v>72</v>
      </c>
      <c r="AY245" s="157" t="s">
        <v>156</v>
      </c>
    </row>
    <row r="246" spans="2:65" s="13" customFormat="1">
      <c r="B246" s="156"/>
      <c r="D246" s="144" t="s">
        <v>169</v>
      </c>
      <c r="E246" s="157" t="s">
        <v>19</v>
      </c>
      <c r="F246" s="158" t="s">
        <v>3947</v>
      </c>
      <c r="H246" s="159">
        <v>13.75</v>
      </c>
      <c r="I246" s="160"/>
      <c r="L246" s="156"/>
      <c r="M246" s="161"/>
      <c r="T246" s="162"/>
      <c r="AT246" s="157" t="s">
        <v>169</v>
      </c>
      <c r="AU246" s="157" t="s">
        <v>81</v>
      </c>
      <c r="AV246" s="13" t="s">
        <v>81</v>
      </c>
      <c r="AW246" s="13" t="s">
        <v>33</v>
      </c>
      <c r="AX246" s="13" t="s">
        <v>72</v>
      </c>
      <c r="AY246" s="157" t="s">
        <v>156</v>
      </c>
    </row>
    <row r="247" spans="2:65" s="13" customFormat="1">
      <c r="B247" s="156"/>
      <c r="D247" s="144" t="s">
        <v>169</v>
      </c>
      <c r="E247" s="157" t="s">
        <v>19</v>
      </c>
      <c r="F247" s="158" t="s">
        <v>3948</v>
      </c>
      <c r="H247" s="159">
        <v>15.4</v>
      </c>
      <c r="I247" s="160"/>
      <c r="L247" s="156"/>
      <c r="M247" s="161"/>
      <c r="T247" s="162"/>
      <c r="AT247" s="157" t="s">
        <v>169</v>
      </c>
      <c r="AU247" s="157" t="s">
        <v>81</v>
      </c>
      <c r="AV247" s="13" t="s">
        <v>81</v>
      </c>
      <c r="AW247" s="13" t="s">
        <v>33</v>
      </c>
      <c r="AX247" s="13" t="s">
        <v>72</v>
      </c>
      <c r="AY247" s="157" t="s">
        <v>156</v>
      </c>
    </row>
    <row r="248" spans="2:65" s="13" customFormat="1">
      <c r="B248" s="156"/>
      <c r="D248" s="144" t="s">
        <v>169</v>
      </c>
      <c r="E248" s="157" t="s">
        <v>19</v>
      </c>
      <c r="F248" s="158" t="s">
        <v>3949</v>
      </c>
      <c r="H248" s="159">
        <v>25.1</v>
      </c>
      <c r="I248" s="160"/>
      <c r="L248" s="156"/>
      <c r="M248" s="161"/>
      <c r="T248" s="162"/>
      <c r="AT248" s="157" t="s">
        <v>169</v>
      </c>
      <c r="AU248" s="157" t="s">
        <v>81</v>
      </c>
      <c r="AV248" s="13" t="s">
        <v>81</v>
      </c>
      <c r="AW248" s="13" t="s">
        <v>33</v>
      </c>
      <c r="AX248" s="13" t="s">
        <v>72</v>
      </c>
      <c r="AY248" s="157" t="s">
        <v>156</v>
      </c>
    </row>
    <row r="249" spans="2:65" s="13" customFormat="1">
      <c r="B249" s="156"/>
      <c r="D249" s="144" t="s">
        <v>169</v>
      </c>
      <c r="E249" s="157" t="s">
        <v>19</v>
      </c>
      <c r="F249" s="158" t="s">
        <v>3905</v>
      </c>
      <c r="H249" s="159">
        <v>28.8</v>
      </c>
      <c r="I249" s="160"/>
      <c r="L249" s="156"/>
      <c r="M249" s="161"/>
      <c r="T249" s="162"/>
      <c r="AT249" s="157" t="s">
        <v>169</v>
      </c>
      <c r="AU249" s="157" t="s">
        <v>81</v>
      </c>
      <c r="AV249" s="13" t="s">
        <v>81</v>
      </c>
      <c r="AW249" s="13" t="s">
        <v>33</v>
      </c>
      <c r="AX249" s="13" t="s">
        <v>72</v>
      </c>
      <c r="AY249" s="157" t="s">
        <v>156</v>
      </c>
    </row>
    <row r="250" spans="2:65" s="13" customFormat="1">
      <c r="B250" s="156"/>
      <c r="D250" s="144" t="s">
        <v>169</v>
      </c>
      <c r="E250" s="157" t="s">
        <v>19</v>
      </c>
      <c r="F250" s="158" t="s">
        <v>3950</v>
      </c>
      <c r="H250" s="159">
        <v>9</v>
      </c>
      <c r="I250" s="160"/>
      <c r="L250" s="156"/>
      <c r="M250" s="161"/>
      <c r="T250" s="162"/>
      <c r="AT250" s="157" t="s">
        <v>169</v>
      </c>
      <c r="AU250" s="157" t="s">
        <v>81</v>
      </c>
      <c r="AV250" s="13" t="s">
        <v>81</v>
      </c>
      <c r="AW250" s="13" t="s">
        <v>33</v>
      </c>
      <c r="AX250" s="13" t="s">
        <v>72</v>
      </c>
      <c r="AY250" s="157" t="s">
        <v>156</v>
      </c>
    </row>
    <row r="251" spans="2:65" s="14" customFormat="1">
      <c r="B251" s="163"/>
      <c r="D251" s="144" t="s">
        <v>169</v>
      </c>
      <c r="E251" s="164" t="s">
        <v>19</v>
      </c>
      <c r="F251" s="165" t="s">
        <v>176</v>
      </c>
      <c r="H251" s="166">
        <v>232.8</v>
      </c>
      <c r="I251" s="167"/>
      <c r="L251" s="163"/>
      <c r="M251" s="168"/>
      <c r="T251" s="169"/>
      <c r="AT251" s="164" t="s">
        <v>169</v>
      </c>
      <c r="AU251" s="164" t="s">
        <v>81</v>
      </c>
      <c r="AV251" s="14" t="s">
        <v>163</v>
      </c>
      <c r="AW251" s="14" t="s">
        <v>33</v>
      </c>
      <c r="AX251" s="14" t="s">
        <v>79</v>
      </c>
      <c r="AY251" s="164" t="s">
        <v>156</v>
      </c>
    </row>
    <row r="252" spans="2:65" s="1" customFormat="1" ht="21.75" customHeight="1">
      <c r="B252" s="32"/>
      <c r="C252" s="170" t="s">
        <v>337</v>
      </c>
      <c r="D252" s="170" t="s">
        <v>237</v>
      </c>
      <c r="E252" s="171" t="s">
        <v>3951</v>
      </c>
      <c r="F252" s="172" t="s">
        <v>3952</v>
      </c>
      <c r="G252" s="173" t="s">
        <v>372</v>
      </c>
      <c r="H252" s="174">
        <v>107.31</v>
      </c>
      <c r="I252" s="175"/>
      <c r="J252" s="176">
        <f>ROUND(I252*H252,2)</f>
        <v>0</v>
      </c>
      <c r="K252" s="172" t="s">
        <v>162</v>
      </c>
      <c r="L252" s="177"/>
      <c r="M252" s="178" t="s">
        <v>19</v>
      </c>
      <c r="N252" s="179" t="s">
        <v>43</v>
      </c>
      <c r="P252" s="140">
        <f>O252*H252</f>
        <v>0</v>
      </c>
      <c r="Q252" s="140">
        <v>1.2E-4</v>
      </c>
      <c r="R252" s="140">
        <f>Q252*H252</f>
        <v>1.28772E-2</v>
      </c>
      <c r="S252" s="140">
        <v>0</v>
      </c>
      <c r="T252" s="141">
        <f>S252*H252</f>
        <v>0</v>
      </c>
      <c r="AR252" s="142" t="s">
        <v>215</v>
      </c>
      <c r="AT252" s="142" t="s">
        <v>237</v>
      </c>
      <c r="AU252" s="142" t="s">
        <v>81</v>
      </c>
      <c r="AY252" s="17" t="s">
        <v>156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163</v>
      </c>
      <c r="BM252" s="142" t="s">
        <v>3953</v>
      </c>
    </row>
    <row r="253" spans="2:65" s="1" customFormat="1">
      <c r="B253" s="32"/>
      <c r="D253" s="144" t="s">
        <v>165</v>
      </c>
      <c r="F253" s="145" t="s">
        <v>3952</v>
      </c>
      <c r="I253" s="146"/>
      <c r="L253" s="32"/>
      <c r="M253" s="147"/>
      <c r="T253" s="53"/>
      <c r="AT253" s="17" t="s">
        <v>165</v>
      </c>
      <c r="AU253" s="17" t="s">
        <v>81</v>
      </c>
    </row>
    <row r="254" spans="2:65" s="13" customFormat="1">
      <c r="B254" s="156"/>
      <c r="D254" s="144" t="s">
        <v>169</v>
      </c>
      <c r="E254" s="157" t="s">
        <v>19</v>
      </c>
      <c r="F254" s="158" t="s">
        <v>3939</v>
      </c>
      <c r="H254" s="159">
        <v>40.5</v>
      </c>
      <c r="I254" s="160"/>
      <c r="L254" s="156"/>
      <c r="M254" s="161"/>
      <c r="T254" s="162"/>
      <c r="AT254" s="157" t="s">
        <v>169</v>
      </c>
      <c r="AU254" s="157" t="s">
        <v>81</v>
      </c>
      <c r="AV254" s="13" t="s">
        <v>81</v>
      </c>
      <c r="AW254" s="13" t="s">
        <v>33</v>
      </c>
      <c r="AX254" s="13" t="s">
        <v>72</v>
      </c>
      <c r="AY254" s="157" t="s">
        <v>156</v>
      </c>
    </row>
    <row r="255" spans="2:65" s="13" customFormat="1">
      <c r="B255" s="156"/>
      <c r="D255" s="144" t="s">
        <v>169</v>
      </c>
      <c r="E255" s="157" t="s">
        <v>19</v>
      </c>
      <c r="F255" s="158" t="s">
        <v>3940</v>
      </c>
      <c r="H255" s="159">
        <v>8.8000000000000007</v>
      </c>
      <c r="I255" s="160"/>
      <c r="L255" s="156"/>
      <c r="M255" s="161"/>
      <c r="T255" s="162"/>
      <c r="AT255" s="157" t="s">
        <v>169</v>
      </c>
      <c r="AU255" s="157" t="s">
        <v>81</v>
      </c>
      <c r="AV255" s="13" t="s">
        <v>81</v>
      </c>
      <c r="AW255" s="13" t="s">
        <v>33</v>
      </c>
      <c r="AX255" s="13" t="s">
        <v>72</v>
      </c>
      <c r="AY255" s="157" t="s">
        <v>156</v>
      </c>
    </row>
    <row r="256" spans="2:65" s="13" customFormat="1">
      <c r="B256" s="156"/>
      <c r="D256" s="144" t="s">
        <v>169</v>
      </c>
      <c r="E256" s="157" t="s">
        <v>19</v>
      </c>
      <c r="F256" s="158" t="s">
        <v>3941</v>
      </c>
      <c r="H256" s="159">
        <v>12.6</v>
      </c>
      <c r="I256" s="160"/>
      <c r="L256" s="156"/>
      <c r="M256" s="161"/>
      <c r="T256" s="162"/>
      <c r="AT256" s="157" t="s">
        <v>169</v>
      </c>
      <c r="AU256" s="157" t="s">
        <v>81</v>
      </c>
      <c r="AV256" s="13" t="s">
        <v>81</v>
      </c>
      <c r="AW256" s="13" t="s">
        <v>33</v>
      </c>
      <c r="AX256" s="13" t="s">
        <v>72</v>
      </c>
      <c r="AY256" s="157" t="s">
        <v>156</v>
      </c>
    </row>
    <row r="257" spans="2:65" s="13" customFormat="1">
      <c r="B257" s="156"/>
      <c r="D257" s="144" t="s">
        <v>169</v>
      </c>
      <c r="E257" s="157" t="s">
        <v>19</v>
      </c>
      <c r="F257" s="158" t="s">
        <v>3942</v>
      </c>
      <c r="H257" s="159">
        <v>21.1</v>
      </c>
      <c r="I257" s="160"/>
      <c r="L257" s="156"/>
      <c r="M257" s="161"/>
      <c r="T257" s="162"/>
      <c r="AT257" s="157" t="s">
        <v>169</v>
      </c>
      <c r="AU257" s="157" t="s">
        <v>81</v>
      </c>
      <c r="AV257" s="13" t="s">
        <v>81</v>
      </c>
      <c r="AW257" s="13" t="s">
        <v>33</v>
      </c>
      <c r="AX257" s="13" t="s">
        <v>72</v>
      </c>
      <c r="AY257" s="157" t="s">
        <v>156</v>
      </c>
    </row>
    <row r="258" spans="2:65" s="13" customFormat="1">
      <c r="B258" s="156"/>
      <c r="D258" s="144" t="s">
        <v>169</v>
      </c>
      <c r="E258" s="157" t="s">
        <v>19</v>
      </c>
      <c r="F258" s="158" t="s">
        <v>3943</v>
      </c>
      <c r="H258" s="159">
        <v>19.2</v>
      </c>
      <c r="I258" s="160"/>
      <c r="L258" s="156"/>
      <c r="M258" s="161"/>
      <c r="T258" s="162"/>
      <c r="AT258" s="157" t="s">
        <v>169</v>
      </c>
      <c r="AU258" s="157" t="s">
        <v>81</v>
      </c>
      <c r="AV258" s="13" t="s">
        <v>81</v>
      </c>
      <c r="AW258" s="13" t="s">
        <v>33</v>
      </c>
      <c r="AX258" s="13" t="s">
        <v>72</v>
      </c>
      <c r="AY258" s="157" t="s">
        <v>156</v>
      </c>
    </row>
    <row r="259" spans="2:65" s="14" customFormat="1">
      <c r="B259" s="163"/>
      <c r="D259" s="144" t="s">
        <v>169</v>
      </c>
      <c r="E259" s="164" t="s">
        <v>19</v>
      </c>
      <c r="F259" s="165" t="s">
        <v>176</v>
      </c>
      <c r="H259" s="166">
        <v>102.2</v>
      </c>
      <c r="I259" s="167"/>
      <c r="L259" s="163"/>
      <c r="M259" s="168"/>
      <c r="T259" s="169"/>
      <c r="AT259" s="164" t="s">
        <v>169</v>
      </c>
      <c r="AU259" s="164" t="s">
        <v>81</v>
      </c>
      <c r="AV259" s="14" t="s">
        <v>163</v>
      </c>
      <c r="AW259" s="14" t="s">
        <v>33</v>
      </c>
      <c r="AX259" s="14" t="s">
        <v>79</v>
      </c>
      <c r="AY259" s="164" t="s">
        <v>156</v>
      </c>
    </row>
    <row r="260" spans="2:65" s="13" customFormat="1">
      <c r="B260" s="156"/>
      <c r="D260" s="144" t="s">
        <v>169</v>
      </c>
      <c r="F260" s="158" t="s">
        <v>3954</v>
      </c>
      <c r="H260" s="159">
        <v>107.31</v>
      </c>
      <c r="I260" s="160"/>
      <c r="L260" s="156"/>
      <c r="M260" s="161"/>
      <c r="T260" s="162"/>
      <c r="AT260" s="157" t="s">
        <v>169</v>
      </c>
      <c r="AU260" s="157" t="s">
        <v>81</v>
      </c>
      <c r="AV260" s="13" t="s">
        <v>81</v>
      </c>
      <c r="AW260" s="13" t="s">
        <v>4</v>
      </c>
      <c r="AX260" s="13" t="s">
        <v>79</v>
      </c>
      <c r="AY260" s="157" t="s">
        <v>156</v>
      </c>
    </row>
    <row r="261" spans="2:65" s="1" customFormat="1" ht="24.2" customHeight="1">
      <c r="B261" s="32"/>
      <c r="C261" s="170" t="s">
        <v>341</v>
      </c>
      <c r="D261" s="170" t="s">
        <v>237</v>
      </c>
      <c r="E261" s="171" t="s">
        <v>3955</v>
      </c>
      <c r="F261" s="172" t="s">
        <v>3956</v>
      </c>
      <c r="G261" s="173" t="s">
        <v>372</v>
      </c>
      <c r="H261" s="174">
        <v>87.203000000000003</v>
      </c>
      <c r="I261" s="175"/>
      <c r="J261" s="176">
        <f>ROUND(I261*H261,2)</f>
        <v>0</v>
      </c>
      <c r="K261" s="172" t="s">
        <v>162</v>
      </c>
      <c r="L261" s="177"/>
      <c r="M261" s="178" t="s">
        <v>19</v>
      </c>
      <c r="N261" s="179" t="s">
        <v>43</v>
      </c>
      <c r="P261" s="140">
        <f>O261*H261</f>
        <v>0</v>
      </c>
      <c r="Q261" s="140">
        <v>4.0000000000000003E-5</v>
      </c>
      <c r="R261" s="140">
        <f>Q261*H261</f>
        <v>3.4881200000000004E-3</v>
      </c>
      <c r="S261" s="140">
        <v>0</v>
      </c>
      <c r="T261" s="141">
        <f>S261*H261</f>
        <v>0</v>
      </c>
      <c r="AR261" s="142" t="s">
        <v>215</v>
      </c>
      <c r="AT261" s="142" t="s">
        <v>237</v>
      </c>
      <c r="AU261" s="142" t="s">
        <v>81</v>
      </c>
      <c r="AY261" s="17" t="s">
        <v>156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7" t="s">
        <v>79</v>
      </c>
      <c r="BK261" s="143">
        <f>ROUND(I261*H261,2)</f>
        <v>0</v>
      </c>
      <c r="BL261" s="17" t="s">
        <v>163</v>
      </c>
      <c r="BM261" s="142" t="s">
        <v>3957</v>
      </c>
    </row>
    <row r="262" spans="2:65" s="1" customFormat="1">
      <c r="B262" s="32"/>
      <c r="D262" s="144" t="s">
        <v>165</v>
      </c>
      <c r="F262" s="145" t="s">
        <v>3956</v>
      </c>
      <c r="I262" s="146"/>
      <c r="L262" s="32"/>
      <c r="M262" s="147"/>
      <c r="T262" s="53"/>
      <c r="AT262" s="17" t="s">
        <v>165</v>
      </c>
      <c r="AU262" s="17" t="s">
        <v>81</v>
      </c>
    </row>
    <row r="263" spans="2:65" s="13" customFormat="1">
      <c r="B263" s="156"/>
      <c r="D263" s="144" t="s">
        <v>169</v>
      </c>
      <c r="E263" s="157" t="s">
        <v>19</v>
      </c>
      <c r="F263" s="158" t="s">
        <v>3947</v>
      </c>
      <c r="H263" s="159">
        <v>13.75</v>
      </c>
      <c r="I263" s="160"/>
      <c r="L263" s="156"/>
      <c r="M263" s="161"/>
      <c r="T263" s="162"/>
      <c r="AT263" s="157" t="s">
        <v>169</v>
      </c>
      <c r="AU263" s="157" t="s">
        <v>81</v>
      </c>
      <c r="AV263" s="13" t="s">
        <v>81</v>
      </c>
      <c r="AW263" s="13" t="s">
        <v>33</v>
      </c>
      <c r="AX263" s="13" t="s">
        <v>72</v>
      </c>
      <c r="AY263" s="157" t="s">
        <v>156</v>
      </c>
    </row>
    <row r="264" spans="2:65" s="13" customFormat="1">
      <c r="B264" s="156"/>
      <c r="D264" s="144" t="s">
        <v>169</v>
      </c>
      <c r="E264" s="157" t="s">
        <v>19</v>
      </c>
      <c r="F264" s="158" t="s">
        <v>3948</v>
      </c>
      <c r="H264" s="159">
        <v>15.4</v>
      </c>
      <c r="I264" s="160"/>
      <c r="L264" s="156"/>
      <c r="M264" s="161"/>
      <c r="T264" s="162"/>
      <c r="AT264" s="157" t="s">
        <v>169</v>
      </c>
      <c r="AU264" s="157" t="s">
        <v>81</v>
      </c>
      <c r="AV264" s="13" t="s">
        <v>81</v>
      </c>
      <c r="AW264" s="13" t="s">
        <v>33</v>
      </c>
      <c r="AX264" s="13" t="s">
        <v>72</v>
      </c>
      <c r="AY264" s="157" t="s">
        <v>156</v>
      </c>
    </row>
    <row r="265" spans="2:65" s="13" customFormat="1">
      <c r="B265" s="156"/>
      <c r="D265" s="144" t="s">
        <v>169</v>
      </c>
      <c r="E265" s="157" t="s">
        <v>19</v>
      </c>
      <c r="F265" s="158" t="s">
        <v>3949</v>
      </c>
      <c r="H265" s="159">
        <v>25.1</v>
      </c>
      <c r="I265" s="160"/>
      <c r="L265" s="156"/>
      <c r="M265" s="161"/>
      <c r="T265" s="162"/>
      <c r="AT265" s="157" t="s">
        <v>169</v>
      </c>
      <c r="AU265" s="157" t="s">
        <v>81</v>
      </c>
      <c r="AV265" s="13" t="s">
        <v>81</v>
      </c>
      <c r="AW265" s="13" t="s">
        <v>33</v>
      </c>
      <c r="AX265" s="13" t="s">
        <v>72</v>
      </c>
      <c r="AY265" s="157" t="s">
        <v>156</v>
      </c>
    </row>
    <row r="266" spans="2:65" s="13" customFormat="1">
      <c r="B266" s="156"/>
      <c r="D266" s="144" t="s">
        <v>169</v>
      </c>
      <c r="E266" s="157" t="s">
        <v>19</v>
      </c>
      <c r="F266" s="158" t="s">
        <v>3905</v>
      </c>
      <c r="H266" s="159">
        <v>28.8</v>
      </c>
      <c r="I266" s="160"/>
      <c r="L266" s="156"/>
      <c r="M266" s="161"/>
      <c r="T266" s="162"/>
      <c r="AT266" s="157" t="s">
        <v>169</v>
      </c>
      <c r="AU266" s="157" t="s">
        <v>81</v>
      </c>
      <c r="AV266" s="13" t="s">
        <v>81</v>
      </c>
      <c r="AW266" s="13" t="s">
        <v>33</v>
      </c>
      <c r="AX266" s="13" t="s">
        <v>72</v>
      </c>
      <c r="AY266" s="157" t="s">
        <v>156</v>
      </c>
    </row>
    <row r="267" spans="2:65" s="14" customFormat="1">
      <c r="B267" s="163"/>
      <c r="D267" s="144" t="s">
        <v>169</v>
      </c>
      <c r="E267" s="164" t="s">
        <v>19</v>
      </c>
      <c r="F267" s="165" t="s">
        <v>176</v>
      </c>
      <c r="H267" s="166">
        <v>83.05</v>
      </c>
      <c r="I267" s="167"/>
      <c r="L267" s="163"/>
      <c r="M267" s="168"/>
      <c r="T267" s="169"/>
      <c r="AT267" s="164" t="s">
        <v>169</v>
      </c>
      <c r="AU267" s="164" t="s">
        <v>81</v>
      </c>
      <c r="AV267" s="14" t="s">
        <v>163</v>
      </c>
      <c r="AW267" s="14" t="s">
        <v>33</v>
      </c>
      <c r="AX267" s="14" t="s">
        <v>79</v>
      </c>
      <c r="AY267" s="164" t="s">
        <v>156</v>
      </c>
    </row>
    <row r="268" spans="2:65" s="13" customFormat="1">
      <c r="B268" s="156"/>
      <c r="D268" s="144" t="s">
        <v>169</v>
      </c>
      <c r="F268" s="158" t="s">
        <v>3958</v>
      </c>
      <c r="H268" s="159">
        <v>87.203000000000003</v>
      </c>
      <c r="I268" s="160"/>
      <c r="L268" s="156"/>
      <c r="M268" s="161"/>
      <c r="T268" s="162"/>
      <c r="AT268" s="157" t="s">
        <v>169</v>
      </c>
      <c r="AU268" s="157" t="s">
        <v>81</v>
      </c>
      <c r="AV268" s="13" t="s">
        <v>81</v>
      </c>
      <c r="AW268" s="13" t="s">
        <v>4</v>
      </c>
      <c r="AX268" s="13" t="s">
        <v>79</v>
      </c>
      <c r="AY268" s="157" t="s">
        <v>156</v>
      </c>
    </row>
    <row r="269" spans="2:65" s="1" customFormat="1" ht="24.2" customHeight="1">
      <c r="B269" s="32"/>
      <c r="C269" s="170" t="s">
        <v>345</v>
      </c>
      <c r="D269" s="170" t="s">
        <v>237</v>
      </c>
      <c r="E269" s="171" t="s">
        <v>3959</v>
      </c>
      <c r="F269" s="172" t="s">
        <v>3960</v>
      </c>
      <c r="G269" s="173" t="s">
        <v>372</v>
      </c>
      <c r="H269" s="174">
        <v>22.417999999999999</v>
      </c>
      <c r="I269" s="175"/>
      <c r="J269" s="176">
        <f>ROUND(I269*H269,2)</f>
        <v>0</v>
      </c>
      <c r="K269" s="172" t="s">
        <v>162</v>
      </c>
      <c r="L269" s="177"/>
      <c r="M269" s="178" t="s">
        <v>19</v>
      </c>
      <c r="N269" s="179" t="s">
        <v>43</v>
      </c>
      <c r="P269" s="140">
        <f>O269*H269</f>
        <v>0</v>
      </c>
      <c r="Q269" s="140">
        <v>2.9999999999999997E-4</v>
      </c>
      <c r="R269" s="140">
        <f>Q269*H269</f>
        <v>6.7253999999999994E-3</v>
      </c>
      <c r="S269" s="140">
        <v>0</v>
      </c>
      <c r="T269" s="141">
        <f>S269*H269</f>
        <v>0</v>
      </c>
      <c r="AR269" s="142" t="s">
        <v>215</v>
      </c>
      <c r="AT269" s="142" t="s">
        <v>237</v>
      </c>
      <c r="AU269" s="142" t="s">
        <v>81</v>
      </c>
      <c r="AY269" s="17" t="s">
        <v>156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7" t="s">
        <v>79</v>
      </c>
      <c r="BK269" s="143">
        <f>ROUND(I269*H269,2)</f>
        <v>0</v>
      </c>
      <c r="BL269" s="17" t="s">
        <v>163</v>
      </c>
      <c r="BM269" s="142" t="s">
        <v>3961</v>
      </c>
    </row>
    <row r="270" spans="2:65" s="1" customFormat="1">
      <c r="B270" s="32"/>
      <c r="D270" s="144" t="s">
        <v>165</v>
      </c>
      <c r="F270" s="145" t="s">
        <v>3960</v>
      </c>
      <c r="I270" s="146"/>
      <c r="L270" s="32"/>
      <c r="M270" s="147"/>
      <c r="T270" s="53"/>
      <c r="AT270" s="17" t="s">
        <v>165</v>
      </c>
      <c r="AU270" s="17" t="s">
        <v>81</v>
      </c>
    </row>
    <row r="271" spans="2:65" s="13" customFormat="1">
      <c r="B271" s="156"/>
      <c r="D271" s="144" t="s">
        <v>169</v>
      </c>
      <c r="E271" s="157" t="s">
        <v>19</v>
      </c>
      <c r="F271" s="158" t="s">
        <v>3962</v>
      </c>
      <c r="H271" s="159">
        <v>4.95</v>
      </c>
      <c r="I271" s="160"/>
      <c r="L271" s="156"/>
      <c r="M271" s="161"/>
      <c r="T271" s="162"/>
      <c r="AT271" s="157" t="s">
        <v>169</v>
      </c>
      <c r="AU271" s="157" t="s">
        <v>81</v>
      </c>
      <c r="AV271" s="13" t="s">
        <v>81</v>
      </c>
      <c r="AW271" s="13" t="s">
        <v>33</v>
      </c>
      <c r="AX271" s="13" t="s">
        <v>72</v>
      </c>
      <c r="AY271" s="157" t="s">
        <v>156</v>
      </c>
    </row>
    <row r="272" spans="2:65" s="13" customFormat="1">
      <c r="B272" s="156"/>
      <c r="D272" s="144" t="s">
        <v>169</v>
      </c>
      <c r="E272" s="157" t="s">
        <v>19</v>
      </c>
      <c r="F272" s="158" t="s">
        <v>3945</v>
      </c>
      <c r="H272" s="159">
        <v>2.8</v>
      </c>
      <c r="I272" s="160"/>
      <c r="L272" s="156"/>
      <c r="M272" s="161"/>
      <c r="T272" s="162"/>
      <c r="AT272" s="157" t="s">
        <v>169</v>
      </c>
      <c r="AU272" s="157" t="s">
        <v>81</v>
      </c>
      <c r="AV272" s="13" t="s">
        <v>81</v>
      </c>
      <c r="AW272" s="13" t="s">
        <v>33</v>
      </c>
      <c r="AX272" s="13" t="s">
        <v>72</v>
      </c>
      <c r="AY272" s="157" t="s">
        <v>156</v>
      </c>
    </row>
    <row r="273" spans="2:65" s="13" customFormat="1">
      <c r="B273" s="156"/>
      <c r="D273" s="144" t="s">
        <v>169</v>
      </c>
      <c r="E273" s="157" t="s">
        <v>19</v>
      </c>
      <c r="F273" s="158" t="s">
        <v>3864</v>
      </c>
      <c r="H273" s="159">
        <v>4</v>
      </c>
      <c r="I273" s="160"/>
      <c r="L273" s="156"/>
      <c r="M273" s="161"/>
      <c r="T273" s="162"/>
      <c r="AT273" s="157" t="s">
        <v>169</v>
      </c>
      <c r="AU273" s="157" t="s">
        <v>81</v>
      </c>
      <c r="AV273" s="13" t="s">
        <v>81</v>
      </c>
      <c r="AW273" s="13" t="s">
        <v>33</v>
      </c>
      <c r="AX273" s="13" t="s">
        <v>72</v>
      </c>
      <c r="AY273" s="157" t="s">
        <v>156</v>
      </c>
    </row>
    <row r="274" spans="2:65" s="13" customFormat="1">
      <c r="B274" s="156"/>
      <c r="D274" s="144" t="s">
        <v>169</v>
      </c>
      <c r="E274" s="157" t="s">
        <v>19</v>
      </c>
      <c r="F274" s="158" t="s">
        <v>3862</v>
      </c>
      <c r="H274" s="159">
        <v>9.6</v>
      </c>
      <c r="I274" s="160"/>
      <c r="L274" s="156"/>
      <c r="M274" s="161"/>
      <c r="T274" s="162"/>
      <c r="AT274" s="157" t="s">
        <v>169</v>
      </c>
      <c r="AU274" s="157" t="s">
        <v>81</v>
      </c>
      <c r="AV274" s="13" t="s">
        <v>81</v>
      </c>
      <c r="AW274" s="13" t="s">
        <v>33</v>
      </c>
      <c r="AX274" s="13" t="s">
        <v>72</v>
      </c>
      <c r="AY274" s="157" t="s">
        <v>156</v>
      </c>
    </row>
    <row r="275" spans="2:65" s="14" customFormat="1">
      <c r="B275" s="163"/>
      <c r="D275" s="144" t="s">
        <v>169</v>
      </c>
      <c r="E275" s="164" t="s">
        <v>19</v>
      </c>
      <c r="F275" s="165" t="s">
        <v>176</v>
      </c>
      <c r="H275" s="166">
        <v>21.35</v>
      </c>
      <c r="I275" s="167"/>
      <c r="L275" s="163"/>
      <c r="M275" s="168"/>
      <c r="T275" s="169"/>
      <c r="AT275" s="164" t="s">
        <v>169</v>
      </c>
      <c r="AU275" s="164" t="s">
        <v>81</v>
      </c>
      <c r="AV275" s="14" t="s">
        <v>163</v>
      </c>
      <c r="AW275" s="14" t="s">
        <v>33</v>
      </c>
      <c r="AX275" s="14" t="s">
        <v>79</v>
      </c>
      <c r="AY275" s="164" t="s">
        <v>156</v>
      </c>
    </row>
    <row r="276" spans="2:65" s="13" customFormat="1">
      <c r="B276" s="156"/>
      <c r="D276" s="144" t="s">
        <v>169</v>
      </c>
      <c r="F276" s="158" t="s">
        <v>3963</v>
      </c>
      <c r="H276" s="159">
        <v>22.417999999999999</v>
      </c>
      <c r="I276" s="160"/>
      <c r="L276" s="156"/>
      <c r="M276" s="161"/>
      <c r="T276" s="162"/>
      <c r="AT276" s="157" t="s">
        <v>169</v>
      </c>
      <c r="AU276" s="157" t="s">
        <v>81</v>
      </c>
      <c r="AV276" s="13" t="s">
        <v>81</v>
      </c>
      <c r="AW276" s="13" t="s">
        <v>4</v>
      </c>
      <c r="AX276" s="13" t="s">
        <v>79</v>
      </c>
      <c r="AY276" s="157" t="s">
        <v>156</v>
      </c>
    </row>
    <row r="277" spans="2:65" s="1" customFormat="1" ht="21.75" customHeight="1">
      <c r="B277" s="32"/>
      <c r="C277" s="170" t="s">
        <v>352</v>
      </c>
      <c r="D277" s="170" t="s">
        <v>237</v>
      </c>
      <c r="E277" s="171" t="s">
        <v>3964</v>
      </c>
      <c r="F277" s="172" t="s">
        <v>3965</v>
      </c>
      <c r="G277" s="173" t="s">
        <v>372</v>
      </c>
      <c r="H277" s="174">
        <v>18.059999999999999</v>
      </c>
      <c r="I277" s="175"/>
      <c r="J277" s="176">
        <f>ROUND(I277*H277,2)</f>
        <v>0</v>
      </c>
      <c r="K277" s="172" t="s">
        <v>162</v>
      </c>
      <c r="L277" s="177"/>
      <c r="M277" s="178" t="s">
        <v>19</v>
      </c>
      <c r="N277" s="179" t="s">
        <v>43</v>
      </c>
      <c r="P277" s="140">
        <f>O277*H277</f>
        <v>0</v>
      </c>
      <c r="Q277" s="140">
        <v>2.0000000000000001E-4</v>
      </c>
      <c r="R277" s="140">
        <f>Q277*H277</f>
        <v>3.6119999999999998E-3</v>
      </c>
      <c r="S277" s="140">
        <v>0</v>
      </c>
      <c r="T277" s="141">
        <f>S277*H277</f>
        <v>0</v>
      </c>
      <c r="AR277" s="142" t="s">
        <v>215</v>
      </c>
      <c r="AT277" s="142" t="s">
        <v>237</v>
      </c>
      <c r="AU277" s="142" t="s">
        <v>81</v>
      </c>
      <c r="AY277" s="17" t="s">
        <v>156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7" t="s">
        <v>79</v>
      </c>
      <c r="BK277" s="143">
        <f>ROUND(I277*H277,2)</f>
        <v>0</v>
      </c>
      <c r="BL277" s="17" t="s">
        <v>163</v>
      </c>
      <c r="BM277" s="142" t="s">
        <v>3966</v>
      </c>
    </row>
    <row r="278" spans="2:65" s="1" customFormat="1">
      <c r="B278" s="32"/>
      <c r="D278" s="144" t="s">
        <v>165</v>
      </c>
      <c r="F278" s="145" t="s">
        <v>3965</v>
      </c>
      <c r="I278" s="146"/>
      <c r="L278" s="32"/>
      <c r="M278" s="147"/>
      <c r="T278" s="53"/>
      <c r="AT278" s="17" t="s">
        <v>165</v>
      </c>
      <c r="AU278" s="17" t="s">
        <v>81</v>
      </c>
    </row>
    <row r="279" spans="2:65" s="13" customFormat="1">
      <c r="B279" s="156"/>
      <c r="D279" s="144" t="s">
        <v>169</v>
      </c>
      <c r="E279" s="157" t="s">
        <v>19</v>
      </c>
      <c r="F279" s="158" t="s">
        <v>3863</v>
      </c>
      <c r="H279" s="159">
        <v>3.6</v>
      </c>
      <c r="I279" s="160"/>
      <c r="L279" s="156"/>
      <c r="M279" s="161"/>
      <c r="T279" s="162"/>
      <c r="AT279" s="157" t="s">
        <v>169</v>
      </c>
      <c r="AU279" s="157" t="s">
        <v>81</v>
      </c>
      <c r="AV279" s="13" t="s">
        <v>81</v>
      </c>
      <c r="AW279" s="13" t="s">
        <v>33</v>
      </c>
      <c r="AX279" s="13" t="s">
        <v>72</v>
      </c>
      <c r="AY279" s="157" t="s">
        <v>156</v>
      </c>
    </row>
    <row r="280" spans="2:65" s="13" customFormat="1">
      <c r="B280" s="156"/>
      <c r="D280" s="144" t="s">
        <v>169</v>
      </c>
      <c r="E280" s="157" t="s">
        <v>19</v>
      </c>
      <c r="F280" s="158" t="s">
        <v>3864</v>
      </c>
      <c r="H280" s="159">
        <v>4</v>
      </c>
      <c r="I280" s="160"/>
      <c r="L280" s="156"/>
      <c r="M280" s="161"/>
      <c r="T280" s="162"/>
      <c r="AT280" s="157" t="s">
        <v>169</v>
      </c>
      <c r="AU280" s="157" t="s">
        <v>81</v>
      </c>
      <c r="AV280" s="13" t="s">
        <v>81</v>
      </c>
      <c r="AW280" s="13" t="s">
        <v>33</v>
      </c>
      <c r="AX280" s="13" t="s">
        <v>72</v>
      </c>
      <c r="AY280" s="157" t="s">
        <v>156</v>
      </c>
    </row>
    <row r="281" spans="2:65" s="13" customFormat="1">
      <c r="B281" s="156"/>
      <c r="D281" s="144" t="s">
        <v>169</v>
      </c>
      <c r="E281" s="157" t="s">
        <v>19</v>
      </c>
      <c r="F281" s="158" t="s">
        <v>3862</v>
      </c>
      <c r="H281" s="159">
        <v>9.6</v>
      </c>
      <c r="I281" s="160"/>
      <c r="L281" s="156"/>
      <c r="M281" s="161"/>
      <c r="T281" s="162"/>
      <c r="AT281" s="157" t="s">
        <v>169</v>
      </c>
      <c r="AU281" s="157" t="s">
        <v>81</v>
      </c>
      <c r="AV281" s="13" t="s">
        <v>81</v>
      </c>
      <c r="AW281" s="13" t="s">
        <v>33</v>
      </c>
      <c r="AX281" s="13" t="s">
        <v>72</v>
      </c>
      <c r="AY281" s="157" t="s">
        <v>156</v>
      </c>
    </row>
    <row r="282" spans="2:65" s="14" customFormat="1">
      <c r="B282" s="163"/>
      <c r="D282" s="144" t="s">
        <v>169</v>
      </c>
      <c r="E282" s="164" t="s">
        <v>19</v>
      </c>
      <c r="F282" s="165" t="s">
        <v>176</v>
      </c>
      <c r="H282" s="166">
        <v>17.2</v>
      </c>
      <c r="I282" s="167"/>
      <c r="L282" s="163"/>
      <c r="M282" s="168"/>
      <c r="T282" s="169"/>
      <c r="AT282" s="164" t="s">
        <v>169</v>
      </c>
      <c r="AU282" s="164" t="s">
        <v>81</v>
      </c>
      <c r="AV282" s="14" t="s">
        <v>163</v>
      </c>
      <c r="AW282" s="14" t="s">
        <v>33</v>
      </c>
      <c r="AX282" s="14" t="s">
        <v>79</v>
      </c>
      <c r="AY282" s="164" t="s">
        <v>156</v>
      </c>
    </row>
    <row r="283" spans="2:65" s="13" customFormat="1">
      <c r="B283" s="156"/>
      <c r="D283" s="144" t="s">
        <v>169</v>
      </c>
      <c r="F283" s="158" t="s">
        <v>3967</v>
      </c>
      <c r="H283" s="159">
        <v>18.059999999999999</v>
      </c>
      <c r="I283" s="160"/>
      <c r="L283" s="156"/>
      <c r="M283" s="161"/>
      <c r="T283" s="162"/>
      <c r="AT283" s="157" t="s">
        <v>169</v>
      </c>
      <c r="AU283" s="157" t="s">
        <v>81</v>
      </c>
      <c r="AV283" s="13" t="s">
        <v>81</v>
      </c>
      <c r="AW283" s="13" t="s">
        <v>4</v>
      </c>
      <c r="AX283" s="13" t="s">
        <v>79</v>
      </c>
      <c r="AY283" s="157" t="s">
        <v>156</v>
      </c>
    </row>
    <row r="284" spans="2:65" s="1" customFormat="1" ht="21.75" customHeight="1">
      <c r="B284" s="32"/>
      <c r="C284" s="170" t="s">
        <v>361</v>
      </c>
      <c r="D284" s="170" t="s">
        <v>237</v>
      </c>
      <c r="E284" s="171" t="s">
        <v>3968</v>
      </c>
      <c r="F284" s="172" t="s">
        <v>3969</v>
      </c>
      <c r="G284" s="173" t="s">
        <v>372</v>
      </c>
      <c r="H284" s="174">
        <v>9.4499999999999993</v>
      </c>
      <c r="I284" s="175"/>
      <c r="J284" s="176">
        <f>ROUND(I284*H284,2)</f>
        <v>0</v>
      </c>
      <c r="K284" s="172" t="s">
        <v>162</v>
      </c>
      <c r="L284" s="177"/>
      <c r="M284" s="178" t="s">
        <v>19</v>
      </c>
      <c r="N284" s="179" t="s">
        <v>43</v>
      </c>
      <c r="P284" s="140">
        <f>O284*H284</f>
        <v>0</v>
      </c>
      <c r="Q284" s="140">
        <v>5.0000000000000001E-4</v>
      </c>
      <c r="R284" s="140">
        <f>Q284*H284</f>
        <v>4.725E-3</v>
      </c>
      <c r="S284" s="140">
        <v>0</v>
      </c>
      <c r="T284" s="141">
        <f>S284*H284</f>
        <v>0</v>
      </c>
      <c r="AR284" s="142" t="s">
        <v>215</v>
      </c>
      <c r="AT284" s="142" t="s">
        <v>237</v>
      </c>
      <c r="AU284" s="142" t="s">
        <v>81</v>
      </c>
      <c r="AY284" s="17" t="s">
        <v>156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7" t="s">
        <v>79</v>
      </c>
      <c r="BK284" s="143">
        <f>ROUND(I284*H284,2)</f>
        <v>0</v>
      </c>
      <c r="BL284" s="17" t="s">
        <v>163</v>
      </c>
      <c r="BM284" s="142" t="s">
        <v>3970</v>
      </c>
    </row>
    <row r="285" spans="2:65" s="1" customFormat="1">
      <c r="B285" s="32"/>
      <c r="D285" s="144" t="s">
        <v>165</v>
      </c>
      <c r="F285" s="145" t="s">
        <v>3969</v>
      </c>
      <c r="I285" s="146"/>
      <c r="L285" s="32"/>
      <c r="M285" s="147"/>
      <c r="T285" s="53"/>
      <c r="AT285" s="17" t="s">
        <v>165</v>
      </c>
      <c r="AU285" s="17" t="s">
        <v>81</v>
      </c>
    </row>
    <row r="286" spans="2:65" s="13" customFormat="1">
      <c r="B286" s="156"/>
      <c r="D286" s="144" t="s">
        <v>169</v>
      </c>
      <c r="E286" s="157" t="s">
        <v>19</v>
      </c>
      <c r="F286" s="158" t="s">
        <v>3950</v>
      </c>
      <c r="H286" s="159">
        <v>9</v>
      </c>
      <c r="I286" s="160"/>
      <c r="L286" s="156"/>
      <c r="M286" s="161"/>
      <c r="T286" s="162"/>
      <c r="AT286" s="157" t="s">
        <v>169</v>
      </c>
      <c r="AU286" s="157" t="s">
        <v>81</v>
      </c>
      <c r="AV286" s="13" t="s">
        <v>81</v>
      </c>
      <c r="AW286" s="13" t="s">
        <v>33</v>
      </c>
      <c r="AX286" s="13" t="s">
        <v>72</v>
      </c>
      <c r="AY286" s="157" t="s">
        <v>156</v>
      </c>
    </row>
    <row r="287" spans="2:65" s="14" customFormat="1">
      <c r="B287" s="163"/>
      <c r="D287" s="144" t="s">
        <v>169</v>
      </c>
      <c r="E287" s="164" t="s">
        <v>19</v>
      </c>
      <c r="F287" s="165" t="s">
        <v>176</v>
      </c>
      <c r="H287" s="166">
        <v>9</v>
      </c>
      <c r="I287" s="167"/>
      <c r="L287" s="163"/>
      <c r="M287" s="168"/>
      <c r="T287" s="169"/>
      <c r="AT287" s="164" t="s">
        <v>169</v>
      </c>
      <c r="AU287" s="164" t="s">
        <v>81</v>
      </c>
      <c r="AV287" s="14" t="s">
        <v>163</v>
      </c>
      <c r="AW287" s="14" t="s">
        <v>33</v>
      </c>
      <c r="AX287" s="14" t="s">
        <v>79</v>
      </c>
      <c r="AY287" s="164" t="s">
        <v>156</v>
      </c>
    </row>
    <row r="288" spans="2:65" s="13" customFormat="1">
      <c r="B288" s="156"/>
      <c r="D288" s="144" t="s">
        <v>169</v>
      </c>
      <c r="F288" s="158" t="s">
        <v>3971</v>
      </c>
      <c r="H288" s="159">
        <v>9.4499999999999993</v>
      </c>
      <c r="I288" s="160"/>
      <c r="L288" s="156"/>
      <c r="M288" s="161"/>
      <c r="T288" s="162"/>
      <c r="AT288" s="157" t="s">
        <v>169</v>
      </c>
      <c r="AU288" s="157" t="s">
        <v>81</v>
      </c>
      <c r="AV288" s="13" t="s">
        <v>81</v>
      </c>
      <c r="AW288" s="13" t="s">
        <v>4</v>
      </c>
      <c r="AX288" s="13" t="s">
        <v>79</v>
      </c>
      <c r="AY288" s="157" t="s">
        <v>156</v>
      </c>
    </row>
    <row r="289" spans="2:65" s="1" customFormat="1" ht="24.2" customHeight="1">
      <c r="B289" s="32"/>
      <c r="C289" s="131" t="s">
        <v>369</v>
      </c>
      <c r="D289" s="131" t="s">
        <v>158</v>
      </c>
      <c r="E289" s="132" t="s">
        <v>3972</v>
      </c>
      <c r="F289" s="133" t="s">
        <v>3973</v>
      </c>
      <c r="G289" s="134" t="s">
        <v>252</v>
      </c>
      <c r="H289" s="135">
        <v>535.80799999999999</v>
      </c>
      <c r="I289" s="136"/>
      <c r="J289" s="137">
        <f>ROUND(I289*H289,2)</f>
        <v>0</v>
      </c>
      <c r="K289" s="133" t="s">
        <v>162</v>
      </c>
      <c r="L289" s="32"/>
      <c r="M289" s="138" t="s">
        <v>19</v>
      </c>
      <c r="N289" s="139" t="s">
        <v>43</v>
      </c>
      <c r="P289" s="140">
        <f>O289*H289</f>
        <v>0</v>
      </c>
      <c r="Q289" s="140">
        <v>1.166E-2</v>
      </c>
      <c r="R289" s="140">
        <f>Q289*H289</f>
        <v>6.24752128</v>
      </c>
      <c r="S289" s="140">
        <v>0</v>
      </c>
      <c r="T289" s="141">
        <f>S289*H289</f>
        <v>0</v>
      </c>
      <c r="AR289" s="142" t="s">
        <v>163</v>
      </c>
      <c r="AT289" s="142" t="s">
        <v>158</v>
      </c>
      <c r="AU289" s="142" t="s">
        <v>81</v>
      </c>
      <c r="AY289" s="17" t="s">
        <v>156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79</v>
      </c>
      <c r="BK289" s="143">
        <f>ROUND(I289*H289,2)</f>
        <v>0</v>
      </c>
      <c r="BL289" s="17" t="s">
        <v>163</v>
      </c>
      <c r="BM289" s="142" t="s">
        <v>3974</v>
      </c>
    </row>
    <row r="290" spans="2:65" s="1" customFormat="1">
      <c r="B290" s="32"/>
      <c r="D290" s="144" t="s">
        <v>165</v>
      </c>
      <c r="F290" s="145" t="s">
        <v>3975</v>
      </c>
      <c r="I290" s="146"/>
      <c r="L290" s="32"/>
      <c r="M290" s="147"/>
      <c r="T290" s="53"/>
      <c r="AT290" s="17" t="s">
        <v>165</v>
      </c>
      <c r="AU290" s="17" t="s">
        <v>81</v>
      </c>
    </row>
    <row r="291" spans="2:65" s="1" customFormat="1">
      <c r="B291" s="32"/>
      <c r="D291" s="148" t="s">
        <v>167</v>
      </c>
      <c r="F291" s="149" t="s">
        <v>3976</v>
      </c>
      <c r="I291" s="146"/>
      <c r="L291" s="32"/>
      <c r="M291" s="147"/>
      <c r="T291" s="53"/>
      <c r="AT291" s="17" t="s">
        <v>167</v>
      </c>
      <c r="AU291" s="17" t="s">
        <v>81</v>
      </c>
    </row>
    <row r="292" spans="2:65" s="1" customFormat="1" ht="24.2" customHeight="1">
      <c r="B292" s="32"/>
      <c r="C292" s="131" t="s">
        <v>377</v>
      </c>
      <c r="D292" s="131" t="s">
        <v>158</v>
      </c>
      <c r="E292" s="132" t="s">
        <v>3977</v>
      </c>
      <c r="F292" s="133" t="s">
        <v>3978</v>
      </c>
      <c r="G292" s="134" t="s">
        <v>252</v>
      </c>
      <c r="H292" s="135">
        <v>57.854999999999997</v>
      </c>
      <c r="I292" s="136"/>
      <c r="J292" s="137">
        <f>ROUND(I292*H292,2)</f>
        <v>0</v>
      </c>
      <c r="K292" s="133" t="s">
        <v>162</v>
      </c>
      <c r="L292" s="32"/>
      <c r="M292" s="138" t="s">
        <v>19</v>
      </c>
      <c r="N292" s="139" t="s">
        <v>43</v>
      </c>
      <c r="P292" s="140">
        <f>O292*H292</f>
        <v>0</v>
      </c>
      <c r="Q292" s="140">
        <v>5.7000000000000002E-3</v>
      </c>
      <c r="R292" s="140">
        <f>Q292*H292</f>
        <v>0.3297735</v>
      </c>
      <c r="S292" s="140">
        <v>0</v>
      </c>
      <c r="T292" s="141">
        <f>S292*H292</f>
        <v>0</v>
      </c>
      <c r="AR292" s="142" t="s">
        <v>163</v>
      </c>
      <c r="AT292" s="142" t="s">
        <v>158</v>
      </c>
      <c r="AU292" s="142" t="s">
        <v>81</v>
      </c>
      <c r="AY292" s="17" t="s">
        <v>156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7" t="s">
        <v>79</v>
      </c>
      <c r="BK292" s="143">
        <f>ROUND(I292*H292,2)</f>
        <v>0</v>
      </c>
      <c r="BL292" s="17" t="s">
        <v>163</v>
      </c>
      <c r="BM292" s="142" t="s">
        <v>3979</v>
      </c>
    </row>
    <row r="293" spans="2:65" s="1" customFormat="1">
      <c r="B293" s="32"/>
      <c r="D293" s="144" t="s">
        <v>165</v>
      </c>
      <c r="F293" s="145" t="s">
        <v>3980</v>
      </c>
      <c r="I293" s="146"/>
      <c r="L293" s="32"/>
      <c r="M293" s="147"/>
      <c r="T293" s="53"/>
      <c r="AT293" s="17" t="s">
        <v>165</v>
      </c>
      <c r="AU293" s="17" t="s">
        <v>81</v>
      </c>
    </row>
    <row r="294" spans="2:65" s="1" customFormat="1">
      <c r="B294" s="32"/>
      <c r="D294" s="148" t="s">
        <v>167</v>
      </c>
      <c r="F294" s="149" t="s">
        <v>3981</v>
      </c>
      <c r="I294" s="146"/>
      <c r="L294" s="32"/>
      <c r="M294" s="147"/>
      <c r="T294" s="53"/>
      <c r="AT294" s="17" t="s">
        <v>167</v>
      </c>
      <c r="AU294" s="17" t="s">
        <v>81</v>
      </c>
    </row>
    <row r="295" spans="2:65" s="13" customFormat="1">
      <c r="B295" s="156"/>
      <c r="D295" s="144" t="s">
        <v>169</v>
      </c>
      <c r="E295" s="157" t="s">
        <v>19</v>
      </c>
      <c r="F295" s="158" t="s">
        <v>3835</v>
      </c>
      <c r="H295" s="159">
        <v>57.854999999999997</v>
      </c>
      <c r="I295" s="160"/>
      <c r="L295" s="156"/>
      <c r="M295" s="161"/>
      <c r="T295" s="162"/>
      <c r="AT295" s="157" t="s">
        <v>169</v>
      </c>
      <c r="AU295" s="157" t="s">
        <v>81</v>
      </c>
      <c r="AV295" s="13" t="s">
        <v>81</v>
      </c>
      <c r="AW295" s="13" t="s">
        <v>33</v>
      </c>
      <c r="AX295" s="13" t="s">
        <v>72</v>
      </c>
      <c r="AY295" s="157" t="s">
        <v>156</v>
      </c>
    </row>
    <row r="296" spans="2:65" s="14" customFormat="1">
      <c r="B296" s="163"/>
      <c r="D296" s="144" t="s">
        <v>169</v>
      </c>
      <c r="E296" s="164" t="s">
        <v>19</v>
      </c>
      <c r="F296" s="165" t="s">
        <v>176</v>
      </c>
      <c r="H296" s="166">
        <v>57.854999999999997</v>
      </c>
      <c r="I296" s="167"/>
      <c r="L296" s="163"/>
      <c r="M296" s="168"/>
      <c r="T296" s="169"/>
      <c r="AT296" s="164" t="s">
        <v>169</v>
      </c>
      <c r="AU296" s="164" t="s">
        <v>81</v>
      </c>
      <c r="AV296" s="14" t="s">
        <v>163</v>
      </c>
      <c r="AW296" s="14" t="s">
        <v>33</v>
      </c>
      <c r="AX296" s="14" t="s">
        <v>79</v>
      </c>
      <c r="AY296" s="164" t="s">
        <v>156</v>
      </c>
    </row>
    <row r="297" spans="2:65" s="1" customFormat="1" ht="24.2" customHeight="1">
      <c r="B297" s="32"/>
      <c r="C297" s="131" t="s">
        <v>384</v>
      </c>
      <c r="D297" s="131" t="s">
        <v>158</v>
      </c>
      <c r="E297" s="132" t="s">
        <v>3982</v>
      </c>
      <c r="F297" s="133" t="s">
        <v>3983</v>
      </c>
      <c r="G297" s="134" t="s">
        <v>252</v>
      </c>
      <c r="H297" s="135">
        <v>366.464</v>
      </c>
      <c r="I297" s="136"/>
      <c r="J297" s="137">
        <f>ROUND(I297*H297,2)</f>
        <v>0</v>
      </c>
      <c r="K297" s="133" t="s">
        <v>162</v>
      </c>
      <c r="L297" s="32"/>
      <c r="M297" s="138" t="s">
        <v>19</v>
      </c>
      <c r="N297" s="139" t="s">
        <v>43</v>
      </c>
      <c r="P297" s="140">
        <f>O297*H297</f>
        <v>0</v>
      </c>
      <c r="Q297" s="140">
        <v>3.63E-3</v>
      </c>
      <c r="R297" s="140">
        <f>Q297*H297</f>
        <v>1.3302643199999999</v>
      </c>
      <c r="S297" s="140">
        <v>0</v>
      </c>
      <c r="T297" s="141">
        <f>S297*H297</f>
        <v>0</v>
      </c>
      <c r="AR297" s="142" t="s">
        <v>163</v>
      </c>
      <c r="AT297" s="142" t="s">
        <v>158</v>
      </c>
      <c r="AU297" s="142" t="s">
        <v>81</v>
      </c>
      <c r="AY297" s="17" t="s">
        <v>156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7" t="s">
        <v>79</v>
      </c>
      <c r="BK297" s="143">
        <f>ROUND(I297*H297,2)</f>
        <v>0</v>
      </c>
      <c r="BL297" s="17" t="s">
        <v>163</v>
      </c>
      <c r="BM297" s="142" t="s">
        <v>3984</v>
      </c>
    </row>
    <row r="298" spans="2:65" s="1" customFormat="1">
      <c r="B298" s="32"/>
      <c r="D298" s="144" t="s">
        <v>165</v>
      </c>
      <c r="F298" s="145" t="s">
        <v>3985</v>
      </c>
      <c r="I298" s="146"/>
      <c r="L298" s="32"/>
      <c r="M298" s="147"/>
      <c r="T298" s="53"/>
      <c r="AT298" s="17" t="s">
        <v>165</v>
      </c>
      <c r="AU298" s="17" t="s">
        <v>81</v>
      </c>
    </row>
    <row r="299" spans="2:65" s="1" customFormat="1">
      <c r="B299" s="32"/>
      <c r="D299" s="148" t="s">
        <v>167</v>
      </c>
      <c r="F299" s="149" t="s">
        <v>3986</v>
      </c>
      <c r="I299" s="146"/>
      <c r="L299" s="32"/>
      <c r="M299" s="147"/>
      <c r="T299" s="53"/>
      <c r="AT299" s="17" t="s">
        <v>167</v>
      </c>
      <c r="AU299" s="17" t="s">
        <v>81</v>
      </c>
    </row>
    <row r="300" spans="2:65" s="13" customFormat="1">
      <c r="B300" s="156"/>
      <c r="D300" s="144" t="s">
        <v>169</v>
      </c>
      <c r="E300" s="157" t="s">
        <v>19</v>
      </c>
      <c r="F300" s="158" t="s">
        <v>3841</v>
      </c>
      <c r="H300" s="159">
        <v>369</v>
      </c>
      <c r="I300" s="160"/>
      <c r="L300" s="156"/>
      <c r="M300" s="161"/>
      <c r="T300" s="162"/>
      <c r="AT300" s="157" t="s">
        <v>169</v>
      </c>
      <c r="AU300" s="157" t="s">
        <v>81</v>
      </c>
      <c r="AV300" s="13" t="s">
        <v>81</v>
      </c>
      <c r="AW300" s="13" t="s">
        <v>33</v>
      </c>
      <c r="AX300" s="13" t="s">
        <v>72</v>
      </c>
      <c r="AY300" s="157" t="s">
        <v>156</v>
      </c>
    </row>
    <row r="301" spans="2:65" s="13" customFormat="1">
      <c r="B301" s="156"/>
      <c r="D301" s="144" t="s">
        <v>169</v>
      </c>
      <c r="E301" s="157" t="s">
        <v>19</v>
      </c>
      <c r="F301" s="158" t="s">
        <v>3842</v>
      </c>
      <c r="H301" s="159">
        <v>87.72</v>
      </c>
      <c r="I301" s="160"/>
      <c r="L301" s="156"/>
      <c r="M301" s="161"/>
      <c r="T301" s="162"/>
      <c r="AT301" s="157" t="s">
        <v>169</v>
      </c>
      <c r="AU301" s="157" t="s">
        <v>81</v>
      </c>
      <c r="AV301" s="13" t="s">
        <v>81</v>
      </c>
      <c r="AW301" s="13" t="s">
        <v>33</v>
      </c>
      <c r="AX301" s="13" t="s">
        <v>72</v>
      </c>
      <c r="AY301" s="157" t="s">
        <v>156</v>
      </c>
    </row>
    <row r="302" spans="2:65" s="13" customFormat="1">
      <c r="B302" s="156"/>
      <c r="D302" s="144" t="s">
        <v>169</v>
      </c>
      <c r="E302" s="157" t="s">
        <v>19</v>
      </c>
      <c r="F302" s="158" t="s">
        <v>3987</v>
      </c>
      <c r="H302" s="159">
        <v>8.7100000000000009</v>
      </c>
      <c r="I302" s="160"/>
      <c r="L302" s="156"/>
      <c r="M302" s="161"/>
      <c r="T302" s="162"/>
      <c r="AT302" s="157" t="s">
        <v>169</v>
      </c>
      <c r="AU302" s="157" t="s">
        <v>81</v>
      </c>
      <c r="AV302" s="13" t="s">
        <v>81</v>
      </c>
      <c r="AW302" s="13" t="s">
        <v>33</v>
      </c>
      <c r="AX302" s="13" t="s">
        <v>72</v>
      </c>
      <c r="AY302" s="157" t="s">
        <v>156</v>
      </c>
    </row>
    <row r="303" spans="2:65" s="13" customFormat="1">
      <c r="B303" s="156"/>
      <c r="D303" s="144" t="s">
        <v>169</v>
      </c>
      <c r="E303" s="157" t="s">
        <v>19</v>
      </c>
      <c r="F303" s="158" t="s">
        <v>3819</v>
      </c>
      <c r="H303" s="159">
        <v>-4.8600000000000003</v>
      </c>
      <c r="I303" s="160"/>
      <c r="L303" s="156"/>
      <c r="M303" s="161"/>
      <c r="T303" s="162"/>
      <c r="AT303" s="157" t="s">
        <v>169</v>
      </c>
      <c r="AU303" s="157" t="s">
        <v>81</v>
      </c>
      <c r="AV303" s="13" t="s">
        <v>81</v>
      </c>
      <c r="AW303" s="13" t="s">
        <v>33</v>
      </c>
      <c r="AX303" s="13" t="s">
        <v>72</v>
      </c>
      <c r="AY303" s="157" t="s">
        <v>156</v>
      </c>
    </row>
    <row r="304" spans="2:65" s="13" customFormat="1">
      <c r="B304" s="156"/>
      <c r="D304" s="144" t="s">
        <v>169</v>
      </c>
      <c r="E304" s="157" t="s">
        <v>19</v>
      </c>
      <c r="F304" s="158" t="s">
        <v>3820</v>
      </c>
      <c r="H304" s="159">
        <v>-5.96</v>
      </c>
      <c r="I304" s="160"/>
      <c r="L304" s="156"/>
      <c r="M304" s="161"/>
      <c r="T304" s="162"/>
      <c r="AT304" s="157" t="s">
        <v>169</v>
      </c>
      <c r="AU304" s="157" t="s">
        <v>81</v>
      </c>
      <c r="AV304" s="13" t="s">
        <v>81</v>
      </c>
      <c r="AW304" s="13" t="s">
        <v>33</v>
      </c>
      <c r="AX304" s="13" t="s">
        <v>72</v>
      </c>
      <c r="AY304" s="157" t="s">
        <v>156</v>
      </c>
    </row>
    <row r="305" spans="2:65" s="13" customFormat="1">
      <c r="B305" s="156"/>
      <c r="D305" s="144" t="s">
        <v>169</v>
      </c>
      <c r="E305" s="157" t="s">
        <v>19</v>
      </c>
      <c r="F305" s="158" t="s">
        <v>3880</v>
      </c>
      <c r="H305" s="159">
        <v>-5.76</v>
      </c>
      <c r="I305" s="160"/>
      <c r="L305" s="156"/>
      <c r="M305" s="161"/>
      <c r="T305" s="162"/>
      <c r="AT305" s="157" t="s">
        <v>169</v>
      </c>
      <c r="AU305" s="157" t="s">
        <v>81</v>
      </c>
      <c r="AV305" s="13" t="s">
        <v>81</v>
      </c>
      <c r="AW305" s="13" t="s">
        <v>33</v>
      </c>
      <c r="AX305" s="13" t="s">
        <v>72</v>
      </c>
      <c r="AY305" s="157" t="s">
        <v>156</v>
      </c>
    </row>
    <row r="306" spans="2:65" s="13" customFormat="1">
      <c r="B306" s="156"/>
      <c r="D306" s="144" t="s">
        <v>169</v>
      </c>
      <c r="E306" s="157" t="s">
        <v>19</v>
      </c>
      <c r="F306" s="158" t="s">
        <v>3988</v>
      </c>
      <c r="H306" s="159">
        <v>-82.385999999999996</v>
      </c>
      <c r="I306" s="160"/>
      <c r="L306" s="156"/>
      <c r="M306" s="161"/>
      <c r="T306" s="162"/>
      <c r="AT306" s="157" t="s">
        <v>169</v>
      </c>
      <c r="AU306" s="157" t="s">
        <v>81</v>
      </c>
      <c r="AV306" s="13" t="s">
        <v>81</v>
      </c>
      <c r="AW306" s="13" t="s">
        <v>33</v>
      </c>
      <c r="AX306" s="13" t="s">
        <v>72</v>
      </c>
      <c r="AY306" s="157" t="s">
        <v>156</v>
      </c>
    </row>
    <row r="307" spans="2:65" s="14" customFormat="1">
      <c r="B307" s="163"/>
      <c r="D307" s="144" t="s">
        <v>169</v>
      </c>
      <c r="E307" s="164" t="s">
        <v>19</v>
      </c>
      <c r="F307" s="165" t="s">
        <v>176</v>
      </c>
      <c r="H307" s="166">
        <v>366.464</v>
      </c>
      <c r="I307" s="167"/>
      <c r="L307" s="163"/>
      <c r="M307" s="168"/>
      <c r="T307" s="169"/>
      <c r="AT307" s="164" t="s">
        <v>169</v>
      </c>
      <c r="AU307" s="164" t="s">
        <v>81</v>
      </c>
      <c r="AV307" s="14" t="s">
        <v>163</v>
      </c>
      <c r="AW307" s="14" t="s">
        <v>33</v>
      </c>
      <c r="AX307" s="14" t="s">
        <v>79</v>
      </c>
      <c r="AY307" s="164" t="s">
        <v>156</v>
      </c>
    </row>
    <row r="308" spans="2:65" s="1" customFormat="1" ht="24.2" customHeight="1">
      <c r="B308" s="32"/>
      <c r="C308" s="131" t="s">
        <v>391</v>
      </c>
      <c r="D308" s="131" t="s">
        <v>158</v>
      </c>
      <c r="E308" s="132" t="s">
        <v>3989</v>
      </c>
      <c r="F308" s="133" t="s">
        <v>3990</v>
      </c>
      <c r="G308" s="134" t="s">
        <v>252</v>
      </c>
      <c r="H308" s="135">
        <v>30.78</v>
      </c>
      <c r="I308" s="136"/>
      <c r="J308" s="137">
        <f>ROUND(I308*H308,2)</f>
        <v>0</v>
      </c>
      <c r="K308" s="133" t="s">
        <v>162</v>
      </c>
      <c r="L308" s="32"/>
      <c r="M308" s="138" t="s">
        <v>19</v>
      </c>
      <c r="N308" s="139" t="s">
        <v>43</v>
      </c>
      <c r="P308" s="140">
        <f>O308*H308</f>
        <v>0</v>
      </c>
      <c r="Q308" s="140">
        <v>2.0000000000000002E-5</v>
      </c>
      <c r="R308" s="140">
        <f>Q308*H308</f>
        <v>6.1560000000000011E-4</v>
      </c>
      <c r="S308" s="140">
        <v>2.0000000000000002E-5</v>
      </c>
      <c r="T308" s="141">
        <f>S308*H308</f>
        <v>6.1560000000000011E-4</v>
      </c>
      <c r="AR308" s="142" t="s">
        <v>163</v>
      </c>
      <c r="AT308" s="142" t="s">
        <v>158</v>
      </c>
      <c r="AU308" s="142" t="s">
        <v>81</v>
      </c>
      <c r="AY308" s="17" t="s">
        <v>156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7" t="s">
        <v>79</v>
      </c>
      <c r="BK308" s="143">
        <f>ROUND(I308*H308,2)</f>
        <v>0</v>
      </c>
      <c r="BL308" s="17" t="s">
        <v>163</v>
      </c>
      <c r="BM308" s="142" t="s">
        <v>3991</v>
      </c>
    </row>
    <row r="309" spans="2:65" s="1" customFormat="1">
      <c r="B309" s="32"/>
      <c r="D309" s="144" t="s">
        <v>165</v>
      </c>
      <c r="F309" s="145" t="s">
        <v>3992</v>
      </c>
      <c r="I309" s="146"/>
      <c r="L309" s="32"/>
      <c r="M309" s="147"/>
      <c r="T309" s="53"/>
      <c r="AT309" s="17" t="s">
        <v>165</v>
      </c>
      <c r="AU309" s="17" t="s">
        <v>81</v>
      </c>
    </row>
    <row r="310" spans="2:65" s="1" customFormat="1">
      <c r="B310" s="32"/>
      <c r="D310" s="148" t="s">
        <v>167</v>
      </c>
      <c r="F310" s="149" t="s">
        <v>3993</v>
      </c>
      <c r="I310" s="146"/>
      <c r="L310" s="32"/>
      <c r="M310" s="147"/>
      <c r="T310" s="53"/>
      <c r="AT310" s="17" t="s">
        <v>167</v>
      </c>
      <c r="AU310" s="17" t="s">
        <v>81</v>
      </c>
    </row>
    <row r="311" spans="2:65" s="13" customFormat="1">
      <c r="B311" s="156"/>
      <c r="D311" s="144" t="s">
        <v>169</v>
      </c>
      <c r="E311" s="157" t="s">
        <v>19</v>
      </c>
      <c r="F311" s="158" t="s">
        <v>3994</v>
      </c>
      <c r="H311" s="159">
        <v>4.8600000000000003</v>
      </c>
      <c r="I311" s="160"/>
      <c r="L311" s="156"/>
      <c r="M311" s="161"/>
      <c r="T311" s="162"/>
      <c r="AT311" s="157" t="s">
        <v>169</v>
      </c>
      <c r="AU311" s="157" t="s">
        <v>81</v>
      </c>
      <c r="AV311" s="13" t="s">
        <v>81</v>
      </c>
      <c r="AW311" s="13" t="s">
        <v>33</v>
      </c>
      <c r="AX311" s="13" t="s">
        <v>72</v>
      </c>
      <c r="AY311" s="157" t="s">
        <v>156</v>
      </c>
    </row>
    <row r="312" spans="2:65" s="13" customFormat="1">
      <c r="B312" s="156"/>
      <c r="D312" s="144" t="s">
        <v>169</v>
      </c>
      <c r="E312" s="157" t="s">
        <v>19</v>
      </c>
      <c r="F312" s="158" t="s">
        <v>3995</v>
      </c>
      <c r="H312" s="159">
        <v>5.96</v>
      </c>
      <c r="I312" s="160"/>
      <c r="L312" s="156"/>
      <c r="M312" s="161"/>
      <c r="T312" s="162"/>
      <c r="AT312" s="157" t="s">
        <v>169</v>
      </c>
      <c r="AU312" s="157" t="s">
        <v>81</v>
      </c>
      <c r="AV312" s="13" t="s">
        <v>81</v>
      </c>
      <c r="AW312" s="13" t="s">
        <v>33</v>
      </c>
      <c r="AX312" s="13" t="s">
        <v>72</v>
      </c>
      <c r="AY312" s="157" t="s">
        <v>156</v>
      </c>
    </row>
    <row r="313" spans="2:65" s="13" customFormat="1">
      <c r="B313" s="156"/>
      <c r="D313" s="144" t="s">
        <v>169</v>
      </c>
      <c r="E313" s="157" t="s">
        <v>19</v>
      </c>
      <c r="F313" s="158" t="s">
        <v>3996</v>
      </c>
      <c r="H313" s="159">
        <v>8.44</v>
      </c>
      <c r="I313" s="160"/>
      <c r="L313" s="156"/>
      <c r="M313" s="161"/>
      <c r="T313" s="162"/>
      <c r="AT313" s="157" t="s">
        <v>169</v>
      </c>
      <c r="AU313" s="157" t="s">
        <v>81</v>
      </c>
      <c r="AV313" s="13" t="s">
        <v>81</v>
      </c>
      <c r="AW313" s="13" t="s">
        <v>33</v>
      </c>
      <c r="AX313" s="13" t="s">
        <v>72</v>
      </c>
      <c r="AY313" s="157" t="s">
        <v>156</v>
      </c>
    </row>
    <row r="314" spans="2:65" s="13" customFormat="1">
      <c r="B314" s="156"/>
      <c r="D314" s="144" t="s">
        <v>169</v>
      </c>
      <c r="E314" s="157" t="s">
        <v>19</v>
      </c>
      <c r="F314" s="158" t="s">
        <v>3997</v>
      </c>
      <c r="H314" s="159">
        <v>11.52</v>
      </c>
      <c r="I314" s="160"/>
      <c r="L314" s="156"/>
      <c r="M314" s="161"/>
      <c r="T314" s="162"/>
      <c r="AT314" s="157" t="s">
        <v>169</v>
      </c>
      <c r="AU314" s="157" t="s">
        <v>81</v>
      </c>
      <c r="AV314" s="13" t="s">
        <v>81</v>
      </c>
      <c r="AW314" s="13" t="s">
        <v>33</v>
      </c>
      <c r="AX314" s="13" t="s">
        <v>72</v>
      </c>
      <c r="AY314" s="157" t="s">
        <v>156</v>
      </c>
    </row>
    <row r="315" spans="2:65" s="14" customFormat="1">
      <c r="B315" s="163"/>
      <c r="D315" s="144" t="s">
        <v>169</v>
      </c>
      <c r="E315" s="164" t="s">
        <v>19</v>
      </c>
      <c r="F315" s="165" t="s">
        <v>176</v>
      </c>
      <c r="H315" s="166">
        <v>30.78</v>
      </c>
      <c r="I315" s="167"/>
      <c r="L315" s="163"/>
      <c r="M315" s="168"/>
      <c r="T315" s="169"/>
      <c r="AT315" s="164" t="s">
        <v>169</v>
      </c>
      <c r="AU315" s="164" t="s">
        <v>81</v>
      </c>
      <c r="AV315" s="14" t="s">
        <v>163</v>
      </c>
      <c r="AW315" s="14" t="s">
        <v>33</v>
      </c>
      <c r="AX315" s="14" t="s">
        <v>79</v>
      </c>
      <c r="AY315" s="164" t="s">
        <v>156</v>
      </c>
    </row>
    <row r="316" spans="2:65" s="1" customFormat="1" ht="16.5" customHeight="1">
      <c r="B316" s="32"/>
      <c r="C316" s="131" t="s">
        <v>399</v>
      </c>
      <c r="D316" s="131" t="s">
        <v>158</v>
      </c>
      <c r="E316" s="132" t="s">
        <v>3998</v>
      </c>
      <c r="F316" s="133" t="s">
        <v>3999</v>
      </c>
      <c r="G316" s="134" t="s">
        <v>252</v>
      </c>
      <c r="H316" s="135">
        <v>535.80799999999999</v>
      </c>
      <c r="I316" s="136"/>
      <c r="J316" s="137">
        <f>ROUND(I316*H316,2)</f>
        <v>0</v>
      </c>
      <c r="K316" s="133" t="s">
        <v>162</v>
      </c>
      <c r="L316" s="32"/>
      <c r="M316" s="138" t="s">
        <v>19</v>
      </c>
      <c r="N316" s="139" t="s">
        <v>43</v>
      </c>
      <c r="P316" s="140">
        <f>O316*H316</f>
        <v>0</v>
      </c>
      <c r="Q316" s="140">
        <v>0</v>
      </c>
      <c r="R316" s="140">
        <f>Q316*H316</f>
        <v>0</v>
      </c>
      <c r="S316" s="140">
        <v>0</v>
      </c>
      <c r="T316" s="141">
        <f>S316*H316</f>
        <v>0</v>
      </c>
      <c r="AR316" s="142" t="s">
        <v>163</v>
      </c>
      <c r="AT316" s="142" t="s">
        <v>158</v>
      </c>
      <c r="AU316" s="142" t="s">
        <v>81</v>
      </c>
      <c r="AY316" s="17" t="s">
        <v>156</v>
      </c>
      <c r="BE316" s="143">
        <f>IF(N316="základní",J316,0)</f>
        <v>0</v>
      </c>
      <c r="BF316" s="143">
        <f>IF(N316="snížená",J316,0)</f>
        <v>0</v>
      </c>
      <c r="BG316" s="143">
        <f>IF(N316="zákl. přenesená",J316,0)</f>
        <v>0</v>
      </c>
      <c r="BH316" s="143">
        <f>IF(N316="sníž. přenesená",J316,0)</f>
        <v>0</v>
      </c>
      <c r="BI316" s="143">
        <f>IF(N316="nulová",J316,0)</f>
        <v>0</v>
      </c>
      <c r="BJ316" s="17" t="s">
        <v>79</v>
      </c>
      <c r="BK316" s="143">
        <f>ROUND(I316*H316,2)</f>
        <v>0</v>
      </c>
      <c r="BL316" s="17" t="s">
        <v>163</v>
      </c>
      <c r="BM316" s="142" t="s">
        <v>4000</v>
      </c>
    </row>
    <row r="317" spans="2:65" s="1" customFormat="1">
      <c r="B317" s="32"/>
      <c r="D317" s="144" t="s">
        <v>165</v>
      </c>
      <c r="F317" s="145" t="s">
        <v>4001</v>
      </c>
      <c r="I317" s="146"/>
      <c r="L317" s="32"/>
      <c r="M317" s="147"/>
      <c r="T317" s="53"/>
      <c r="AT317" s="17" t="s">
        <v>165</v>
      </c>
      <c r="AU317" s="17" t="s">
        <v>81</v>
      </c>
    </row>
    <row r="318" spans="2:65" s="1" customFormat="1">
      <c r="B318" s="32"/>
      <c r="D318" s="148" t="s">
        <v>167</v>
      </c>
      <c r="F318" s="149" t="s">
        <v>4002</v>
      </c>
      <c r="I318" s="146"/>
      <c r="L318" s="32"/>
      <c r="M318" s="147"/>
      <c r="T318" s="53"/>
      <c r="AT318" s="17" t="s">
        <v>167</v>
      </c>
      <c r="AU318" s="17" t="s">
        <v>81</v>
      </c>
    </row>
    <row r="319" spans="2:65" s="13" customFormat="1">
      <c r="B319" s="156"/>
      <c r="D319" s="144" t="s">
        <v>169</v>
      </c>
      <c r="E319" s="157" t="s">
        <v>19</v>
      </c>
      <c r="F319" s="158" t="s">
        <v>3816</v>
      </c>
      <c r="H319" s="159">
        <v>461.25</v>
      </c>
      <c r="I319" s="160"/>
      <c r="L319" s="156"/>
      <c r="M319" s="161"/>
      <c r="T319" s="162"/>
      <c r="AT319" s="157" t="s">
        <v>169</v>
      </c>
      <c r="AU319" s="157" t="s">
        <v>81</v>
      </c>
      <c r="AV319" s="13" t="s">
        <v>81</v>
      </c>
      <c r="AW319" s="13" t="s">
        <v>33</v>
      </c>
      <c r="AX319" s="13" t="s">
        <v>72</v>
      </c>
      <c r="AY319" s="157" t="s">
        <v>156</v>
      </c>
    </row>
    <row r="320" spans="2:65" s="13" customFormat="1">
      <c r="B320" s="156"/>
      <c r="D320" s="144" t="s">
        <v>169</v>
      </c>
      <c r="E320" s="157" t="s">
        <v>19</v>
      </c>
      <c r="F320" s="158" t="s">
        <v>3817</v>
      </c>
      <c r="H320" s="159">
        <v>92.88</v>
      </c>
      <c r="I320" s="160"/>
      <c r="L320" s="156"/>
      <c r="M320" s="161"/>
      <c r="T320" s="162"/>
      <c r="AT320" s="157" t="s">
        <v>169</v>
      </c>
      <c r="AU320" s="157" t="s">
        <v>81</v>
      </c>
      <c r="AV320" s="13" t="s">
        <v>81</v>
      </c>
      <c r="AW320" s="13" t="s">
        <v>33</v>
      </c>
      <c r="AX320" s="13" t="s">
        <v>72</v>
      </c>
      <c r="AY320" s="157" t="s">
        <v>156</v>
      </c>
    </row>
    <row r="321" spans="2:65" s="13" customFormat="1">
      <c r="B321" s="156"/>
      <c r="D321" s="144" t="s">
        <v>169</v>
      </c>
      <c r="E321" s="157" t="s">
        <v>19</v>
      </c>
      <c r="F321" s="158" t="s">
        <v>3818</v>
      </c>
      <c r="H321" s="159">
        <v>12.458</v>
      </c>
      <c r="I321" s="160"/>
      <c r="L321" s="156"/>
      <c r="M321" s="161"/>
      <c r="T321" s="162"/>
      <c r="AT321" s="157" t="s">
        <v>169</v>
      </c>
      <c r="AU321" s="157" t="s">
        <v>81</v>
      </c>
      <c r="AV321" s="13" t="s">
        <v>81</v>
      </c>
      <c r="AW321" s="13" t="s">
        <v>33</v>
      </c>
      <c r="AX321" s="13" t="s">
        <v>72</v>
      </c>
      <c r="AY321" s="157" t="s">
        <v>156</v>
      </c>
    </row>
    <row r="322" spans="2:65" s="13" customFormat="1">
      <c r="B322" s="156"/>
      <c r="D322" s="144" t="s">
        <v>169</v>
      </c>
      <c r="E322" s="157" t="s">
        <v>19</v>
      </c>
      <c r="F322" s="158" t="s">
        <v>3819</v>
      </c>
      <c r="H322" s="159">
        <v>-4.8600000000000003</v>
      </c>
      <c r="I322" s="160"/>
      <c r="L322" s="156"/>
      <c r="M322" s="161"/>
      <c r="T322" s="162"/>
      <c r="AT322" s="157" t="s">
        <v>169</v>
      </c>
      <c r="AU322" s="157" t="s">
        <v>81</v>
      </c>
      <c r="AV322" s="13" t="s">
        <v>81</v>
      </c>
      <c r="AW322" s="13" t="s">
        <v>33</v>
      </c>
      <c r="AX322" s="13" t="s">
        <v>72</v>
      </c>
      <c r="AY322" s="157" t="s">
        <v>156</v>
      </c>
    </row>
    <row r="323" spans="2:65" s="13" customFormat="1">
      <c r="B323" s="156"/>
      <c r="D323" s="144" t="s">
        <v>169</v>
      </c>
      <c r="E323" s="157" t="s">
        <v>19</v>
      </c>
      <c r="F323" s="158" t="s">
        <v>3820</v>
      </c>
      <c r="H323" s="159">
        <v>-5.96</v>
      </c>
      <c r="I323" s="160"/>
      <c r="L323" s="156"/>
      <c r="M323" s="161"/>
      <c r="T323" s="162"/>
      <c r="AT323" s="157" t="s">
        <v>169</v>
      </c>
      <c r="AU323" s="157" t="s">
        <v>81</v>
      </c>
      <c r="AV323" s="13" t="s">
        <v>81</v>
      </c>
      <c r="AW323" s="13" t="s">
        <v>33</v>
      </c>
      <c r="AX323" s="13" t="s">
        <v>72</v>
      </c>
      <c r="AY323" s="157" t="s">
        <v>156</v>
      </c>
    </row>
    <row r="324" spans="2:65" s="13" customFormat="1">
      <c r="B324" s="156"/>
      <c r="D324" s="144" t="s">
        <v>169</v>
      </c>
      <c r="E324" s="157" t="s">
        <v>19</v>
      </c>
      <c r="F324" s="158" t="s">
        <v>3821</v>
      </c>
      <c r="H324" s="159">
        <v>-8.44</v>
      </c>
      <c r="I324" s="160"/>
      <c r="L324" s="156"/>
      <c r="M324" s="161"/>
      <c r="T324" s="162"/>
      <c r="AT324" s="157" t="s">
        <v>169</v>
      </c>
      <c r="AU324" s="157" t="s">
        <v>81</v>
      </c>
      <c r="AV324" s="13" t="s">
        <v>81</v>
      </c>
      <c r="AW324" s="13" t="s">
        <v>33</v>
      </c>
      <c r="AX324" s="13" t="s">
        <v>72</v>
      </c>
      <c r="AY324" s="157" t="s">
        <v>156</v>
      </c>
    </row>
    <row r="325" spans="2:65" s="13" customFormat="1">
      <c r="B325" s="156"/>
      <c r="D325" s="144" t="s">
        <v>169</v>
      </c>
      <c r="E325" s="157" t="s">
        <v>19</v>
      </c>
      <c r="F325" s="158" t="s">
        <v>3822</v>
      </c>
      <c r="H325" s="159">
        <v>-11.52</v>
      </c>
      <c r="I325" s="160"/>
      <c r="L325" s="156"/>
      <c r="M325" s="161"/>
      <c r="T325" s="162"/>
      <c r="AT325" s="157" t="s">
        <v>169</v>
      </c>
      <c r="AU325" s="157" t="s">
        <v>81</v>
      </c>
      <c r="AV325" s="13" t="s">
        <v>81</v>
      </c>
      <c r="AW325" s="13" t="s">
        <v>33</v>
      </c>
      <c r="AX325" s="13" t="s">
        <v>72</v>
      </c>
      <c r="AY325" s="157" t="s">
        <v>156</v>
      </c>
    </row>
    <row r="326" spans="2:65" s="14" customFormat="1">
      <c r="B326" s="163"/>
      <c r="D326" s="144" t="s">
        <v>169</v>
      </c>
      <c r="E326" s="164" t="s">
        <v>19</v>
      </c>
      <c r="F326" s="165" t="s">
        <v>176</v>
      </c>
      <c r="H326" s="166">
        <v>535.80799999999999</v>
      </c>
      <c r="I326" s="167"/>
      <c r="L326" s="163"/>
      <c r="M326" s="168"/>
      <c r="T326" s="169"/>
      <c r="AT326" s="164" t="s">
        <v>169</v>
      </c>
      <c r="AU326" s="164" t="s">
        <v>81</v>
      </c>
      <c r="AV326" s="14" t="s">
        <v>163</v>
      </c>
      <c r="AW326" s="14" t="s">
        <v>33</v>
      </c>
      <c r="AX326" s="14" t="s">
        <v>79</v>
      </c>
      <c r="AY326" s="164" t="s">
        <v>156</v>
      </c>
    </row>
    <row r="327" spans="2:65" s="1" customFormat="1" ht="16.5" customHeight="1">
      <c r="B327" s="32"/>
      <c r="C327" s="131" t="s">
        <v>405</v>
      </c>
      <c r="D327" s="131" t="s">
        <v>158</v>
      </c>
      <c r="E327" s="132" t="s">
        <v>4003</v>
      </c>
      <c r="F327" s="133" t="s">
        <v>4004</v>
      </c>
      <c r="G327" s="134" t="s">
        <v>284</v>
      </c>
      <c r="H327" s="135">
        <v>1</v>
      </c>
      <c r="I327" s="136"/>
      <c r="J327" s="137">
        <f>ROUND(I327*H327,2)</f>
        <v>0</v>
      </c>
      <c r="K327" s="133" t="s">
        <v>577</v>
      </c>
      <c r="L327" s="32"/>
      <c r="M327" s="138" t="s">
        <v>19</v>
      </c>
      <c r="N327" s="139" t="s">
        <v>43</v>
      </c>
      <c r="P327" s="140">
        <f>O327*H327</f>
        <v>0</v>
      </c>
      <c r="Q327" s="140">
        <v>0</v>
      </c>
      <c r="R327" s="140">
        <f>Q327*H327</f>
        <v>0</v>
      </c>
      <c r="S327" s="140">
        <v>0</v>
      </c>
      <c r="T327" s="141">
        <f>S327*H327</f>
        <v>0</v>
      </c>
      <c r="AR327" s="142" t="s">
        <v>163</v>
      </c>
      <c r="AT327" s="142" t="s">
        <v>158</v>
      </c>
      <c r="AU327" s="142" t="s">
        <v>81</v>
      </c>
      <c r="AY327" s="17" t="s">
        <v>156</v>
      </c>
      <c r="BE327" s="143">
        <f>IF(N327="základní",J327,0)</f>
        <v>0</v>
      </c>
      <c r="BF327" s="143">
        <f>IF(N327="snížená",J327,0)</f>
        <v>0</v>
      </c>
      <c r="BG327" s="143">
        <f>IF(N327="zákl. přenesená",J327,0)</f>
        <v>0</v>
      </c>
      <c r="BH327" s="143">
        <f>IF(N327="sníž. přenesená",J327,0)</f>
        <v>0</v>
      </c>
      <c r="BI327" s="143">
        <f>IF(N327="nulová",J327,0)</f>
        <v>0</v>
      </c>
      <c r="BJ327" s="17" t="s">
        <v>79</v>
      </c>
      <c r="BK327" s="143">
        <f>ROUND(I327*H327,2)</f>
        <v>0</v>
      </c>
      <c r="BL327" s="17" t="s">
        <v>163</v>
      </c>
      <c r="BM327" s="142" t="s">
        <v>4005</v>
      </c>
    </row>
    <row r="328" spans="2:65" s="1" customFormat="1">
      <c r="B328" s="32"/>
      <c r="D328" s="144" t="s">
        <v>165</v>
      </c>
      <c r="F328" s="145" t="s">
        <v>4006</v>
      </c>
      <c r="I328" s="146"/>
      <c r="L328" s="32"/>
      <c r="M328" s="147"/>
      <c r="T328" s="53"/>
      <c r="AT328" s="17" t="s">
        <v>165</v>
      </c>
      <c r="AU328" s="17" t="s">
        <v>81</v>
      </c>
    </row>
    <row r="329" spans="2:65" s="13" customFormat="1">
      <c r="B329" s="156"/>
      <c r="D329" s="144" t="s">
        <v>169</v>
      </c>
      <c r="E329" s="157" t="s">
        <v>19</v>
      </c>
      <c r="F329" s="158" t="s">
        <v>4007</v>
      </c>
      <c r="H329" s="159">
        <v>1</v>
      </c>
      <c r="I329" s="160"/>
      <c r="L329" s="156"/>
      <c r="M329" s="161"/>
      <c r="T329" s="162"/>
      <c r="AT329" s="157" t="s">
        <v>169</v>
      </c>
      <c r="AU329" s="157" t="s">
        <v>81</v>
      </c>
      <c r="AV329" s="13" t="s">
        <v>81</v>
      </c>
      <c r="AW329" s="13" t="s">
        <v>33</v>
      </c>
      <c r="AX329" s="13" t="s">
        <v>79</v>
      </c>
      <c r="AY329" s="157" t="s">
        <v>156</v>
      </c>
    </row>
    <row r="330" spans="2:65" s="1" customFormat="1" ht="16.5" customHeight="1">
      <c r="B330" s="32"/>
      <c r="C330" s="170" t="s">
        <v>411</v>
      </c>
      <c r="D330" s="170" t="s">
        <v>237</v>
      </c>
      <c r="E330" s="171" t="s">
        <v>4008</v>
      </c>
      <c r="F330" s="172" t="s">
        <v>4009</v>
      </c>
      <c r="G330" s="173" t="s">
        <v>372</v>
      </c>
      <c r="H330" s="174">
        <v>0.3</v>
      </c>
      <c r="I330" s="175"/>
      <c r="J330" s="176">
        <f>ROUND(I330*H330,2)</f>
        <v>0</v>
      </c>
      <c r="K330" s="172" t="s">
        <v>162</v>
      </c>
      <c r="L330" s="177"/>
      <c r="M330" s="178" t="s">
        <v>19</v>
      </c>
      <c r="N330" s="179" t="s">
        <v>43</v>
      </c>
      <c r="P330" s="140">
        <f>O330*H330</f>
        <v>0</v>
      </c>
      <c r="Q330" s="140">
        <v>5.1999999999999998E-3</v>
      </c>
      <c r="R330" s="140">
        <f>Q330*H330</f>
        <v>1.56E-3</v>
      </c>
      <c r="S330" s="140">
        <v>0</v>
      </c>
      <c r="T330" s="141">
        <f>S330*H330</f>
        <v>0</v>
      </c>
      <c r="AR330" s="142" t="s">
        <v>215</v>
      </c>
      <c r="AT330" s="142" t="s">
        <v>237</v>
      </c>
      <c r="AU330" s="142" t="s">
        <v>81</v>
      </c>
      <c r="AY330" s="17" t="s">
        <v>156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7" t="s">
        <v>79</v>
      </c>
      <c r="BK330" s="143">
        <f>ROUND(I330*H330,2)</f>
        <v>0</v>
      </c>
      <c r="BL330" s="17" t="s">
        <v>163</v>
      </c>
      <c r="BM330" s="142" t="s">
        <v>4010</v>
      </c>
    </row>
    <row r="331" spans="2:65" s="1" customFormat="1">
      <c r="B331" s="32"/>
      <c r="D331" s="144" t="s">
        <v>165</v>
      </c>
      <c r="F331" s="145" t="s">
        <v>4009</v>
      </c>
      <c r="I331" s="146"/>
      <c r="L331" s="32"/>
      <c r="M331" s="147"/>
      <c r="T331" s="53"/>
      <c r="AT331" s="17" t="s">
        <v>165</v>
      </c>
      <c r="AU331" s="17" t="s">
        <v>81</v>
      </c>
    </row>
    <row r="332" spans="2:65" s="13" customFormat="1">
      <c r="B332" s="156"/>
      <c r="D332" s="144" t="s">
        <v>169</v>
      </c>
      <c r="E332" s="157" t="s">
        <v>19</v>
      </c>
      <c r="F332" s="158" t="s">
        <v>4011</v>
      </c>
      <c r="H332" s="159">
        <v>0.3</v>
      </c>
      <c r="I332" s="160"/>
      <c r="L332" s="156"/>
      <c r="M332" s="161"/>
      <c r="T332" s="162"/>
      <c r="AT332" s="157" t="s">
        <v>169</v>
      </c>
      <c r="AU332" s="157" t="s">
        <v>81</v>
      </c>
      <c r="AV332" s="13" t="s">
        <v>81</v>
      </c>
      <c r="AW332" s="13" t="s">
        <v>33</v>
      </c>
      <c r="AX332" s="13" t="s">
        <v>79</v>
      </c>
      <c r="AY332" s="157" t="s">
        <v>156</v>
      </c>
    </row>
    <row r="333" spans="2:65" s="11" customFormat="1" ht="22.9" customHeight="1">
      <c r="B333" s="119"/>
      <c r="D333" s="120" t="s">
        <v>71</v>
      </c>
      <c r="E333" s="129" t="s">
        <v>223</v>
      </c>
      <c r="F333" s="129" t="s">
        <v>607</v>
      </c>
      <c r="I333" s="122"/>
      <c r="J333" s="130">
        <f>BK333</f>
        <v>0</v>
      </c>
      <c r="L333" s="119"/>
      <c r="M333" s="124"/>
      <c r="P333" s="125">
        <f>SUM(P334:P421)</f>
        <v>0</v>
      </c>
      <c r="R333" s="125">
        <f>SUM(R334:R421)</f>
        <v>8.43E-4</v>
      </c>
      <c r="T333" s="126">
        <f>SUM(T334:T421)</f>
        <v>13.248619999999999</v>
      </c>
      <c r="AR333" s="120" t="s">
        <v>79</v>
      </c>
      <c r="AT333" s="127" t="s">
        <v>71</v>
      </c>
      <c r="AU333" s="127" t="s">
        <v>79</v>
      </c>
      <c r="AY333" s="120" t="s">
        <v>156</v>
      </c>
      <c r="BK333" s="128">
        <f>SUM(BK334:BK421)</f>
        <v>0</v>
      </c>
    </row>
    <row r="334" spans="2:65" s="1" customFormat="1" ht="37.9" customHeight="1">
      <c r="B334" s="32"/>
      <c r="C334" s="131" t="s">
        <v>417</v>
      </c>
      <c r="D334" s="131" t="s">
        <v>158</v>
      </c>
      <c r="E334" s="132" t="s">
        <v>4012</v>
      </c>
      <c r="F334" s="133" t="s">
        <v>4013</v>
      </c>
      <c r="G334" s="134" t="s">
        <v>252</v>
      </c>
      <c r="H334" s="135">
        <v>604</v>
      </c>
      <c r="I334" s="136"/>
      <c r="J334" s="137">
        <f>ROUND(I334*H334,2)</f>
        <v>0</v>
      </c>
      <c r="K334" s="133" t="s">
        <v>162</v>
      </c>
      <c r="L334" s="32"/>
      <c r="M334" s="138" t="s">
        <v>19</v>
      </c>
      <c r="N334" s="139" t="s">
        <v>43</v>
      </c>
      <c r="P334" s="140">
        <f>O334*H334</f>
        <v>0</v>
      </c>
      <c r="Q334" s="140">
        <v>0</v>
      </c>
      <c r="R334" s="140">
        <f>Q334*H334</f>
        <v>0</v>
      </c>
      <c r="S334" s="140">
        <v>0</v>
      </c>
      <c r="T334" s="141">
        <f>S334*H334</f>
        <v>0</v>
      </c>
      <c r="AR334" s="142" t="s">
        <v>163</v>
      </c>
      <c r="AT334" s="142" t="s">
        <v>158</v>
      </c>
      <c r="AU334" s="142" t="s">
        <v>81</v>
      </c>
      <c r="AY334" s="17" t="s">
        <v>156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7" t="s">
        <v>79</v>
      </c>
      <c r="BK334" s="143">
        <f>ROUND(I334*H334,2)</f>
        <v>0</v>
      </c>
      <c r="BL334" s="17" t="s">
        <v>163</v>
      </c>
      <c r="BM334" s="142" t="s">
        <v>4014</v>
      </c>
    </row>
    <row r="335" spans="2:65" s="1" customFormat="1">
      <c r="B335" s="32"/>
      <c r="D335" s="144" t="s">
        <v>165</v>
      </c>
      <c r="F335" s="145" t="s">
        <v>4015</v>
      </c>
      <c r="I335" s="146"/>
      <c r="L335" s="32"/>
      <c r="M335" s="147"/>
      <c r="T335" s="53"/>
      <c r="AT335" s="17" t="s">
        <v>165</v>
      </c>
      <c r="AU335" s="17" t="s">
        <v>81</v>
      </c>
    </row>
    <row r="336" spans="2:65" s="1" customFormat="1">
      <c r="B336" s="32"/>
      <c r="D336" s="148" t="s">
        <v>167</v>
      </c>
      <c r="F336" s="149" t="s">
        <v>4016</v>
      </c>
      <c r="I336" s="146"/>
      <c r="L336" s="32"/>
      <c r="M336" s="147"/>
      <c r="T336" s="53"/>
      <c r="AT336" s="17" t="s">
        <v>167</v>
      </c>
      <c r="AU336" s="17" t="s">
        <v>81</v>
      </c>
    </row>
    <row r="337" spans="2:65" s="13" customFormat="1">
      <c r="B337" s="156"/>
      <c r="D337" s="144" t="s">
        <v>169</v>
      </c>
      <c r="E337" s="157" t="s">
        <v>19</v>
      </c>
      <c r="F337" s="158" t="s">
        <v>4017</v>
      </c>
      <c r="H337" s="159">
        <v>604</v>
      </c>
      <c r="I337" s="160"/>
      <c r="L337" s="156"/>
      <c r="M337" s="161"/>
      <c r="T337" s="162"/>
      <c r="AT337" s="157" t="s">
        <v>169</v>
      </c>
      <c r="AU337" s="157" t="s">
        <v>81</v>
      </c>
      <c r="AV337" s="13" t="s">
        <v>81</v>
      </c>
      <c r="AW337" s="13" t="s">
        <v>33</v>
      </c>
      <c r="AX337" s="13" t="s">
        <v>72</v>
      </c>
      <c r="AY337" s="157" t="s">
        <v>156</v>
      </c>
    </row>
    <row r="338" spans="2:65" s="14" customFormat="1">
      <c r="B338" s="163"/>
      <c r="D338" s="144" t="s">
        <v>169</v>
      </c>
      <c r="E338" s="164" t="s">
        <v>19</v>
      </c>
      <c r="F338" s="165" t="s">
        <v>176</v>
      </c>
      <c r="H338" s="166">
        <v>604</v>
      </c>
      <c r="I338" s="167"/>
      <c r="L338" s="163"/>
      <c r="M338" s="168"/>
      <c r="T338" s="169"/>
      <c r="AT338" s="164" t="s">
        <v>169</v>
      </c>
      <c r="AU338" s="164" t="s">
        <v>81</v>
      </c>
      <c r="AV338" s="14" t="s">
        <v>163</v>
      </c>
      <c r="AW338" s="14" t="s">
        <v>33</v>
      </c>
      <c r="AX338" s="14" t="s">
        <v>79</v>
      </c>
      <c r="AY338" s="164" t="s">
        <v>156</v>
      </c>
    </row>
    <row r="339" spans="2:65" s="1" customFormat="1" ht="37.9" customHeight="1">
      <c r="B339" s="32"/>
      <c r="C339" s="131" t="s">
        <v>424</v>
      </c>
      <c r="D339" s="131" t="s">
        <v>158</v>
      </c>
      <c r="E339" s="132" t="s">
        <v>4018</v>
      </c>
      <c r="F339" s="133" t="s">
        <v>4019</v>
      </c>
      <c r="G339" s="134" t="s">
        <v>252</v>
      </c>
      <c r="H339" s="135">
        <v>36240</v>
      </c>
      <c r="I339" s="136"/>
      <c r="J339" s="137">
        <f>ROUND(I339*H339,2)</f>
        <v>0</v>
      </c>
      <c r="K339" s="133" t="s">
        <v>162</v>
      </c>
      <c r="L339" s="32"/>
      <c r="M339" s="138" t="s">
        <v>19</v>
      </c>
      <c r="N339" s="139" t="s">
        <v>43</v>
      </c>
      <c r="P339" s="140">
        <f>O339*H339</f>
        <v>0</v>
      </c>
      <c r="Q339" s="140">
        <v>0</v>
      </c>
      <c r="R339" s="140">
        <f>Q339*H339</f>
        <v>0</v>
      </c>
      <c r="S339" s="140">
        <v>0</v>
      </c>
      <c r="T339" s="141">
        <f>S339*H339</f>
        <v>0</v>
      </c>
      <c r="AR339" s="142" t="s">
        <v>163</v>
      </c>
      <c r="AT339" s="142" t="s">
        <v>158</v>
      </c>
      <c r="AU339" s="142" t="s">
        <v>81</v>
      </c>
      <c r="AY339" s="17" t="s">
        <v>156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79</v>
      </c>
      <c r="BK339" s="143">
        <f>ROUND(I339*H339,2)</f>
        <v>0</v>
      </c>
      <c r="BL339" s="17" t="s">
        <v>163</v>
      </c>
      <c r="BM339" s="142" t="s">
        <v>4020</v>
      </c>
    </row>
    <row r="340" spans="2:65" s="1" customFormat="1">
      <c r="B340" s="32"/>
      <c r="D340" s="144" t="s">
        <v>165</v>
      </c>
      <c r="F340" s="145" t="s">
        <v>4021</v>
      </c>
      <c r="I340" s="146"/>
      <c r="L340" s="32"/>
      <c r="M340" s="147"/>
      <c r="T340" s="53"/>
      <c r="AT340" s="17" t="s">
        <v>165</v>
      </c>
      <c r="AU340" s="17" t="s">
        <v>81</v>
      </c>
    </row>
    <row r="341" spans="2:65" s="1" customFormat="1">
      <c r="B341" s="32"/>
      <c r="D341" s="148" t="s">
        <v>167</v>
      </c>
      <c r="F341" s="149" t="s">
        <v>4022</v>
      </c>
      <c r="I341" s="146"/>
      <c r="L341" s="32"/>
      <c r="M341" s="147"/>
      <c r="T341" s="53"/>
      <c r="AT341" s="17" t="s">
        <v>167</v>
      </c>
      <c r="AU341" s="17" t="s">
        <v>81</v>
      </c>
    </row>
    <row r="342" spans="2:65" s="13" customFormat="1">
      <c r="B342" s="156"/>
      <c r="D342" s="144" t="s">
        <v>169</v>
      </c>
      <c r="E342" s="157" t="s">
        <v>19</v>
      </c>
      <c r="F342" s="158" t="s">
        <v>4023</v>
      </c>
      <c r="H342" s="159">
        <v>36240</v>
      </c>
      <c r="I342" s="160"/>
      <c r="L342" s="156"/>
      <c r="M342" s="161"/>
      <c r="T342" s="162"/>
      <c r="AT342" s="157" t="s">
        <v>169</v>
      </c>
      <c r="AU342" s="157" t="s">
        <v>81</v>
      </c>
      <c r="AV342" s="13" t="s">
        <v>81</v>
      </c>
      <c r="AW342" s="13" t="s">
        <v>33</v>
      </c>
      <c r="AX342" s="13" t="s">
        <v>79</v>
      </c>
      <c r="AY342" s="157" t="s">
        <v>156</v>
      </c>
    </row>
    <row r="343" spans="2:65" s="1" customFormat="1" ht="44.25" customHeight="1">
      <c r="B343" s="32"/>
      <c r="C343" s="131" t="s">
        <v>442</v>
      </c>
      <c r="D343" s="131" t="s">
        <v>158</v>
      </c>
      <c r="E343" s="132" t="s">
        <v>4024</v>
      </c>
      <c r="F343" s="133" t="s">
        <v>4025</v>
      </c>
      <c r="G343" s="134" t="s">
        <v>284</v>
      </c>
      <c r="H343" s="135">
        <v>1</v>
      </c>
      <c r="I343" s="136"/>
      <c r="J343" s="137">
        <f>ROUND(I343*H343,2)</f>
        <v>0</v>
      </c>
      <c r="K343" s="133" t="s">
        <v>162</v>
      </c>
      <c r="L343" s="32"/>
      <c r="M343" s="138" t="s">
        <v>19</v>
      </c>
      <c r="N343" s="139" t="s">
        <v>43</v>
      </c>
      <c r="P343" s="140">
        <f>O343*H343</f>
        <v>0</v>
      </c>
      <c r="Q343" s="140">
        <v>0</v>
      </c>
      <c r="R343" s="140">
        <f>Q343*H343</f>
        <v>0</v>
      </c>
      <c r="S343" s="140">
        <v>0</v>
      </c>
      <c r="T343" s="141">
        <f>S343*H343</f>
        <v>0</v>
      </c>
      <c r="AR343" s="142" t="s">
        <v>163</v>
      </c>
      <c r="AT343" s="142" t="s">
        <v>158</v>
      </c>
      <c r="AU343" s="142" t="s">
        <v>81</v>
      </c>
      <c r="AY343" s="17" t="s">
        <v>156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7" t="s">
        <v>79</v>
      </c>
      <c r="BK343" s="143">
        <f>ROUND(I343*H343,2)</f>
        <v>0</v>
      </c>
      <c r="BL343" s="17" t="s">
        <v>163</v>
      </c>
      <c r="BM343" s="142" t="s">
        <v>4026</v>
      </c>
    </row>
    <row r="344" spans="2:65" s="1" customFormat="1">
      <c r="B344" s="32"/>
      <c r="D344" s="144" t="s">
        <v>165</v>
      </c>
      <c r="F344" s="145" t="s">
        <v>4027</v>
      </c>
      <c r="I344" s="146"/>
      <c r="L344" s="32"/>
      <c r="M344" s="147"/>
      <c r="T344" s="53"/>
      <c r="AT344" s="17" t="s">
        <v>165</v>
      </c>
      <c r="AU344" s="17" t="s">
        <v>81</v>
      </c>
    </row>
    <row r="345" spans="2:65" s="1" customFormat="1">
      <c r="B345" s="32"/>
      <c r="D345" s="148" t="s">
        <v>167</v>
      </c>
      <c r="F345" s="149" t="s">
        <v>4028</v>
      </c>
      <c r="I345" s="146"/>
      <c r="L345" s="32"/>
      <c r="M345" s="147"/>
      <c r="T345" s="53"/>
      <c r="AT345" s="17" t="s">
        <v>167</v>
      </c>
      <c r="AU345" s="17" t="s">
        <v>81</v>
      </c>
    </row>
    <row r="346" spans="2:65" s="1" customFormat="1" ht="37.9" customHeight="1">
      <c r="B346" s="32"/>
      <c r="C346" s="131" t="s">
        <v>448</v>
      </c>
      <c r="D346" s="131" t="s">
        <v>158</v>
      </c>
      <c r="E346" s="132" t="s">
        <v>4029</v>
      </c>
      <c r="F346" s="133" t="s">
        <v>4030</v>
      </c>
      <c r="G346" s="134" t="s">
        <v>252</v>
      </c>
      <c r="H346" s="135">
        <v>604</v>
      </c>
      <c r="I346" s="136"/>
      <c r="J346" s="137">
        <f>ROUND(I346*H346,2)</f>
        <v>0</v>
      </c>
      <c r="K346" s="133" t="s">
        <v>162</v>
      </c>
      <c r="L346" s="32"/>
      <c r="M346" s="138" t="s">
        <v>19</v>
      </c>
      <c r="N346" s="139" t="s">
        <v>43</v>
      </c>
      <c r="P346" s="140">
        <f>O346*H346</f>
        <v>0</v>
      </c>
      <c r="Q346" s="140">
        <v>0</v>
      </c>
      <c r="R346" s="140">
        <f>Q346*H346</f>
        <v>0</v>
      </c>
      <c r="S346" s="140">
        <v>0</v>
      </c>
      <c r="T346" s="141">
        <f>S346*H346</f>
        <v>0</v>
      </c>
      <c r="AR346" s="142" t="s">
        <v>163</v>
      </c>
      <c r="AT346" s="142" t="s">
        <v>158</v>
      </c>
      <c r="AU346" s="142" t="s">
        <v>81</v>
      </c>
      <c r="AY346" s="17" t="s">
        <v>156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7" t="s">
        <v>79</v>
      </c>
      <c r="BK346" s="143">
        <f>ROUND(I346*H346,2)</f>
        <v>0</v>
      </c>
      <c r="BL346" s="17" t="s">
        <v>163</v>
      </c>
      <c r="BM346" s="142" t="s">
        <v>4031</v>
      </c>
    </row>
    <row r="347" spans="2:65" s="1" customFormat="1">
      <c r="B347" s="32"/>
      <c r="D347" s="144" t="s">
        <v>165</v>
      </c>
      <c r="F347" s="145" t="s">
        <v>4032</v>
      </c>
      <c r="I347" s="146"/>
      <c r="L347" s="32"/>
      <c r="M347" s="147"/>
      <c r="T347" s="53"/>
      <c r="AT347" s="17" t="s">
        <v>165</v>
      </c>
      <c r="AU347" s="17" t="s">
        <v>81</v>
      </c>
    </row>
    <row r="348" spans="2:65" s="1" customFormat="1">
      <c r="B348" s="32"/>
      <c r="D348" s="148" t="s">
        <v>167</v>
      </c>
      <c r="F348" s="149" t="s">
        <v>4033</v>
      </c>
      <c r="I348" s="146"/>
      <c r="L348" s="32"/>
      <c r="M348" s="147"/>
      <c r="T348" s="53"/>
      <c r="AT348" s="17" t="s">
        <v>167</v>
      </c>
      <c r="AU348" s="17" t="s">
        <v>81</v>
      </c>
    </row>
    <row r="349" spans="2:65" s="1" customFormat="1" ht="16.5" customHeight="1">
      <c r="B349" s="32"/>
      <c r="C349" s="131" t="s">
        <v>454</v>
      </c>
      <c r="D349" s="131" t="s">
        <v>158</v>
      </c>
      <c r="E349" s="132" t="s">
        <v>4034</v>
      </c>
      <c r="F349" s="133" t="s">
        <v>4035</v>
      </c>
      <c r="G349" s="134" t="s">
        <v>252</v>
      </c>
      <c r="H349" s="135">
        <v>604</v>
      </c>
      <c r="I349" s="136"/>
      <c r="J349" s="137">
        <f>ROUND(I349*H349,2)</f>
        <v>0</v>
      </c>
      <c r="K349" s="133" t="s">
        <v>162</v>
      </c>
      <c r="L349" s="32"/>
      <c r="M349" s="138" t="s">
        <v>19</v>
      </c>
      <c r="N349" s="139" t="s">
        <v>43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163</v>
      </c>
      <c r="AT349" s="142" t="s">
        <v>158</v>
      </c>
      <c r="AU349" s="142" t="s">
        <v>81</v>
      </c>
      <c r="AY349" s="17" t="s">
        <v>156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7" t="s">
        <v>79</v>
      </c>
      <c r="BK349" s="143">
        <f>ROUND(I349*H349,2)</f>
        <v>0</v>
      </c>
      <c r="BL349" s="17" t="s">
        <v>163</v>
      </c>
      <c r="BM349" s="142" t="s">
        <v>4036</v>
      </c>
    </row>
    <row r="350" spans="2:65" s="1" customFormat="1">
      <c r="B350" s="32"/>
      <c r="D350" s="144" t="s">
        <v>165</v>
      </c>
      <c r="F350" s="145" t="s">
        <v>4037</v>
      </c>
      <c r="I350" s="146"/>
      <c r="L350" s="32"/>
      <c r="M350" s="147"/>
      <c r="T350" s="53"/>
      <c r="AT350" s="17" t="s">
        <v>165</v>
      </c>
      <c r="AU350" s="17" t="s">
        <v>81</v>
      </c>
    </row>
    <row r="351" spans="2:65" s="1" customFormat="1">
      <c r="B351" s="32"/>
      <c r="D351" s="148" t="s">
        <v>167</v>
      </c>
      <c r="F351" s="149" t="s">
        <v>4038</v>
      </c>
      <c r="I351" s="146"/>
      <c r="L351" s="32"/>
      <c r="M351" s="147"/>
      <c r="T351" s="53"/>
      <c r="AT351" s="17" t="s">
        <v>167</v>
      </c>
      <c r="AU351" s="17" t="s">
        <v>81</v>
      </c>
    </row>
    <row r="352" spans="2:65" s="1" customFormat="1" ht="16.5" customHeight="1">
      <c r="B352" s="32"/>
      <c r="C352" s="131" t="s">
        <v>460</v>
      </c>
      <c r="D352" s="131" t="s">
        <v>158</v>
      </c>
      <c r="E352" s="132" t="s">
        <v>4039</v>
      </c>
      <c r="F352" s="133" t="s">
        <v>4040</v>
      </c>
      <c r="G352" s="134" t="s">
        <v>252</v>
      </c>
      <c r="H352" s="135">
        <v>36240</v>
      </c>
      <c r="I352" s="136"/>
      <c r="J352" s="137">
        <f>ROUND(I352*H352,2)</f>
        <v>0</v>
      </c>
      <c r="K352" s="133" t="s">
        <v>162</v>
      </c>
      <c r="L352" s="32"/>
      <c r="M352" s="138" t="s">
        <v>19</v>
      </c>
      <c r="N352" s="139" t="s">
        <v>43</v>
      </c>
      <c r="P352" s="140">
        <f>O352*H352</f>
        <v>0</v>
      </c>
      <c r="Q352" s="140">
        <v>0</v>
      </c>
      <c r="R352" s="140">
        <f>Q352*H352</f>
        <v>0</v>
      </c>
      <c r="S352" s="140">
        <v>0</v>
      </c>
      <c r="T352" s="141">
        <f>S352*H352</f>
        <v>0</v>
      </c>
      <c r="AR352" s="142" t="s">
        <v>163</v>
      </c>
      <c r="AT352" s="142" t="s">
        <v>158</v>
      </c>
      <c r="AU352" s="142" t="s">
        <v>81</v>
      </c>
      <c r="AY352" s="17" t="s">
        <v>156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79</v>
      </c>
      <c r="BK352" s="143">
        <f>ROUND(I352*H352,2)</f>
        <v>0</v>
      </c>
      <c r="BL352" s="17" t="s">
        <v>163</v>
      </c>
      <c r="BM352" s="142" t="s">
        <v>4041</v>
      </c>
    </row>
    <row r="353" spans="2:65" s="1" customFormat="1">
      <c r="B353" s="32"/>
      <c r="D353" s="144" t="s">
        <v>165</v>
      </c>
      <c r="F353" s="145" t="s">
        <v>4042</v>
      </c>
      <c r="I353" s="146"/>
      <c r="L353" s="32"/>
      <c r="M353" s="147"/>
      <c r="T353" s="53"/>
      <c r="AT353" s="17" t="s">
        <v>165</v>
      </c>
      <c r="AU353" s="17" t="s">
        <v>81</v>
      </c>
    </row>
    <row r="354" spans="2:65" s="1" customFormat="1">
      <c r="B354" s="32"/>
      <c r="D354" s="148" t="s">
        <v>167</v>
      </c>
      <c r="F354" s="149" t="s">
        <v>4043</v>
      </c>
      <c r="I354" s="146"/>
      <c r="L354" s="32"/>
      <c r="M354" s="147"/>
      <c r="T354" s="53"/>
      <c r="AT354" s="17" t="s">
        <v>167</v>
      </c>
      <c r="AU354" s="17" t="s">
        <v>81</v>
      </c>
    </row>
    <row r="355" spans="2:65" s="13" customFormat="1">
      <c r="B355" s="156"/>
      <c r="D355" s="144" t="s">
        <v>169</v>
      </c>
      <c r="E355" s="157" t="s">
        <v>19</v>
      </c>
      <c r="F355" s="158" t="s">
        <v>4023</v>
      </c>
      <c r="H355" s="159">
        <v>36240</v>
      </c>
      <c r="I355" s="160"/>
      <c r="L355" s="156"/>
      <c r="M355" s="161"/>
      <c r="T355" s="162"/>
      <c r="AT355" s="157" t="s">
        <v>169</v>
      </c>
      <c r="AU355" s="157" t="s">
        <v>81</v>
      </c>
      <c r="AV355" s="13" t="s">
        <v>81</v>
      </c>
      <c r="AW355" s="13" t="s">
        <v>33</v>
      </c>
      <c r="AX355" s="13" t="s">
        <v>72</v>
      </c>
      <c r="AY355" s="157" t="s">
        <v>156</v>
      </c>
    </row>
    <row r="356" spans="2:65" s="14" customFormat="1">
      <c r="B356" s="163"/>
      <c r="D356" s="144" t="s">
        <v>169</v>
      </c>
      <c r="E356" s="164" t="s">
        <v>19</v>
      </c>
      <c r="F356" s="165" t="s">
        <v>176</v>
      </c>
      <c r="H356" s="166">
        <v>36240</v>
      </c>
      <c r="I356" s="167"/>
      <c r="L356" s="163"/>
      <c r="M356" s="168"/>
      <c r="T356" s="169"/>
      <c r="AT356" s="164" t="s">
        <v>169</v>
      </c>
      <c r="AU356" s="164" t="s">
        <v>81</v>
      </c>
      <c r="AV356" s="14" t="s">
        <v>163</v>
      </c>
      <c r="AW356" s="14" t="s">
        <v>33</v>
      </c>
      <c r="AX356" s="14" t="s">
        <v>79</v>
      </c>
      <c r="AY356" s="164" t="s">
        <v>156</v>
      </c>
    </row>
    <row r="357" spans="2:65" s="1" customFormat="1" ht="21.75" customHeight="1">
      <c r="B357" s="32"/>
      <c r="C357" s="131" t="s">
        <v>467</v>
      </c>
      <c r="D357" s="131" t="s">
        <v>158</v>
      </c>
      <c r="E357" s="132" t="s">
        <v>4044</v>
      </c>
      <c r="F357" s="133" t="s">
        <v>4045</v>
      </c>
      <c r="G357" s="134" t="s">
        <v>252</v>
      </c>
      <c r="H357" s="135">
        <v>604</v>
      </c>
      <c r="I357" s="136"/>
      <c r="J357" s="137">
        <f>ROUND(I357*H357,2)</f>
        <v>0</v>
      </c>
      <c r="K357" s="133" t="s">
        <v>162</v>
      </c>
      <c r="L357" s="32"/>
      <c r="M357" s="138" t="s">
        <v>19</v>
      </c>
      <c r="N357" s="139" t="s">
        <v>43</v>
      </c>
      <c r="P357" s="140">
        <f>O357*H357</f>
        <v>0</v>
      </c>
      <c r="Q357" s="140">
        <v>0</v>
      </c>
      <c r="R357" s="140">
        <f>Q357*H357</f>
        <v>0</v>
      </c>
      <c r="S357" s="140">
        <v>0</v>
      </c>
      <c r="T357" s="141">
        <f>S357*H357</f>
        <v>0</v>
      </c>
      <c r="AR357" s="142" t="s">
        <v>163</v>
      </c>
      <c r="AT357" s="142" t="s">
        <v>158</v>
      </c>
      <c r="AU357" s="142" t="s">
        <v>81</v>
      </c>
      <c r="AY357" s="17" t="s">
        <v>156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79</v>
      </c>
      <c r="BK357" s="143">
        <f>ROUND(I357*H357,2)</f>
        <v>0</v>
      </c>
      <c r="BL357" s="17" t="s">
        <v>163</v>
      </c>
      <c r="BM357" s="142" t="s">
        <v>4046</v>
      </c>
    </row>
    <row r="358" spans="2:65" s="1" customFormat="1">
      <c r="B358" s="32"/>
      <c r="D358" s="144" t="s">
        <v>165</v>
      </c>
      <c r="F358" s="145" t="s">
        <v>4047</v>
      </c>
      <c r="I358" s="146"/>
      <c r="L358" s="32"/>
      <c r="M358" s="147"/>
      <c r="T358" s="53"/>
      <c r="AT358" s="17" t="s">
        <v>165</v>
      </c>
      <c r="AU358" s="17" t="s">
        <v>81</v>
      </c>
    </row>
    <row r="359" spans="2:65" s="1" customFormat="1">
      <c r="B359" s="32"/>
      <c r="D359" s="148" t="s">
        <v>167</v>
      </c>
      <c r="F359" s="149" t="s">
        <v>4048</v>
      </c>
      <c r="I359" s="146"/>
      <c r="L359" s="32"/>
      <c r="M359" s="147"/>
      <c r="T359" s="53"/>
      <c r="AT359" s="17" t="s">
        <v>167</v>
      </c>
      <c r="AU359" s="17" t="s">
        <v>81</v>
      </c>
    </row>
    <row r="360" spans="2:65" s="1" customFormat="1" ht="16.5" customHeight="1">
      <c r="B360" s="32"/>
      <c r="C360" s="131" t="s">
        <v>473</v>
      </c>
      <c r="D360" s="131" t="s">
        <v>158</v>
      </c>
      <c r="E360" s="132" t="s">
        <v>4049</v>
      </c>
      <c r="F360" s="133" t="s">
        <v>4050</v>
      </c>
      <c r="G360" s="134" t="s">
        <v>372</v>
      </c>
      <c r="H360" s="135">
        <v>8</v>
      </c>
      <c r="I360" s="136"/>
      <c r="J360" s="137">
        <f>ROUND(I360*H360,2)</f>
        <v>0</v>
      </c>
      <c r="K360" s="133" t="s">
        <v>162</v>
      </c>
      <c r="L360" s="32"/>
      <c r="M360" s="138" t="s">
        <v>19</v>
      </c>
      <c r="N360" s="139" t="s">
        <v>43</v>
      </c>
      <c r="P360" s="140">
        <f>O360*H360</f>
        <v>0</v>
      </c>
      <c r="Q360" s="140">
        <v>0</v>
      </c>
      <c r="R360" s="140">
        <f>Q360*H360</f>
        <v>0</v>
      </c>
      <c r="S360" s="140">
        <v>0</v>
      </c>
      <c r="T360" s="141">
        <f>S360*H360</f>
        <v>0</v>
      </c>
      <c r="AR360" s="142" t="s">
        <v>163</v>
      </c>
      <c r="AT360" s="142" t="s">
        <v>158</v>
      </c>
      <c r="AU360" s="142" t="s">
        <v>81</v>
      </c>
      <c r="AY360" s="17" t="s">
        <v>156</v>
      </c>
      <c r="BE360" s="143">
        <f>IF(N360="základní",J360,0)</f>
        <v>0</v>
      </c>
      <c r="BF360" s="143">
        <f>IF(N360="snížená",J360,0)</f>
        <v>0</v>
      </c>
      <c r="BG360" s="143">
        <f>IF(N360="zákl. přenesená",J360,0)</f>
        <v>0</v>
      </c>
      <c r="BH360" s="143">
        <f>IF(N360="sníž. přenesená",J360,0)</f>
        <v>0</v>
      </c>
      <c r="BI360" s="143">
        <f>IF(N360="nulová",J360,0)</f>
        <v>0</v>
      </c>
      <c r="BJ360" s="17" t="s">
        <v>79</v>
      </c>
      <c r="BK360" s="143">
        <f>ROUND(I360*H360,2)</f>
        <v>0</v>
      </c>
      <c r="BL360" s="17" t="s">
        <v>163</v>
      </c>
      <c r="BM360" s="142" t="s">
        <v>4051</v>
      </c>
    </row>
    <row r="361" spans="2:65" s="1" customFormat="1">
      <c r="B361" s="32"/>
      <c r="D361" s="144" t="s">
        <v>165</v>
      </c>
      <c r="F361" s="145" t="s">
        <v>4052</v>
      </c>
      <c r="I361" s="146"/>
      <c r="L361" s="32"/>
      <c r="M361" s="147"/>
      <c r="T361" s="53"/>
      <c r="AT361" s="17" t="s">
        <v>165</v>
      </c>
      <c r="AU361" s="17" t="s">
        <v>81</v>
      </c>
    </row>
    <row r="362" spans="2:65" s="1" customFormat="1">
      <c r="B362" s="32"/>
      <c r="D362" s="148" t="s">
        <v>167</v>
      </c>
      <c r="F362" s="149" t="s">
        <v>4053</v>
      </c>
      <c r="I362" s="146"/>
      <c r="L362" s="32"/>
      <c r="M362" s="147"/>
      <c r="T362" s="53"/>
      <c r="AT362" s="17" t="s">
        <v>167</v>
      </c>
      <c r="AU362" s="17" t="s">
        <v>81</v>
      </c>
    </row>
    <row r="363" spans="2:65" s="13" customFormat="1">
      <c r="B363" s="156"/>
      <c r="D363" s="144" t="s">
        <v>169</v>
      </c>
      <c r="E363" s="157" t="s">
        <v>19</v>
      </c>
      <c r="F363" s="158" t="s">
        <v>4054</v>
      </c>
      <c r="H363" s="159">
        <v>8</v>
      </c>
      <c r="I363" s="160"/>
      <c r="L363" s="156"/>
      <c r="M363" s="161"/>
      <c r="T363" s="162"/>
      <c r="AT363" s="157" t="s">
        <v>169</v>
      </c>
      <c r="AU363" s="157" t="s">
        <v>81</v>
      </c>
      <c r="AV363" s="13" t="s">
        <v>81</v>
      </c>
      <c r="AW363" s="13" t="s">
        <v>33</v>
      </c>
      <c r="AX363" s="13" t="s">
        <v>72</v>
      </c>
      <c r="AY363" s="157" t="s">
        <v>156</v>
      </c>
    </row>
    <row r="364" spans="2:65" s="14" customFormat="1">
      <c r="B364" s="163"/>
      <c r="D364" s="144" t="s">
        <v>169</v>
      </c>
      <c r="E364" s="164" t="s">
        <v>19</v>
      </c>
      <c r="F364" s="165" t="s">
        <v>176</v>
      </c>
      <c r="H364" s="166">
        <v>8</v>
      </c>
      <c r="I364" s="167"/>
      <c r="L364" s="163"/>
      <c r="M364" s="168"/>
      <c r="T364" s="169"/>
      <c r="AT364" s="164" t="s">
        <v>169</v>
      </c>
      <c r="AU364" s="164" t="s">
        <v>81</v>
      </c>
      <c r="AV364" s="14" t="s">
        <v>163</v>
      </c>
      <c r="AW364" s="14" t="s">
        <v>33</v>
      </c>
      <c r="AX364" s="14" t="s">
        <v>79</v>
      </c>
      <c r="AY364" s="164" t="s">
        <v>156</v>
      </c>
    </row>
    <row r="365" spans="2:65" s="1" customFormat="1" ht="24.2" customHeight="1">
      <c r="B365" s="32"/>
      <c r="C365" s="131" t="s">
        <v>479</v>
      </c>
      <c r="D365" s="131" t="s">
        <v>158</v>
      </c>
      <c r="E365" s="132" t="s">
        <v>4055</v>
      </c>
      <c r="F365" s="133" t="s">
        <v>4056</v>
      </c>
      <c r="G365" s="134" t="s">
        <v>372</v>
      </c>
      <c r="H365" s="135">
        <v>480</v>
      </c>
      <c r="I365" s="136"/>
      <c r="J365" s="137">
        <f>ROUND(I365*H365,2)</f>
        <v>0</v>
      </c>
      <c r="K365" s="133" t="s">
        <v>162</v>
      </c>
      <c r="L365" s="32"/>
      <c r="M365" s="138" t="s">
        <v>19</v>
      </c>
      <c r="N365" s="139" t="s">
        <v>43</v>
      </c>
      <c r="P365" s="140">
        <f>O365*H365</f>
        <v>0</v>
      </c>
      <c r="Q365" s="140">
        <v>0</v>
      </c>
      <c r="R365" s="140">
        <f>Q365*H365</f>
        <v>0</v>
      </c>
      <c r="S365" s="140">
        <v>0</v>
      </c>
      <c r="T365" s="141">
        <f>S365*H365</f>
        <v>0</v>
      </c>
      <c r="AR365" s="142" t="s">
        <v>163</v>
      </c>
      <c r="AT365" s="142" t="s">
        <v>158</v>
      </c>
      <c r="AU365" s="142" t="s">
        <v>81</v>
      </c>
      <c r="AY365" s="17" t="s">
        <v>156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79</v>
      </c>
      <c r="BK365" s="143">
        <f>ROUND(I365*H365,2)</f>
        <v>0</v>
      </c>
      <c r="BL365" s="17" t="s">
        <v>163</v>
      </c>
      <c r="BM365" s="142" t="s">
        <v>4057</v>
      </c>
    </row>
    <row r="366" spans="2:65" s="1" customFormat="1">
      <c r="B366" s="32"/>
      <c r="D366" s="144" t="s">
        <v>165</v>
      </c>
      <c r="F366" s="145" t="s">
        <v>4058</v>
      </c>
      <c r="I366" s="146"/>
      <c r="L366" s="32"/>
      <c r="M366" s="147"/>
      <c r="T366" s="53"/>
      <c r="AT366" s="17" t="s">
        <v>165</v>
      </c>
      <c r="AU366" s="17" t="s">
        <v>81</v>
      </c>
    </row>
    <row r="367" spans="2:65" s="1" customFormat="1">
      <c r="B367" s="32"/>
      <c r="D367" s="148" t="s">
        <v>167</v>
      </c>
      <c r="F367" s="149" t="s">
        <v>4059</v>
      </c>
      <c r="I367" s="146"/>
      <c r="L367" s="32"/>
      <c r="M367" s="147"/>
      <c r="T367" s="53"/>
      <c r="AT367" s="17" t="s">
        <v>167</v>
      </c>
      <c r="AU367" s="17" t="s">
        <v>81</v>
      </c>
    </row>
    <row r="368" spans="2:65" s="13" customFormat="1">
      <c r="B368" s="156"/>
      <c r="D368" s="144" t="s">
        <v>169</v>
      </c>
      <c r="E368" s="157" t="s">
        <v>19</v>
      </c>
      <c r="F368" s="158" t="s">
        <v>4060</v>
      </c>
      <c r="H368" s="159">
        <v>480</v>
      </c>
      <c r="I368" s="160"/>
      <c r="L368" s="156"/>
      <c r="M368" s="161"/>
      <c r="T368" s="162"/>
      <c r="AT368" s="157" t="s">
        <v>169</v>
      </c>
      <c r="AU368" s="157" t="s">
        <v>81</v>
      </c>
      <c r="AV368" s="13" t="s">
        <v>81</v>
      </c>
      <c r="AW368" s="13" t="s">
        <v>33</v>
      </c>
      <c r="AX368" s="13" t="s">
        <v>72</v>
      </c>
      <c r="AY368" s="157" t="s">
        <v>156</v>
      </c>
    </row>
    <row r="369" spans="2:65" s="14" customFormat="1">
      <c r="B369" s="163"/>
      <c r="D369" s="144" t="s">
        <v>169</v>
      </c>
      <c r="E369" s="164" t="s">
        <v>19</v>
      </c>
      <c r="F369" s="165" t="s">
        <v>176</v>
      </c>
      <c r="H369" s="166">
        <v>480</v>
      </c>
      <c r="I369" s="167"/>
      <c r="L369" s="163"/>
      <c r="M369" s="168"/>
      <c r="T369" s="169"/>
      <c r="AT369" s="164" t="s">
        <v>169</v>
      </c>
      <c r="AU369" s="164" t="s">
        <v>81</v>
      </c>
      <c r="AV369" s="14" t="s">
        <v>163</v>
      </c>
      <c r="AW369" s="14" t="s">
        <v>33</v>
      </c>
      <c r="AX369" s="14" t="s">
        <v>79</v>
      </c>
      <c r="AY369" s="164" t="s">
        <v>156</v>
      </c>
    </row>
    <row r="370" spans="2:65" s="1" customFormat="1" ht="16.5" customHeight="1">
      <c r="B370" s="32"/>
      <c r="C370" s="131" t="s">
        <v>485</v>
      </c>
      <c r="D370" s="131" t="s">
        <v>158</v>
      </c>
      <c r="E370" s="132" t="s">
        <v>4061</v>
      </c>
      <c r="F370" s="133" t="s">
        <v>4062</v>
      </c>
      <c r="G370" s="134" t="s">
        <v>372</v>
      </c>
      <c r="H370" s="135">
        <v>8</v>
      </c>
      <c r="I370" s="136"/>
      <c r="J370" s="137">
        <f>ROUND(I370*H370,2)</f>
        <v>0</v>
      </c>
      <c r="K370" s="133" t="s">
        <v>162</v>
      </c>
      <c r="L370" s="32"/>
      <c r="M370" s="138" t="s">
        <v>19</v>
      </c>
      <c r="N370" s="139" t="s">
        <v>43</v>
      </c>
      <c r="P370" s="140">
        <f>O370*H370</f>
        <v>0</v>
      </c>
      <c r="Q370" s="140">
        <v>0</v>
      </c>
      <c r="R370" s="140">
        <f>Q370*H370</f>
        <v>0</v>
      </c>
      <c r="S370" s="140">
        <v>0</v>
      </c>
      <c r="T370" s="141">
        <f>S370*H370</f>
        <v>0</v>
      </c>
      <c r="AR370" s="142" t="s">
        <v>163</v>
      </c>
      <c r="AT370" s="142" t="s">
        <v>158</v>
      </c>
      <c r="AU370" s="142" t="s">
        <v>81</v>
      </c>
      <c r="AY370" s="17" t="s">
        <v>156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7" t="s">
        <v>79</v>
      </c>
      <c r="BK370" s="143">
        <f>ROUND(I370*H370,2)</f>
        <v>0</v>
      </c>
      <c r="BL370" s="17" t="s">
        <v>163</v>
      </c>
      <c r="BM370" s="142" t="s">
        <v>4063</v>
      </c>
    </row>
    <row r="371" spans="2:65" s="1" customFormat="1">
      <c r="B371" s="32"/>
      <c r="D371" s="144" t="s">
        <v>165</v>
      </c>
      <c r="F371" s="145" t="s">
        <v>4064</v>
      </c>
      <c r="I371" s="146"/>
      <c r="L371" s="32"/>
      <c r="M371" s="147"/>
      <c r="T371" s="53"/>
      <c r="AT371" s="17" t="s">
        <v>165</v>
      </c>
      <c r="AU371" s="17" t="s">
        <v>81</v>
      </c>
    </row>
    <row r="372" spans="2:65" s="1" customFormat="1">
      <c r="B372" s="32"/>
      <c r="D372" s="148" t="s">
        <v>167</v>
      </c>
      <c r="F372" s="149" t="s">
        <v>4065</v>
      </c>
      <c r="I372" s="146"/>
      <c r="L372" s="32"/>
      <c r="M372" s="147"/>
      <c r="T372" s="53"/>
      <c r="AT372" s="17" t="s">
        <v>167</v>
      </c>
      <c r="AU372" s="17" t="s">
        <v>81</v>
      </c>
    </row>
    <row r="373" spans="2:65" s="1" customFormat="1" ht="24.2" customHeight="1">
      <c r="B373" s="32"/>
      <c r="C373" s="131" t="s">
        <v>497</v>
      </c>
      <c r="D373" s="131" t="s">
        <v>158</v>
      </c>
      <c r="E373" s="132" t="s">
        <v>4066</v>
      </c>
      <c r="F373" s="133" t="s">
        <v>4067</v>
      </c>
      <c r="G373" s="134" t="s">
        <v>161</v>
      </c>
      <c r="H373" s="135">
        <v>2.0419999999999998</v>
      </c>
      <c r="I373" s="136"/>
      <c r="J373" s="137">
        <f>ROUND(I373*H373,2)</f>
        <v>0</v>
      </c>
      <c r="K373" s="133" t="s">
        <v>162</v>
      </c>
      <c r="L373" s="32"/>
      <c r="M373" s="138" t="s">
        <v>19</v>
      </c>
      <c r="N373" s="139" t="s">
        <v>43</v>
      </c>
      <c r="P373" s="140">
        <f>O373*H373</f>
        <v>0</v>
      </c>
      <c r="Q373" s="140">
        <v>0</v>
      </c>
      <c r="R373" s="140">
        <f>Q373*H373</f>
        <v>0</v>
      </c>
      <c r="S373" s="140">
        <v>1.95</v>
      </c>
      <c r="T373" s="141">
        <f>S373*H373</f>
        <v>3.9818999999999996</v>
      </c>
      <c r="AR373" s="142" t="s">
        <v>163</v>
      </c>
      <c r="AT373" s="142" t="s">
        <v>158</v>
      </c>
      <c r="AU373" s="142" t="s">
        <v>81</v>
      </c>
      <c r="AY373" s="17" t="s">
        <v>156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7" t="s">
        <v>79</v>
      </c>
      <c r="BK373" s="143">
        <f>ROUND(I373*H373,2)</f>
        <v>0</v>
      </c>
      <c r="BL373" s="17" t="s">
        <v>163</v>
      </c>
      <c r="BM373" s="142" t="s">
        <v>4068</v>
      </c>
    </row>
    <row r="374" spans="2:65" s="1" customFormat="1">
      <c r="B374" s="32"/>
      <c r="D374" s="144" t="s">
        <v>165</v>
      </c>
      <c r="F374" s="145" t="s">
        <v>4069</v>
      </c>
      <c r="I374" s="146"/>
      <c r="L374" s="32"/>
      <c r="M374" s="147"/>
      <c r="T374" s="53"/>
      <c r="AT374" s="17" t="s">
        <v>165</v>
      </c>
      <c r="AU374" s="17" t="s">
        <v>81</v>
      </c>
    </row>
    <row r="375" spans="2:65" s="1" customFormat="1">
      <c r="B375" s="32"/>
      <c r="D375" s="148" t="s">
        <v>167</v>
      </c>
      <c r="F375" s="149" t="s">
        <v>4070</v>
      </c>
      <c r="I375" s="146"/>
      <c r="L375" s="32"/>
      <c r="M375" s="147"/>
      <c r="T375" s="53"/>
      <c r="AT375" s="17" t="s">
        <v>167</v>
      </c>
      <c r="AU375" s="17" t="s">
        <v>81</v>
      </c>
    </row>
    <row r="376" spans="2:65" s="13" customFormat="1">
      <c r="B376" s="156"/>
      <c r="D376" s="144" t="s">
        <v>169</v>
      </c>
      <c r="E376" s="157" t="s">
        <v>19</v>
      </c>
      <c r="F376" s="158" t="s">
        <v>4071</v>
      </c>
      <c r="H376" s="159">
        <v>2.0419999999999998</v>
      </c>
      <c r="I376" s="160"/>
      <c r="L376" s="156"/>
      <c r="M376" s="161"/>
      <c r="T376" s="162"/>
      <c r="AT376" s="157" t="s">
        <v>169</v>
      </c>
      <c r="AU376" s="157" t="s">
        <v>81</v>
      </c>
      <c r="AV376" s="13" t="s">
        <v>81</v>
      </c>
      <c r="AW376" s="13" t="s">
        <v>33</v>
      </c>
      <c r="AX376" s="13" t="s">
        <v>72</v>
      </c>
      <c r="AY376" s="157" t="s">
        <v>156</v>
      </c>
    </row>
    <row r="377" spans="2:65" s="14" customFormat="1">
      <c r="B377" s="163"/>
      <c r="D377" s="144" t="s">
        <v>169</v>
      </c>
      <c r="E377" s="164" t="s">
        <v>19</v>
      </c>
      <c r="F377" s="165" t="s">
        <v>176</v>
      </c>
      <c r="H377" s="166">
        <v>2.0419999999999998</v>
      </c>
      <c r="I377" s="167"/>
      <c r="L377" s="163"/>
      <c r="M377" s="168"/>
      <c r="T377" s="169"/>
      <c r="AT377" s="164" t="s">
        <v>169</v>
      </c>
      <c r="AU377" s="164" t="s">
        <v>81</v>
      </c>
      <c r="AV377" s="14" t="s">
        <v>163</v>
      </c>
      <c r="AW377" s="14" t="s">
        <v>33</v>
      </c>
      <c r="AX377" s="14" t="s">
        <v>79</v>
      </c>
      <c r="AY377" s="164" t="s">
        <v>156</v>
      </c>
    </row>
    <row r="378" spans="2:65" s="1" customFormat="1" ht="24.2" customHeight="1">
      <c r="B378" s="32"/>
      <c r="C378" s="131" t="s">
        <v>505</v>
      </c>
      <c r="D378" s="131" t="s">
        <v>158</v>
      </c>
      <c r="E378" s="132" t="s">
        <v>4072</v>
      </c>
      <c r="F378" s="133" t="s">
        <v>4073</v>
      </c>
      <c r="G378" s="134" t="s">
        <v>161</v>
      </c>
      <c r="H378" s="135">
        <v>2.0419999999999998</v>
      </c>
      <c r="I378" s="136"/>
      <c r="J378" s="137">
        <f>ROUND(I378*H378,2)</f>
        <v>0</v>
      </c>
      <c r="K378" s="133" t="s">
        <v>162</v>
      </c>
      <c r="L378" s="32"/>
      <c r="M378" s="138" t="s">
        <v>19</v>
      </c>
      <c r="N378" s="139" t="s">
        <v>43</v>
      </c>
      <c r="P378" s="140">
        <f>O378*H378</f>
        <v>0</v>
      </c>
      <c r="Q378" s="140">
        <v>0</v>
      </c>
      <c r="R378" s="140">
        <f>Q378*H378</f>
        <v>0</v>
      </c>
      <c r="S378" s="140">
        <v>0</v>
      </c>
      <c r="T378" s="141">
        <f>S378*H378</f>
        <v>0</v>
      </c>
      <c r="AR378" s="142" t="s">
        <v>163</v>
      </c>
      <c r="AT378" s="142" t="s">
        <v>158</v>
      </c>
      <c r="AU378" s="142" t="s">
        <v>81</v>
      </c>
      <c r="AY378" s="17" t="s">
        <v>156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7" t="s">
        <v>79</v>
      </c>
      <c r="BK378" s="143">
        <f>ROUND(I378*H378,2)</f>
        <v>0</v>
      </c>
      <c r="BL378" s="17" t="s">
        <v>163</v>
      </c>
      <c r="BM378" s="142" t="s">
        <v>4074</v>
      </c>
    </row>
    <row r="379" spans="2:65" s="1" customFormat="1">
      <c r="B379" s="32"/>
      <c r="D379" s="144" t="s">
        <v>165</v>
      </c>
      <c r="F379" s="145" t="s">
        <v>4075</v>
      </c>
      <c r="I379" s="146"/>
      <c r="L379" s="32"/>
      <c r="M379" s="147"/>
      <c r="T379" s="53"/>
      <c r="AT379" s="17" t="s">
        <v>165</v>
      </c>
      <c r="AU379" s="17" t="s">
        <v>81</v>
      </c>
    </row>
    <row r="380" spans="2:65" s="1" customFormat="1">
      <c r="B380" s="32"/>
      <c r="D380" s="148" t="s">
        <v>167</v>
      </c>
      <c r="F380" s="149" t="s">
        <v>4076</v>
      </c>
      <c r="I380" s="146"/>
      <c r="L380" s="32"/>
      <c r="M380" s="147"/>
      <c r="T380" s="53"/>
      <c r="AT380" s="17" t="s">
        <v>167</v>
      </c>
      <c r="AU380" s="17" t="s">
        <v>81</v>
      </c>
    </row>
    <row r="381" spans="2:65" s="13" customFormat="1">
      <c r="B381" s="156"/>
      <c r="D381" s="144" t="s">
        <v>169</v>
      </c>
      <c r="E381" s="157" t="s">
        <v>19</v>
      </c>
      <c r="F381" s="158" t="s">
        <v>4071</v>
      </c>
      <c r="H381" s="159">
        <v>2.0419999999999998</v>
      </c>
      <c r="I381" s="160"/>
      <c r="L381" s="156"/>
      <c r="M381" s="161"/>
      <c r="T381" s="162"/>
      <c r="AT381" s="157" t="s">
        <v>169</v>
      </c>
      <c r="AU381" s="157" t="s">
        <v>81</v>
      </c>
      <c r="AV381" s="13" t="s">
        <v>81</v>
      </c>
      <c r="AW381" s="13" t="s">
        <v>33</v>
      </c>
      <c r="AX381" s="13" t="s">
        <v>72</v>
      </c>
      <c r="AY381" s="157" t="s">
        <v>156</v>
      </c>
    </row>
    <row r="382" spans="2:65" s="14" customFormat="1">
      <c r="B382" s="163"/>
      <c r="D382" s="144" t="s">
        <v>169</v>
      </c>
      <c r="E382" s="164" t="s">
        <v>19</v>
      </c>
      <c r="F382" s="165" t="s">
        <v>176</v>
      </c>
      <c r="H382" s="166">
        <v>2.0419999999999998</v>
      </c>
      <c r="I382" s="167"/>
      <c r="L382" s="163"/>
      <c r="M382" s="168"/>
      <c r="T382" s="169"/>
      <c r="AT382" s="164" t="s">
        <v>169</v>
      </c>
      <c r="AU382" s="164" t="s">
        <v>81</v>
      </c>
      <c r="AV382" s="14" t="s">
        <v>163</v>
      </c>
      <c r="AW382" s="14" t="s">
        <v>33</v>
      </c>
      <c r="AX382" s="14" t="s">
        <v>79</v>
      </c>
      <c r="AY382" s="164" t="s">
        <v>156</v>
      </c>
    </row>
    <row r="383" spans="2:65" s="1" customFormat="1" ht="24.2" customHeight="1">
      <c r="B383" s="32"/>
      <c r="C383" s="131" t="s">
        <v>513</v>
      </c>
      <c r="D383" s="131" t="s">
        <v>158</v>
      </c>
      <c r="E383" s="132" t="s">
        <v>4077</v>
      </c>
      <c r="F383" s="133" t="s">
        <v>4078</v>
      </c>
      <c r="G383" s="134" t="s">
        <v>284</v>
      </c>
      <c r="H383" s="135">
        <v>8</v>
      </c>
      <c r="I383" s="136"/>
      <c r="J383" s="137">
        <f>ROUND(I383*H383,2)</f>
        <v>0</v>
      </c>
      <c r="K383" s="133" t="s">
        <v>162</v>
      </c>
      <c r="L383" s="32"/>
      <c r="M383" s="138" t="s">
        <v>19</v>
      </c>
      <c r="N383" s="139" t="s">
        <v>43</v>
      </c>
      <c r="P383" s="140">
        <f>O383*H383</f>
        <v>0</v>
      </c>
      <c r="Q383" s="140">
        <v>0</v>
      </c>
      <c r="R383" s="140">
        <f>Q383*H383</f>
        <v>0</v>
      </c>
      <c r="S383" s="140">
        <v>3.1E-2</v>
      </c>
      <c r="T383" s="141">
        <f>S383*H383</f>
        <v>0.248</v>
      </c>
      <c r="AR383" s="142" t="s">
        <v>163</v>
      </c>
      <c r="AT383" s="142" t="s">
        <v>158</v>
      </c>
      <c r="AU383" s="142" t="s">
        <v>81</v>
      </c>
      <c r="AY383" s="17" t="s">
        <v>156</v>
      </c>
      <c r="BE383" s="143">
        <f>IF(N383="základní",J383,0)</f>
        <v>0</v>
      </c>
      <c r="BF383" s="143">
        <f>IF(N383="snížená",J383,0)</f>
        <v>0</v>
      </c>
      <c r="BG383" s="143">
        <f>IF(N383="zákl. přenesená",J383,0)</f>
        <v>0</v>
      </c>
      <c r="BH383" s="143">
        <f>IF(N383="sníž. přenesená",J383,0)</f>
        <v>0</v>
      </c>
      <c r="BI383" s="143">
        <f>IF(N383="nulová",J383,0)</f>
        <v>0</v>
      </c>
      <c r="BJ383" s="17" t="s">
        <v>79</v>
      </c>
      <c r="BK383" s="143">
        <f>ROUND(I383*H383,2)</f>
        <v>0</v>
      </c>
      <c r="BL383" s="17" t="s">
        <v>163</v>
      </c>
      <c r="BM383" s="142" t="s">
        <v>4079</v>
      </c>
    </row>
    <row r="384" spans="2:65" s="1" customFormat="1">
      <c r="B384" s="32"/>
      <c r="D384" s="144" t="s">
        <v>165</v>
      </c>
      <c r="F384" s="145" t="s">
        <v>4080</v>
      </c>
      <c r="I384" s="146"/>
      <c r="L384" s="32"/>
      <c r="M384" s="147"/>
      <c r="T384" s="53"/>
      <c r="AT384" s="17" t="s">
        <v>165</v>
      </c>
      <c r="AU384" s="17" t="s">
        <v>81</v>
      </c>
    </row>
    <row r="385" spans="2:65" s="1" customFormat="1">
      <c r="B385" s="32"/>
      <c r="D385" s="148" t="s">
        <v>167</v>
      </c>
      <c r="F385" s="149" t="s">
        <v>4081</v>
      </c>
      <c r="I385" s="146"/>
      <c r="L385" s="32"/>
      <c r="M385" s="147"/>
      <c r="T385" s="53"/>
      <c r="AT385" s="17" t="s">
        <v>167</v>
      </c>
      <c r="AU385" s="17" t="s">
        <v>81</v>
      </c>
    </row>
    <row r="386" spans="2:65" s="13" customFormat="1">
      <c r="B386" s="156"/>
      <c r="D386" s="144" t="s">
        <v>169</v>
      </c>
      <c r="E386" s="157" t="s">
        <v>19</v>
      </c>
      <c r="F386" s="158" t="s">
        <v>3789</v>
      </c>
      <c r="H386" s="159">
        <v>8</v>
      </c>
      <c r="I386" s="160"/>
      <c r="L386" s="156"/>
      <c r="M386" s="161"/>
      <c r="T386" s="162"/>
      <c r="AT386" s="157" t="s">
        <v>169</v>
      </c>
      <c r="AU386" s="157" t="s">
        <v>81</v>
      </c>
      <c r="AV386" s="13" t="s">
        <v>81</v>
      </c>
      <c r="AW386" s="13" t="s">
        <v>33</v>
      </c>
      <c r="AX386" s="13" t="s">
        <v>72</v>
      </c>
      <c r="AY386" s="157" t="s">
        <v>156</v>
      </c>
    </row>
    <row r="387" spans="2:65" s="14" customFormat="1">
      <c r="B387" s="163"/>
      <c r="D387" s="144" t="s">
        <v>169</v>
      </c>
      <c r="E387" s="164" t="s">
        <v>19</v>
      </c>
      <c r="F387" s="165" t="s">
        <v>176</v>
      </c>
      <c r="H387" s="166">
        <v>8</v>
      </c>
      <c r="I387" s="167"/>
      <c r="L387" s="163"/>
      <c r="M387" s="168"/>
      <c r="T387" s="169"/>
      <c r="AT387" s="164" t="s">
        <v>169</v>
      </c>
      <c r="AU387" s="164" t="s">
        <v>81</v>
      </c>
      <c r="AV387" s="14" t="s">
        <v>163</v>
      </c>
      <c r="AW387" s="14" t="s">
        <v>33</v>
      </c>
      <c r="AX387" s="14" t="s">
        <v>79</v>
      </c>
      <c r="AY387" s="164" t="s">
        <v>156</v>
      </c>
    </row>
    <row r="388" spans="2:65" s="1" customFormat="1" ht="24.2" customHeight="1">
      <c r="B388" s="32"/>
      <c r="C388" s="131" t="s">
        <v>520</v>
      </c>
      <c r="D388" s="131" t="s">
        <v>158</v>
      </c>
      <c r="E388" s="132" t="s">
        <v>4082</v>
      </c>
      <c r="F388" s="133" t="s">
        <v>4083</v>
      </c>
      <c r="G388" s="134" t="s">
        <v>372</v>
      </c>
      <c r="H388" s="135">
        <v>0.3</v>
      </c>
      <c r="I388" s="136"/>
      <c r="J388" s="137">
        <f>ROUND(I388*H388,2)</f>
        <v>0</v>
      </c>
      <c r="K388" s="133" t="s">
        <v>162</v>
      </c>
      <c r="L388" s="32"/>
      <c r="M388" s="138" t="s">
        <v>19</v>
      </c>
      <c r="N388" s="139" t="s">
        <v>43</v>
      </c>
      <c r="P388" s="140">
        <f>O388*H388</f>
        <v>0</v>
      </c>
      <c r="Q388" s="140">
        <v>2.81E-3</v>
      </c>
      <c r="R388" s="140">
        <f>Q388*H388</f>
        <v>8.43E-4</v>
      </c>
      <c r="S388" s="140">
        <v>6.9000000000000006E-2</v>
      </c>
      <c r="T388" s="141">
        <f>S388*H388</f>
        <v>2.07E-2</v>
      </c>
      <c r="AR388" s="142" t="s">
        <v>163</v>
      </c>
      <c r="AT388" s="142" t="s">
        <v>158</v>
      </c>
      <c r="AU388" s="142" t="s">
        <v>81</v>
      </c>
      <c r="AY388" s="17" t="s">
        <v>156</v>
      </c>
      <c r="BE388" s="143">
        <f>IF(N388="základní",J388,0)</f>
        <v>0</v>
      </c>
      <c r="BF388" s="143">
        <f>IF(N388="snížená",J388,0)</f>
        <v>0</v>
      </c>
      <c r="BG388" s="143">
        <f>IF(N388="zákl. přenesená",J388,0)</f>
        <v>0</v>
      </c>
      <c r="BH388" s="143">
        <f>IF(N388="sníž. přenesená",J388,0)</f>
        <v>0</v>
      </c>
      <c r="BI388" s="143">
        <f>IF(N388="nulová",J388,0)</f>
        <v>0</v>
      </c>
      <c r="BJ388" s="17" t="s">
        <v>79</v>
      </c>
      <c r="BK388" s="143">
        <f>ROUND(I388*H388,2)</f>
        <v>0</v>
      </c>
      <c r="BL388" s="17" t="s">
        <v>163</v>
      </c>
      <c r="BM388" s="142" t="s">
        <v>4084</v>
      </c>
    </row>
    <row r="389" spans="2:65" s="1" customFormat="1">
      <c r="B389" s="32"/>
      <c r="D389" s="144" t="s">
        <v>165</v>
      </c>
      <c r="F389" s="145" t="s">
        <v>4085</v>
      </c>
      <c r="I389" s="146"/>
      <c r="L389" s="32"/>
      <c r="M389" s="147"/>
      <c r="T389" s="53"/>
      <c r="AT389" s="17" t="s">
        <v>165</v>
      </c>
      <c r="AU389" s="17" t="s">
        <v>81</v>
      </c>
    </row>
    <row r="390" spans="2:65" s="1" customFormat="1">
      <c r="B390" s="32"/>
      <c r="D390" s="148" t="s">
        <v>167</v>
      </c>
      <c r="F390" s="149" t="s">
        <v>4086</v>
      </c>
      <c r="I390" s="146"/>
      <c r="L390" s="32"/>
      <c r="M390" s="147"/>
      <c r="T390" s="53"/>
      <c r="AT390" s="17" t="s">
        <v>167</v>
      </c>
      <c r="AU390" s="17" t="s">
        <v>81</v>
      </c>
    </row>
    <row r="391" spans="2:65" s="13" customFormat="1">
      <c r="B391" s="156"/>
      <c r="D391" s="144" t="s">
        <v>169</v>
      </c>
      <c r="E391" s="157" t="s">
        <v>19</v>
      </c>
      <c r="F391" s="158" t="s">
        <v>4011</v>
      </c>
      <c r="H391" s="159">
        <v>0.3</v>
      </c>
      <c r="I391" s="160"/>
      <c r="L391" s="156"/>
      <c r="M391" s="161"/>
      <c r="T391" s="162"/>
      <c r="AT391" s="157" t="s">
        <v>169</v>
      </c>
      <c r="AU391" s="157" t="s">
        <v>81</v>
      </c>
      <c r="AV391" s="13" t="s">
        <v>81</v>
      </c>
      <c r="AW391" s="13" t="s">
        <v>33</v>
      </c>
      <c r="AX391" s="13" t="s">
        <v>79</v>
      </c>
      <c r="AY391" s="157" t="s">
        <v>156</v>
      </c>
    </row>
    <row r="392" spans="2:65" s="1" customFormat="1" ht="24.2" customHeight="1">
      <c r="B392" s="32"/>
      <c r="C392" s="131" t="s">
        <v>526</v>
      </c>
      <c r="D392" s="131" t="s">
        <v>158</v>
      </c>
      <c r="E392" s="132" t="s">
        <v>4087</v>
      </c>
      <c r="F392" s="133" t="s">
        <v>4088</v>
      </c>
      <c r="G392" s="134" t="s">
        <v>252</v>
      </c>
      <c r="H392" s="135">
        <v>431.7</v>
      </c>
      <c r="I392" s="136"/>
      <c r="J392" s="137">
        <f>ROUND(I392*H392,2)</f>
        <v>0</v>
      </c>
      <c r="K392" s="133" t="s">
        <v>162</v>
      </c>
      <c r="L392" s="32"/>
      <c r="M392" s="138" t="s">
        <v>19</v>
      </c>
      <c r="N392" s="139" t="s">
        <v>43</v>
      </c>
      <c r="P392" s="140">
        <f>O392*H392</f>
        <v>0</v>
      </c>
      <c r="Q392" s="140">
        <v>0</v>
      </c>
      <c r="R392" s="140">
        <f>Q392*H392</f>
        <v>0</v>
      </c>
      <c r="S392" s="140">
        <v>2.5999999999999999E-3</v>
      </c>
      <c r="T392" s="141">
        <f>S392*H392</f>
        <v>1.12242</v>
      </c>
      <c r="AR392" s="142" t="s">
        <v>163</v>
      </c>
      <c r="AT392" s="142" t="s">
        <v>158</v>
      </c>
      <c r="AU392" s="142" t="s">
        <v>81</v>
      </c>
      <c r="AY392" s="17" t="s">
        <v>156</v>
      </c>
      <c r="BE392" s="143">
        <f>IF(N392="základní",J392,0)</f>
        <v>0</v>
      </c>
      <c r="BF392" s="143">
        <f>IF(N392="snížená",J392,0)</f>
        <v>0</v>
      </c>
      <c r="BG392" s="143">
        <f>IF(N392="zákl. přenesená",J392,0)</f>
        <v>0</v>
      </c>
      <c r="BH392" s="143">
        <f>IF(N392="sníž. přenesená",J392,0)</f>
        <v>0</v>
      </c>
      <c r="BI392" s="143">
        <f>IF(N392="nulová",J392,0)</f>
        <v>0</v>
      </c>
      <c r="BJ392" s="17" t="s">
        <v>79</v>
      </c>
      <c r="BK392" s="143">
        <f>ROUND(I392*H392,2)</f>
        <v>0</v>
      </c>
      <c r="BL392" s="17" t="s">
        <v>163</v>
      </c>
      <c r="BM392" s="142" t="s">
        <v>4089</v>
      </c>
    </row>
    <row r="393" spans="2:65" s="1" customFormat="1">
      <c r="B393" s="32"/>
      <c r="D393" s="144" t="s">
        <v>165</v>
      </c>
      <c r="F393" s="145" t="s">
        <v>4090</v>
      </c>
      <c r="I393" s="146"/>
      <c r="L393" s="32"/>
      <c r="M393" s="147"/>
      <c r="T393" s="53"/>
      <c r="AT393" s="17" t="s">
        <v>165</v>
      </c>
      <c r="AU393" s="17" t="s">
        <v>81</v>
      </c>
    </row>
    <row r="394" spans="2:65" s="1" customFormat="1">
      <c r="B394" s="32"/>
      <c r="D394" s="148" t="s">
        <v>167</v>
      </c>
      <c r="F394" s="149" t="s">
        <v>4091</v>
      </c>
      <c r="I394" s="146"/>
      <c r="L394" s="32"/>
      <c r="M394" s="147"/>
      <c r="T394" s="53"/>
      <c r="AT394" s="17" t="s">
        <v>167</v>
      </c>
      <c r="AU394" s="17" t="s">
        <v>81</v>
      </c>
    </row>
    <row r="395" spans="2:65" s="13" customFormat="1">
      <c r="B395" s="156"/>
      <c r="D395" s="144" t="s">
        <v>169</v>
      </c>
      <c r="E395" s="157" t="s">
        <v>19</v>
      </c>
      <c r="F395" s="158" t="s">
        <v>4092</v>
      </c>
      <c r="H395" s="159">
        <v>410</v>
      </c>
      <c r="I395" s="160"/>
      <c r="L395" s="156"/>
      <c r="M395" s="161"/>
      <c r="T395" s="162"/>
      <c r="AT395" s="157" t="s">
        <v>169</v>
      </c>
      <c r="AU395" s="157" t="s">
        <v>81</v>
      </c>
      <c r="AV395" s="13" t="s">
        <v>81</v>
      </c>
      <c r="AW395" s="13" t="s">
        <v>33</v>
      </c>
      <c r="AX395" s="13" t="s">
        <v>72</v>
      </c>
      <c r="AY395" s="157" t="s">
        <v>156</v>
      </c>
    </row>
    <row r="396" spans="2:65" s="13" customFormat="1">
      <c r="B396" s="156"/>
      <c r="D396" s="144" t="s">
        <v>169</v>
      </c>
      <c r="E396" s="157" t="s">
        <v>19</v>
      </c>
      <c r="F396" s="158" t="s">
        <v>3817</v>
      </c>
      <c r="H396" s="159">
        <v>92.88</v>
      </c>
      <c r="I396" s="160"/>
      <c r="L396" s="156"/>
      <c r="M396" s="161"/>
      <c r="T396" s="162"/>
      <c r="AT396" s="157" t="s">
        <v>169</v>
      </c>
      <c r="AU396" s="157" t="s">
        <v>81</v>
      </c>
      <c r="AV396" s="13" t="s">
        <v>81</v>
      </c>
      <c r="AW396" s="13" t="s">
        <v>33</v>
      </c>
      <c r="AX396" s="13" t="s">
        <v>72</v>
      </c>
      <c r="AY396" s="157" t="s">
        <v>156</v>
      </c>
    </row>
    <row r="397" spans="2:65" s="13" customFormat="1">
      <c r="B397" s="156"/>
      <c r="D397" s="144" t="s">
        <v>169</v>
      </c>
      <c r="E397" s="157" t="s">
        <v>19</v>
      </c>
      <c r="F397" s="158" t="s">
        <v>3819</v>
      </c>
      <c r="H397" s="159">
        <v>-4.8600000000000003</v>
      </c>
      <c r="I397" s="160"/>
      <c r="L397" s="156"/>
      <c r="M397" s="161"/>
      <c r="T397" s="162"/>
      <c r="AT397" s="157" t="s">
        <v>169</v>
      </c>
      <c r="AU397" s="157" t="s">
        <v>81</v>
      </c>
      <c r="AV397" s="13" t="s">
        <v>81</v>
      </c>
      <c r="AW397" s="13" t="s">
        <v>33</v>
      </c>
      <c r="AX397" s="13" t="s">
        <v>72</v>
      </c>
      <c r="AY397" s="157" t="s">
        <v>156</v>
      </c>
    </row>
    <row r="398" spans="2:65" s="13" customFormat="1">
      <c r="B398" s="156"/>
      <c r="D398" s="144" t="s">
        <v>169</v>
      </c>
      <c r="E398" s="157" t="s">
        <v>19</v>
      </c>
      <c r="F398" s="158" t="s">
        <v>3820</v>
      </c>
      <c r="H398" s="159">
        <v>-5.96</v>
      </c>
      <c r="I398" s="160"/>
      <c r="L398" s="156"/>
      <c r="M398" s="161"/>
      <c r="T398" s="162"/>
      <c r="AT398" s="157" t="s">
        <v>169</v>
      </c>
      <c r="AU398" s="157" t="s">
        <v>81</v>
      </c>
      <c r="AV398" s="13" t="s">
        <v>81</v>
      </c>
      <c r="AW398" s="13" t="s">
        <v>33</v>
      </c>
      <c r="AX398" s="13" t="s">
        <v>72</v>
      </c>
      <c r="AY398" s="157" t="s">
        <v>156</v>
      </c>
    </row>
    <row r="399" spans="2:65" s="13" customFormat="1">
      <c r="B399" s="156"/>
      <c r="D399" s="144" t="s">
        <v>169</v>
      </c>
      <c r="E399" s="157" t="s">
        <v>19</v>
      </c>
      <c r="F399" s="158" t="s">
        <v>4093</v>
      </c>
      <c r="H399" s="159">
        <v>-6.84</v>
      </c>
      <c r="I399" s="160"/>
      <c r="L399" s="156"/>
      <c r="M399" s="161"/>
      <c r="T399" s="162"/>
      <c r="AT399" s="157" t="s">
        <v>169</v>
      </c>
      <c r="AU399" s="157" t="s">
        <v>81</v>
      </c>
      <c r="AV399" s="13" t="s">
        <v>81</v>
      </c>
      <c r="AW399" s="13" t="s">
        <v>33</v>
      </c>
      <c r="AX399" s="13" t="s">
        <v>72</v>
      </c>
      <c r="AY399" s="157" t="s">
        <v>156</v>
      </c>
    </row>
    <row r="400" spans="2:65" s="13" customFormat="1">
      <c r="B400" s="156"/>
      <c r="D400" s="144" t="s">
        <v>169</v>
      </c>
      <c r="E400" s="157" t="s">
        <v>19</v>
      </c>
      <c r="F400" s="158" t="s">
        <v>3822</v>
      </c>
      <c r="H400" s="159">
        <v>-11.52</v>
      </c>
      <c r="I400" s="160"/>
      <c r="L400" s="156"/>
      <c r="M400" s="161"/>
      <c r="T400" s="162"/>
      <c r="AT400" s="157" t="s">
        <v>169</v>
      </c>
      <c r="AU400" s="157" t="s">
        <v>81</v>
      </c>
      <c r="AV400" s="13" t="s">
        <v>81</v>
      </c>
      <c r="AW400" s="13" t="s">
        <v>33</v>
      </c>
      <c r="AX400" s="13" t="s">
        <v>72</v>
      </c>
      <c r="AY400" s="157" t="s">
        <v>156</v>
      </c>
    </row>
    <row r="401" spans="2:65" s="13" customFormat="1">
      <c r="B401" s="156"/>
      <c r="D401" s="144" t="s">
        <v>169</v>
      </c>
      <c r="E401" s="157" t="s">
        <v>19</v>
      </c>
      <c r="F401" s="158" t="s">
        <v>4094</v>
      </c>
      <c r="H401" s="159">
        <v>-42</v>
      </c>
      <c r="I401" s="160"/>
      <c r="L401" s="156"/>
      <c r="M401" s="161"/>
      <c r="T401" s="162"/>
      <c r="AT401" s="157" t="s">
        <v>169</v>
      </c>
      <c r="AU401" s="157" t="s">
        <v>81</v>
      </c>
      <c r="AV401" s="13" t="s">
        <v>81</v>
      </c>
      <c r="AW401" s="13" t="s">
        <v>33</v>
      </c>
      <c r="AX401" s="13" t="s">
        <v>72</v>
      </c>
      <c r="AY401" s="157" t="s">
        <v>156</v>
      </c>
    </row>
    <row r="402" spans="2:65" s="14" customFormat="1">
      <c r="B402" s="163"/>
      <c r="D402" s="144" t="s">
        <v>169</v>
      </c>
      <c r="E402" s="164" t="s">
        <v>19</v>
      </c>
      <c r="F402" s="165" t="s">
        <v>176</v>
      </c>
      <c r="H402" s="166">
        <v>431.7</v>
      </c>
      <c r="I402" s="167"/>
      <c r="L402" s="163"/>
      <c r="M402" s="168"/>
      <c r="T402" s="169"/>
      <c r="AT402" s="164" t="s">
        <v>169</v>
      </c>
      <c r="AU402" s="164" t="s">
        <v>81</v>
      </c>
      <c r="AV402" s="14" t="s">
        <v>163</v>
      </c>
      <c r="AW402" s="14" t="s">
        <v>33</v>
      </c>
      <c r="AX402" s="14" t="s">
        <v>79</v>
      </c>
      <c r="AY402" s="164" t="s">
        <v>156</v>
      </c>
    </row>
    <row r="403" spans="2:65" s="1" customFormat="1" ht="24.2" customHeight="1">
      <c r="B403" s="32"/>
      <c r="C403" s="131" t="s">
        <v>532</v>
      </c>
      <c r="D403" s="131" t="s">
        <v>158</v>
      </c>
      <c r="E403" s="132" t="s">
        <v>4095</v>
      </c>
      <c r="F403" s="133" t="s">
        <v>4096</v>
      </c>
      <c r="G403" s="134" t="s">
        <v>252</v>
      </c>
      <c r="H403" s="135">
        <v>10.8</v>
      </c>
      <c r="I403" s="136"/>
      <c r="J403" s="137">
        <f>ROUND(I403*H403,2)</f>
        <v>0</v>
      </c>
      <c r="K403" s="133" t="s">
        <v>162</v>
      </c>
      <c r="L403" s="32"/>
      <c r="M403" s="138" t="s">
        <v>19</v>
      </c>
      <c r="N403" s="139" t="s">
        <v>43</v>
      </c>
      <c r="P403" s="140">
        <f>O403*H403</f>
        <v>0</v>
      </c>
      <c r="Q403" s="140">
        <v>0</v>
      </c>
      <c r="R403" s="140">
        <f>Q403*H403</f>
        <v>0</v>
      </c>
      <c r="S403" s="140">
        <v>0.05</v>
      </c>
      <c r="T403" s="141">
        <f>S403*H403</f>
        <v>0.54</v>
      </c>
      <c r="AR403" s="142" t="s">
        <v>163</v>
      </c>
      <c r="AT403" s="142" t="s">
        <v>158</v>
      </c>
      <c r="AU403" s="142" t="s">
        <v>81</v>
      </c>
      <c r="AY403" s="17" t="s">
        <v>156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7" t="s">
        <v>79</v>
      </c>
      <c r="BK403" s="143">
        <f>ROUND(I403*H403,2)</f>
        <v>0</v>
      </c>
      <c r="BL403" s="17" t="s">
        <v>163</v>
      </c>
      <c r="BM403" s="142" t="s">
        <v>4097</v>
      </c>
    </row>
    <row r="404" spans="2:65" s="1" customFormat="1">
      <c r="B404" s="32"/>
      <c r="D404" s="144" t="s">
        <v>165</v>
      </c>
      <c r="F404" s="145" t="s">
        <v>4098</v>
      </c>
      <c r="I404" s="146"/>
      <c r="L404" s="32"/>
      <c r="M404" s="147"/>
      <c r="T404" s="53"/>
      <c r="AT404" s="17" t="s">
        <v>165</v>
      </c>
      <c r="AU404" s="17" t="s">
        <v>81</v>
      </c>
    </row>
    <row r="405" spans="2:65" s="1" customFormat="1">
      <c r="B405" s="32"/>
      <c r="D405" s="148" t="s">
        <v>167</v>
      </c>
      <c r="F405" s="149" t="s">
        <v>4099</v>
      </c>
      <c r="I405" s="146"/>
      <c r="L405" s="32"/>
      <c r="M405" s="147"/>
      <c r="T405" s="53"/>
      <c r="AT405" s="17" t="s">
        <v>167</v>
      </c>
      <c r="AU405" s="17" t="s">
        <v>81</v>
      </c>
    </row>
    <row r="406" spans="2:65" s="13" customFormat="1">
      <c r="B406" s="156"/>
      <c r="D406" s="144" t="s">
        <v>169</v>
      </c>
      <c r="E406" s="157" t="s">
        <v>19</v>
      </c>
      <c r="F406" s="158" t="s">
        <v>4100</v>
      </c>
      <c r="H406" s="159">
        <v>10.8</v>
      </c>
      <c r="I406" s="160"/>
      <c r="L406" s="156"/>
      <c r="M406" s="161"/>
      <c r="T406" s="162"/>
      <c r="AT406" s="157" t="s">
        <v>169</v>
      </c>
      <c r="AU406" s="157" t="s">
        <v>81</v>
      </c>
      <c r="AV406" s="13" t="s">
        <v>81</v>
      </c>
      <c r="AW406" s="13" t="s">
        <v>33</v>
      </c>
      <c r="AX406" s="13" t="s">
        <v>72</v>
      </c>
      <c r="AY406" s="157" t="s">
        <v>156</v>
      </c>
    </row>
    <row r="407" spans="2:65" s="14" customFormat="1">
      <c r="B407" s="163"/>
      <c r="D407" s="144" t="s">
        <v>169</v>
      </c>
      <c r="E407" s="164" t="s">
        <v>19</v>
      </c>
      <c r="F407" s="165" t="s">
        <v>176</v>
      </c>
      <c r="H407" s="166">
        <v>10.8</v>
      </c>
      <c r="I407" s="167"/>
      <c r="L407" s="163"/>
      <c r="M407" s="168"/>
      <c r="T407" s="169"/>
      <c r="AT407" s="164" t="s">
        <v>169</v>
      </c>
      <c r="AU407" s="164" t="s">
        <v>81</v>
      </c>
      <c r="AV407" s="14" t="s">
        <v>163</v>
      </c>
      <c r="AW407" s="14" t="s">
        <v>33</v>
      </c>
      <c r="AX407" s="14" t="s">
        <v>79</v>
      </c>
      <c r="AY407" s="164" t="s">
        <v>156</v>
      </c>
    </row>
    <row r="408" spans="2:65" s="1" customFormat="1" ht="33" customHeight="1">
      <c r="B408" s="32"/>
      <c r="C408" s="131" t="s">
        <v>540</v>
      </c>
      <c r="D408" s="131" t="s">
        <v>158</v>
      </c>
      <c r="E408" s="132" t="s">
        <v>4101</v>
      </c>
      <c r="F408" s="133" t="s">
        <v>4102</v>
      </c>
      <c r="G408" s="134" t="s">
        <v>252</v>
      </c>
      <c r="H408" s="135">
        <v>10.8</v>
      </c>
      <c r="I408" s="136"/>
      <c r="J408" s="137">
        <f>ROUND(I408*H408,2)</f>
        <v>0</v>
      </c>
      <c r="K408" s="133" t="s">
        <v>162</v>
      </c>
      <c r="L408" s="32"/>
      <c r="M408" s="138" t="s">
        <v>19</v>
      </c>
      <c r="N408" s="139" t="s">
        <v>43</v>
      </c>
      <c r="P408" s="140">
        <f>O408*H408</f>
        <v>0</v>
      </c>
      <c r="Q408" s="140">
        <v>0</v>
      </c>
      <c r="R408" s="140">
        <f>Q408*H408</f>
        <v>0</v>
      </c>
      <c r="S408" s="140">
        <v>2.1999999999999999E-2</v>
      </c>
      <c r="T408" s="141">
        <f>S408*H408</f>
        <v>0.23760000000000001</v>
      </c>
      <c r="AR408" s="142" t="s">
        <v>163</v>
      </c>
      <c r="AT408" s="142" t="s">
        <v>158</v>
      </c>
      <c r="AU408" s="142" t="s">
        <v>81</v>
      </c>
      <c r="AY408" s="17" t="s">
        <v>156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7" t="s">
        <v>79</v>
      </c>
      <c r="BK408" s="143">
        <f>ROUND(I408*H408,2)</f>
        <v>0</v>
      </c>
      <c r="BL408" s="17" t="s">
        <v>163</v>
      </c>
      <c r="BM408" s="142" t="s">
        <v>4103</v>
      </c>
    </row>
    <row r="409" spans="2:65" s="1" customFormat="1">
      <c r="B409" s="32"/>
      <c r="D409" s="144" t="s">
        <v>165</v>
      </c>
      <c r="F409" s="145" t="s">
        <v>4104</v>
      </c>
      <c r="I409" s="146"/>
      <c r="L409" s="32"/>
      <c r="M409" s="147"/>
      <c r="T409" s="53"/>
      <c r="AT409" s="17" t="s">
        <v>165</v>
      </c>
      <c r="AU409" s="17" t="s">
        <v>81</v>
      </c>
    </row>
    <row r="410" spans="2:65" s="1" customFormat="1">
      <c r="B410" s="32"/>
      <c r="D410" s="148" t="s">
        <v>167</v>
      </c>
      <c r="F410" s="149" t="s">
        <v>4105</v>
      </c>
      <c r="I410" s="146"/>
      <c r="L410" s="32"/>
      <c r="M410" s="147"/>
      <c r="T410" s="53"/>
      <c r="AT410" s="17" t="s">
        <v>167</v>
      </c>
      <c r="AU410" s="17" t="s">
        <v>81</v>
      </c>
    </row>
    <row r="411" spans="2:65" s="1" customFormat="1" ht="24.2" customHeight="1">
      <c r="B411" s="32"/>
      <c r="C411" s="131" t="s">
        <v>547</v>
      </c>
      <c r="D411" s="131" t="s">
        <v>158</v>
      </c>
      <c r="E411" s="132" t="s">
        <v>4106</v>
      </c>
      <c r="F411" s="133" t="s">
        <v>4107</v>
      </c>
      <c r="G411" s="134" t="s">
        <v>252</v>
      </c>
      <c r="H411" s="135">
        <v>42</v>
      </c>
      <c r="I411" s="136"/>
      <c r="J411" s="137">
        <f>ROUND(I411*H411,2)</f>
        <v>0</v>
      </c>
      <c r="K411" s="133" t="s">
        <v>162</v>
      </c>
      <c r="L411" s="32"/>
      <c r="M411" s="138" t="s">
        <v>19</v>
      </c>
      <c r="N411" s="139" t="s">
        <v>43</v>
      </c>
      <c r="P411" s="140">
        <f>O411*H411</f>
        <v>0</v>
      </c>
      <c r="Q411" s="140">
        <v>0</v>
      </c>
      <c r="R411" s="140">
        <f>Q411*H411</f>
        <v>0</v>
      </c>
      <c r="S411" s="140">
        <v>0.16900000000000001</v>
      </c>
      <c r="T411" s="141">
        <f>S411*H411</f>
        <v>7.0980000000000008</v>
      </c>
      <c r="AR411" s="142" t="s">
        <v>163</v>
      </c>
      <c r="AT411" s="142" t="s">
        <v>158</v>
      </c>
      <c r="AU411" s="142" t="s">
        <v>81</v>
      </c>
      <c r="AY411" s="17" t="s">
        <v>156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7" t="s">
        <v>79</v>
      </c>
      <c r="BK411" s="143">
        <f>ROUND(I411*H411,2)</f>
        <v>0</v>
      </c>
      <c r="BL411" s="17" t="s">
        <v>163</v>
      </c>
      <c r="BM411" s="142" t="s">
        <v>4108</v>
      </c>
    </row>
    <row r="412" spans="2:65" s="1" customFormat="1">
      <c r="B412" s="32"/>
      <c r="D412" s="144" t="s">
        <v>165</v>
      </c>
      <c r="F412" s="145" t="s">
        <v>4109</v>
      </c>
      <c r="I412" s="146"/>
      <c r="L412" s="32"/>
      <c r="M412" s="147"/>
      <c r="T412" s="53"/>
      <c r="AT412" s="17" t="s">
        <v>165</v>
      </c>
      <c r="AU412" s="17" t="s">
        <v>81</v>
      </c>
    </row>
    <row r="413" spans="2:65" s="1" customFormat="1">
      <c r="B413" s="32"/>
      <c r="D413" s="148" t="s">
        <v>167</v>
      </c>
      <c r="F413" s="149" t="s">
        <v>4110</v>
      </c>
      <c r="I413" s="146"/>
      <c r="L413" s="32"/>
      <c r="M413" s="147"/>
      <c r="T413" s="53"/>
      <c r="AT413" s="17" t="s">
        <v>167</v>
      </c>
      <c r="AU413" s="17" t="s">
        <v>81</v>
      </c>
    </row>
    <row r="414" spans="2:65" s="13" customFormat="1">
      <c r="B414" s="156"/>
      <c r="D414" s="144" t="s">
        <v>169</v>
      </c>
      <c r="E414" s="157" t="s">
        <v>19</v>
      </c>
      <c r="F414" s="158" t="s">
        <v>4111</v>
      </c>
      <c r="H414" s="159">
        <v>42</v>
      </c>
      <c r="I414" s="160"/>
      <c r="L414" s="156"/>
      <c r="M414" s="161"/>
      <c r="T414" s="162"/>
      <c r="AT414" s="157" t="s">
        <v>169</v>
      </c>
      <c r="AU414" s="157" t="s">
        <v>81</v>
      </c>
      <c r="AV414" s="13" t="s">
        <v>81</v>
      </c>
      <c r="AW414" s="13" t="s">
        <v>33</v>
      </c>
      <c r="AX414" s="13" t="s">
        <v>72</v>
      </c>
      <c r="AY414" s="157" t="s">
        <v>156</v>
      </c>
    </row>
    <row r="415" spans="2:65" s="14" customFormat="1">
      <c r="B415" s="163"/>
      <c r="D415" s="144" t="s">
        <v>169</v>
      </c>
      <c r="E415" s="164" t="s">
        <v>19</v>
      </c>
      <c r="F415" s="165" t="s">
        <v>176</v>
      </c>
      <c r="H415" s="166">
        <v>42</v>
      </c>
      <c r="I415" s="167"/>
      <c r="L415" s="163"/>
      <c r="M415" s="168"/>
      <c r="T415" s="169"/>
      <c r="AT415" s="164" t="s">
        <v>169</v>
      </c>
      <c r="AU415" s="164" t="s">
        <v>81</v>
      </c>
      <c r="AV415" s="14" t="s">
        <v>163</v>
      </c>
      <c r="AW415" s="14" t="s">
        <v>33</v>
      </c>
      <c r="AX415" s="14" t="s">
        <v>79</v>
      </c>
      <c r="AY415" s="164" t="s">
        <v>156</v>
      </c>
    </row>
    <row r="416" spans="2:65" s="1" customFormat="1" ht="24.2" customHeight="1">
      <c r="B416" s="32"/>
      <c r="C416" s="131" t="s">
        <v>553</v>
      </c>
      <c r="D416" s="131" t="s">
        <v>158</v>
      </c>
      <c r="E416" s="132" t="s">
        <v>4112</v>
      </c>
      <c r="F416" s="133" t="s">
        <v>4113</v>
      </c>
      <c r="G416" s="134" t="s">
        <v>252</v>
      </c>
      <c r="H416" s="135">
        <v>604</v>
      </c>
      <c r="I416" s="136"/>
      <c r="J416" s="137">
        <f>ROUND(I416*H416,2)</f>
        <v>0</v>
      </c>
      <c r="K416" s="133" t="s">
        <v>162</v>
      </c>
      <c r="L416" s="32"/>
      <c r="M416" s="138" t="s">
        <v>19</v>
      </c>
      <c r="N416" s="139" t="s">
        <v>43</v>
      </c>
      <c r="P416" s="140">
        <f>O416*H416</f>
        <v>0</v>
      </c>
      <c r="Q416" s="140">
        <v>0</v>
      </c>
      <c r="R416" s="140">
        <f>Q416*H416</f>
        <v>0</v>
      </c>
      <c r="S416" s="140">
        <v>0</v>
      </c>
      <c r="T416" s="141">
        <f>S416*H416</f>
        <v>0</v>
      </c>
      <c r="AR416" s="142" t="s">
        <v>163</v>
      </c>
      <c r="AT416" s="142" t="s">
        <v>158</v>
      </c>
      <c r="AU416" s="142" t="s">
        <v>81</v>
      </c>
      <c r="AY416" s="17" t="s">
        <v>156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7" t="s">
        <v>79</v>
      </c>
      <c r="BK416" s="143">
        <f>ROUND(I416*H416,2)</f>
        <v>0</v>
      </c>
      <c r="BL416" s="17" t="s">
        <v>163</v>
      </c>
      <c r="BM416" s="142" t="s">
        <v>4114</v>
      </c>
    </row>
    <row r="417" spans="2:65" s="1" customFormat="1">
      <c r="B417" s="32"/>
      <c r="D417" s="144" t="s">
        <v>165</v>
      </c>
      <c r="F417" s="145" t="s">
        <v>4115</v>
      </c>
      <c r="I417" s="146"/>
      <c r="L417" s="32"/>
      <c r="M417" s="147"/>
      <c r="T417" s="53"/>
      <c r="AT417" s="17" t="s">
        <v>165</v>
      </c>
      <c r="AU417" s="17" t="s">
        <v>81</v>
      </c>
    </row>
    <row r="418" spans="2:65" s="1" customFormat="1">
      <c r="B418" s="32"/>
      <c r="D418" s="148" t="s">
        <v>167</v>
      </c>
      <c r="F418" s="149" t="s">
        <v>4116</v>
      </c>
      <c r="I418" s="146"/>
      <c r="L418" s="32"/>
      <c r="M418" s="147"/>
      <c r="T418" s="53"/>
      <c r="AT418" s="17" t="s">
        <v>167</v>
      </c>
      <c r="AU418" s="17" t="s">
        <v>81</v>
      </c>
    </row>
    <row r="419" spans="2:65" s="1" customFormat="1" ht="24.2" customHeight="1">
      <c r="B419" s="32"/>
      <c r="C419" s="131" t="s">
        <v>560</v>
      </c>
      <c r="D419" s="131" t="s">
        <v>158</v>
      </c>
      <c r="E419" s="132" t="s">
        <v>4117</v>
      </c>
      <c r="F419" s="133" t="s">
        <v>4118</v>
      </c>
      <c r="G419" s="134" t="s">
        <v>252</v>
      </c>
      <c r="H419" s="135">
        <v>604</v>
      </c>
      <c r="I419" s="136"/>
      <c r="J419" s="137">
        <f>ROUND(I419*H419,2)</f>
        <v>0</v>
      </c>
      <c r="K419" s="133" t="s">
        <v>162</v>
      </c>
      <c r="L419" s="32"/>
      <c r="M419" s="138" t="s">
        <v>19</v>
      </c>
      <c r="N419" s="139" t="s">
        <v>43</v>
      </c>
      <c r="P419" s="140">
        <f>O419*H419</f>
        <v>0</v>
      </c>
      <c r="Q419" s="140">
        <v>0</v>
      </c>
      <c r="R419" s="140">
        <f>Q419*H419</f>
        <v>0</v>
      </c>
      <c r="S419" s="140">
        <v>0</v>
      </c>
      <c r="T419" s="141">
        <f>S419*H419</f>
        <v>0</v>
      </c>
      <c r="AR419" s="142" t="s">
        <v>163</v>
      </c>
      <c r="AT419" s="142" t="s">
        <v>158</v>
      </c>
      <c r="AU419" s="142" t="s">
        <v>81</v>
      </c>
      <c r="AY419" s="17" t="s">
        <v>156</v>
      </c>
      <c r="BE419" s="143">
        <f>IF(N419="základní",J419,0)</f>
        <v>0</v>
      </c>
      <c r="BF419" s="143">
        <f>IF(N419="snížená",J419,0)</f>
        <v>0</v>
      </c>
      <c r="BG419" s="143">
        <f>IF(N419="zákl. přenesená",J419,0)</f>
        <v>0</v>
      </c>
      <c r="BH419" s="143">
        <f>IF(N419="sníž. přenesená",J419,0)</f>
        <v>0</v>
      </c>
      <c r="BI419" s="143">
        <f>IF(N419="nulová",J419,0)</f>
        <v>0</v>
      </c>
      <c r="BJ419" s="17" t="s">
        <v>79</v>
      </c>
      <c r="BK419" s="143">
        <f>ROUND(I419*H419,2)</f>
        <v>0</v>
      </c>
      <c r="BL419" s="17" t="s">
        <v>163</v>
      </c>
      <c r="BM419" s="142" t="s">
        <v>4119</v>
      </c>
    </row>
    <row r="420" spans="2:65" s="1" customFormat="1">
      <c r="B420" s="32"/>
      <c r="D420" s="144" t="s">
        <v>165</v>
      </c>
      <c r="F420" s="145" t="s">
        <v>4120</v>
      </c>
      <c r="I420" s="146"/>
      <c r="L420" s="32"/>
      <c r="M420" s="147"/>
      <c r="T420" s="53"/>
      <c r="AT420" s="17" t="s">
        <v>165</v>
      </c>
      <c r="AU420" s="17" t="s">
        <v>81</v>
      </c>
    </row>
    <row r="421" spans="2:65" s="1" customFormat="1">
      <c r="B421" s="32"/>
      <c r="D421" s="148" t="s">
        <v>167</v>
      </c>
      <c r="F421" s="149" t="s">
        <v>4121</v>
      </c>
      <c r="I421" s="146"/>
      <c r="L421" s="32"/>
      <c r="M421" s="147"/>
      <c r="T421" s="53"/>
      <c r="AT421" s="17" t="s">
        <v>167</v>
      </c>
      <c r="AU421" s="17" t="s">
        <v>81</v>
      </c>
    </row>
    <row r="422" spans="2:65" s="11" customFormat="1" ht="22.9" customHeight="1">
      <c r="B422" s="119"/>
      <c r="D422" s="120" t="s">
        <v>71</v>
      </c>
      <c r="E422" s="129" t="s">
        <v>803</v>
      </c>
      <c r="F422" s="129" t="s">
        <v>804</v>
      </c>
      <c r="I422" s="122"/>
      <c r="J422" s="130">
        <f>BK422</f>
        <v>0</v>
      </c>
      <c r="L422" s="119"/>
      <c r="M422" s="124"/>
      <c r="P422" s="125">
        <f>SUM(P423:P435)</f>
        <v>0</v>
      </c>
      <c r="R422" s="125">
        <f>SUM(R423:R435)</f>
        <v>0</v>
      </c>
      <c r="T422" s="126">
        <f>SUM(T423:T435)</f>
        <v>0</v>
      </c>
      <c r="AR422" s="120" t="s">
        <v>79</v>
      </c>
      <c r="AT422" s="127" t="s">
        <v>71</v>
      </c>
      <c r="AU422" s="127" t="s">
        <v>79</v>
      </c>
      <c r="AY422" s="120" t="s">
        <v>156</v>
      </c>
      <c r="BK422" s="128">
        <f>SUM(BK423:BK435)</f>
        <v>0</v>
      </c>
    </row>
    <row r="423" spans="2:65" s="1" customFormat="1" ht="24.2" customHeight="1">
      <c r="B423" s="32"/>
      <c r="C423" s="131" t="s">
        <v>568</v>
      </c>
      <c r="D423" s="131" t="s">
        <v>158</v>
      </c>
      <c r="E423" s="132" t="s">
        <v>806</v>
      </c>
      <c r="F423" s="133" t="s">
        <v>807</v>
      </c>
      <c r="G423" s="134" t="s">
        <v>218</v>
      </c>
      <c r="H423" s="135">
        <v>13.438000000000001</v>
      </c>
      <c r="I423" s="136"/>
      <c r="J423" s="137">
        <f>ROUND(I423*H423,2)</f>
        <v>0</v>
      </c>
      <c r="K423" s="133" t="s">
        <v>162</v>
      </c>
      <c r="L423" s="32"/>
      <c r="M423" s="138" t="s">
        <v>19</v>
      </c>
      <c r="N423" s="139" t="s">
        <v>43</v>
      </c>
      <c r="P423" s="140">
        <f>O423*H423</f>
        <v>0</v>
      </c>
      <c r="Q423" s="140">
        <v>0</v>
      </c>
      <c r="R423" s="140">
        <f>Q423*H423</f>
        <v>0</v>
      </c>
      <c r="S423" s="140">
        <v>0</v>
      </c>
      <c r="T423" s="141">
        <f>S423*H423</f>
        <v>0</v>
      </c>
      <c r="AR423" s="142" t="s">
        <v>163</v>
      </c>
      <c r="AT423" s="142" t="s">
        <v>158</v>
      </c>
      <c r="AU423" s="142" t="s">
        <v>81</v>
      </c>
      <c r="AY423" s="17" t="s">
        <v>156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7" t="s">
        <v>79</v>
      </c>
      <c r="BK423" s="143">
        <f>ROUND(I423*H423,2)</f>
        <v>0</v>
      </c>
      <c r="BL423" s="17" t="s">
        <v>163</v>
      </c>
      <c r="BM423" s="142" t="s">
        <v>4122</v>
      </c>
    </row>
    <row r="424" spans="2:65" s="1" customFormat="1">
      <c r="B424" s="32"/>
      <c r="D424" s="144" t="s">
        <v>165</v>
      </c>
      <c r="F424" s="145" t="s">
        <v>809</v>
      </c>
      <c r="I424" s="146"/>
      <c r="L424" s="32"/>
      <c r="M424" s="147"/>
      <c r="T424" s="53"/>
      <c r="AT424" s="17" t="s">
        <v>165</v>
      </c>
      <c r="AU424" s="17" t="s">
        <v>81</v>
      </c>
    </row>
    <row r="425" spans="2:65" s="1" customFormat="1">
      <c r="B425" s="32"/>
      <c r="D425" s="148" t="s">
        <v>167</v>
      </c>
      <c r="F425" s="149" t="s">
        <v>810</v>
      </c>
      <c r="I425" s="146"/>
      <c r="L425" s="32"/>
      <c r="M425" s="147"/>
      <c r="T425" s="53"/>
      <c r="AT425" s="17" t="s">
        <v>167</v>
      </c>
      <c r="AU425" s="17" t="s">
        <v>81</v>
      </c>
    </row>
    <row r="426" spans="2:65" s="1" customFormat="1" ht="24.2" customHeight="1">
      <c r="B426" s="32"/>
      <c r="C426" s="131" t="s">
        <v>574</v>
      </c>
      <c r="D426" s="131" t="s">
        <v>158</v>
      </c>
      <c r="E426" s="132" t="s">
        <v>812</v>
      </c>
      <c r="F426" s="133" t="s">
        <v>813</v>
      </c>
      <c r="G426" s="134" t="s">
        <v>218</v>
      </c>
      <c r="H426" s="135">
        <v>13.438000000000001</v>
      </c>
      <c r="I426" s="136"/>
      <c r="J426" s="137">
        <f>ROUND(I426*H426,2)</f>
        <v>0</v>
      </c>
      <c r="K426" s="133" t="s">
        <v>162</v>
      </c>
      <c r="L426" s="32"/>
      <c r="M426" s="138" t="s">
        <v>19</v>
      </c>
      <c r="N426" s="139" t="s">
        <v>43</v>
      </c>
      <c r="P426" s="140">
        <f>O426*H426</f>
        <v>0</v>
      </c>
      <c r="Q426" s="140">
        <v>0</v>
      </c>
      <c r="R426" s="140">
        <f>Q426*H426</f>
        <v>0</v>
      </c>
      <c r="S426" s="140">
        <v>0</v>
      </c>
      <c r="T426" s="141">
        <f>S426*H426</f>
        <v>0</v>
      </c>
      <c r="AR426" s="142" t="s">
        <v>163</v>
      </c>
      <c r="AT426" s="142" t="s">
        <v>158</v>
      </c>
      <c r="AU426" s="142" t="s">
        <v>81</v>
      </c>
      <c r="AY426" s="17" t="s">
        <v>156</v>
      </c>
      <c r="BE426" s="143">
        <f>IF(N426="základní",J426,0)</f>
        <v>0</v>
      </c>
      <c r="BF426" s="143">
        <f>IF(N426="snížená",J426,0)</f>
        <v>0</v>
      </c>
      <c r="BG426" s="143">
        <f>IF(N426="zákl. přenesená",J426,0)</f>
        <v>0</v>
      </c>
      <c r="BH426" s="143">
        <f>IF(N426="sníž. přenesená",J426,0)</f>
        <v>0</v>
      </c>
      <c r="BI426" s="143">
        <f>IF(N426="nulová",J426,0)</f>
        <v>0</v>
      </c>
      <c r="BJ426" s="17" t="s">
        <v>79</v>
      </c>
      <c r="BK426" s="143">
        <f>ROUND(I426*H426,2)</f>
        <v>0</v>
      </c>
      <c r="BL426" s="17" t="s">
        <v>163</v>
      </c>
      <c r="BM426" s="142" t="s">
        <v>4123</v>
      </c>
    </row>
    <row r="427" spans="2:65" s="1" customFormat="1">
      <c r="B427" s="32"/>
      <c r="D427" s="144" t="s">
        <v>165</v>
      </c>
      <c r="F427" s="145" t="s">
        <v>815</v>
      </c>
      <c r="I427" s="146"/>
      <c r="L427" s="32"/>
      <c r="M427" s="147"/>
      <c r="T427" s="53"/>
      <c r="AT427" s="17" t="s">
        <v>165</v>
      </c>
      <c r="AU427" s="17" t="s">
        <v>81</v>
      </c>
    </row>
    <row r="428" spans="2:65" s="1" customFormat="1">
      <c r="B428" s="32"/>
      <c r="D428" s="148" t="s">
        <v>167</v>
      </c>
      <c r="F428" s="149" t="s">
        <v>816</v>
      </c>
      <c r="I428" s="146"/>
      <c r="L428" s="32"/>
      <c r="M428" s="147"/>
      <c r="T428" s="53"/>
      <c r="AT428" s="17" t="s">
        <v>167</v>
      </c>
      <c r="AU428" s="17" t="s">
        <v>81</v>
      </c>
    </row>
    <row r="429" spans="2:65" s="1" customFormat="1" ht="24.2" customHeight="1">
      <c r="B429" s="32"/>
      <c r="C429" s="131" t="s">
        <v>595</v>
      </c>
      <c r="D429" s="131" t="s">
        <v>158</v>
      </c>
      <c r="E429" s="132" t="s">
        <v>818</v>
      </c>
      <c r="F429" s="133" t="s">
        <v>819</v>
      </c>
      <c r="G429" s="134" t="s">
        <v>218</v>
      </c>
      <c r="H429" s="135">
        <v>255.322</v>
      </c>
      <c r="I429" s="136"/>
      <c r="J429" s="137">
        <f>ROUND(I429*H429,2)</f>
        <v>0</v>
      </c>
      <c r="K429" s="133" t="s">
        <v>162</v>
      </c>
      <c r="L429" s="32"/>
      <c r="M429" s="138" t="s">
        <v>19</v>
      </c>
      <c r="N429" s="139" t="s">
        <v>43</v>
      </c>
      <c r="P429" s="140">
        <f>O429*H429</f>
        <v>0</v>
      </c>
      <c r="Q429" s="140">
        <v>0</v>
      </c>
      <c r="R429" s="140">
        <f>Q429*H429</f>
        <v>0</v>
      </c>
      <c r="S429" s="140">
        <v>0</v>
      </c>
      <c r="T429" s="141">
        <f>S429*H429</f>
        <v>0</v>
      </c>
      <c r="AR429" s="142" t="s">
        <v>163</v>
      </c>
      <c r="AT429" s="142" t="s">
        <v>158</v>
      </c>
      <c r="AU429" s="142" t="s">
        <v>81</v>
      </c>
      <c r="AY429" s="17" t="s">
        <v>156</v>
      </c>
      <c r="BE429" s="143">
        <f>IF(N429="základní",J429,0)</f>
        <v>0</v>
      </c>
      <c r="BF429" s="143">
        <f>IF(N429="snížená",J429,0)</f>
        <v>0</v>
      </c>
      <c r="BG429" s="143">
        <f>IF(N429="zákl. přenesená",J429,0)</f>
        <v>0</v>
      </c>
      <c r="BH429" s="143">
        <f>IF(N429="sníž. přenesená",J429,0)</f>
        <v>0</v>
      </c>
      <c r="BI429" s="143">
        <f>IF(N429="nulová",J429,0)</f>
        <v>0</v>
      </c>
      <c r="BJ429" s="17" t="s">
        <v>79</v>
      </c>
      <c r="BK429" s="143">
        <f>ROUND(I429*H429,2)</f>
        <v>0</v>
      </c>
      <c r="BL429" s="17" t="s">
        <v>163</v>
      </c>
      <c r="BM429" s="142" t="s">
        <v>4124</v>
      </c>
    </row>
    <row r="430" spans="2:65" s="1" customFormat="1">
      <c r="B430" s="32"/>
      <c r="D430" s="144" t="s">
        <v>165</v>
      </c>
      <c r="F430" s="145" t="s">
        <v>821</v>
      </c>
      <c r="I430" s="146"/>
      <c r="L430" s="32"/>
      <c r="M430" s="147"/>
      <c r="T430" s="53"/>
      <c r="AT430" s="17" t="s">
        <v>165</v>
      </c>
      <c r="AU430" s="17" t="s">
        <v>81</v>
      </c>
    </row>
    <row r="431" spans="2:65" s="1" customFormat="1">
      <c r="B431" s="32"/>
      <c r="D431" s="148" t="s">
        <v>167</v>
      </c>
      <c r="F431" s="149" t="s">
        <v>822</v>
      </c>
      <c r="I431" s="146"/>
      <c r="L431" s="32"/>
      <c r="M431" s="147"/>
      <c r="T431" s="53"/>
      <c r="AT431" s="17" t="s">
        <v>167</v>
      </c>
      <c r="AU431" s="17" t="s">
        <v>81</v>
      </c>
    </row>
    <row r="432" spans="2:65" s="13" customFormat="1">
      <c r="B432" s="156"/>
      <c r="D432" s="144" t="s">
        <v>169</v>
      </c>
      <c r="E432" s="157" t="s">
        <v>19</v>
      </c>
      <c r="F432" s="158" t="s">
        <v>4125</v>
      </c>
      <c r="H432" s="159">
        <v>255.322</v>
      </c>
      <c r="I432" s="160"/>
      <c r="L432" s="156"/>
      <c r="M432" s="161"/>
      <c r="T432" s="162"/>
      <c r="AT432" s="157" t="s">
        <v>169</v>
      </c>
      <c r="AU432" s="157" t="s">
        <v>81</v>
      </c>
      <c r="AV432" s="13" t="s">
        <v>81</v>
      </c>
      <c r="AW432" s="13" t="s">
        <v>33</v>
      </c>
      <c r="AX432" s="13" t="s">
        <v>79</v>
      </c>
      <c r="AY432" s="157" t="s">
        <v>156</v>
      </c>
    </row>
    <row r="433" spans="2:65" s="1" customFormat="1" ht="37.9" customHeight="1">
      <c r="B433" s="32"/>
      <c r="C433" s="131" t="s">
        <v>599</v>
      </c>
      <c r="D433" s="131" t="s">
        <v>158</v>
      </c>
      <c r="E433" s="132" t="s">
        <v>825</v>
      </c>
      <c r="F433" s="133" t="s">
        <v>826</v>
      </c>
      <c r="G433" s="134" t="s">
        <v>218</v>
      </c>
      <c r="H433" s="135">
        <v>13.438000000000001</v>
      </c>
      <c r="I433" s="136"/>
      <c r="J433" s="137">
        <f>ROUND(I433*H433,2)</f>
        <v>0</v>
      </c>
      <c r="K433" s="133" t="s">
        <v>162</v>
      </c>
      <c r="L433" s="32"/>
      <c r="M433" s="138" t="s">
        <v>19</v>
      </c>
      <c r="N433" s="139" t="s">
        <v>43</v>
      </c>
      <c r="P433" s="140">
        <f>O433*H433</f>
        <v>0</v>
      </c>
      <c r="Q433" s="140">
        <v>0</v>
      </c>
      <c r="R433" s="140">
        <f>Q433*H433</f>
        <v>0</v>
      </c>
      <c r="S433" s="140">
        <v>0</v>
      </c>
      <c r="T433" s="141">
        <f>S433*H433</f>
        <v>0</v>
      </c>
      <c r="AR433" s="142" t="s">
        <v>163</v>
      </c>
      <c r="AT433" s="142" t="s">
        <v>158</v>
      </c>
      <c r="AU433" s="142" t="s">
        <v>81</v>
      </c>
      <c r="AY433" s="17" t="s">
        <v>156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7" t="s">
        <v>79</v>
      </c>
      <c r="BK433" s="143">
        <f>ROUND(I433*H433,2)</f>
        <v>0</v>
      </c>
      <c r="BL433" s="17" t="s">
        <v>163</v>
      </c>
      <c r="BM433" s="142" t="s">
        <v>4126</v>
      </c>
    </row>
    <row r="434" spans="2:65" s="1" customFormat="1">
      <c r="B434" s="32"/>
      <c r="D434" s="144" t="s">
        <v>165</v>
      </c>
      <c r="F434" s="145" t="s">
        <v>828</v>
      </c>
      <c r="I434" s="146"/>
      <c r="L434" s="32"/>
      <c r="M434" s="147"/>
      <c r="T434" s="53"/>
      <c r="AT434" s="17" t="s">
        <v>165</v>
      </c>
      <c r="AU434" s="17" t="s">
        <v>81</v>
      </c>
    </row>
    <row r="435" spans="2:65" s="1" customFormat="1">
      <c r="B435" s="32"/>
      <c r="D435" s="148" t="s">
        <v>167</v>
      </c>
      <c r="F435" s="149" t="s">
        <v>829</v>
      </c>
      <c r="I435" s="146"/>
      <c r="L435" s="32"/>
      <c r="M435" s="147"/>
      <c r="T435" s="53"/>
      <c r="AT435" s="17" t="s">
        <v>167</v>
      </c>
      <c r="AU435" s="17" t="s">
        <v>81</v>
      </c>
    </row>
    <row r="436" spans="2:65" s="11" customFormat="1" ht="22.9" customHeight="1">
      <c r="B436" s="119"/>
      <c r="D436" s="120" t="s">
        <v>71</v>
      </c>
      <c r="E436" s="129" t="s">
        <v>830</v>
      </c>
      <c r="F436" s="129" t="s">
        <v>831</v>
      </c>
      <c r="I436" s="122"/>
      <c r="J436" s="130">
        <f>BK436</f>
        <v>0</v>
      </c>
      <c r="L436" s="119"/>
      <c r="M436" s="124"/>
      <c r="P436" s="125">
        <f>SUM(P437:P439)</f>
        <v>0</v>
      </c>
      <c r="R436" s="125">
        <f>SUM(R437:R439)</f>
        <v>0</v>
      </c>
      <c r="T436" s="126">
        <f>SUM(T437:T439)</f>
        <v>0</v>
      </c>
      <c r="AR436" s="120" t="s">
        <v>79</v>
      </c>
      <c r="AT436" s="127" t="s">
        <v>71</v>
      </c>
      <c r="AU436" s="127" t="s">
        <v>79</v>
      </c>
      <c r="AY436" s="120" t="s">
        <v>156</v>
      </c>
      <c r="BK436" s="128">
        <f>SUM(BK437:BK439)</f>
        <v>0</v>
      </c>
    </row>
    <row r="437" spans="2:65" s="1" customFormat="1" ht="21.75" customHeight="1">
      <c r="B437" s="32"/>
      <c r="C437" s="131" t="s">
        <v>603</v>
      </c>
      <c r="D437" s="131" t="s">
        <v>158</v>
      </c>
      <c r="E437" s="132" t="s">
        <v>833</v>
      </c>
      <c r="F437" s="133" t="s">
        <v>834</v>
      </c>
      <c r="G437" s="134" t="s">
        <v>218</v>
      </c>
      <c r="H437" s="135">
        <v>25.692</v>
      </c>
      <c r="I437" s="136"/>
      <c r="J437" s="137">
        <f>ROUND(I437*H437,2)</f>
        <v>0</v>
      </c>
      <c r="K437" s="133" t="s">
        <v>162</v>
      </c>
      <c r="L437" s="32"/>
      <c r="M437" s="138" t="s">
        <v>19</v>
      </c>
      <c r="N437" s="139" t="s">
        <v>43</v>
      </c>
      <c r="P437" s="140">
        <f>O437*H437</f>
        <v>0</v>
      </c>
      <c r="Q437" s="140">
        <v>0</v>
      </c>
      <c r="R437" s="140">
        <f>Q437*H437</f>
        <v>0</v>
      </c>
      <c r="S437" s="140">
        <v>0</v>
      </c>
      <c r="T437" s="141">
        <f>S437*H437</f>
        <v>0</v>
      </c>
      <c r="AR437" s="142" t="s">
        <v>163</v>
      </c>
      <c r="AT437" s="142" t="s">
        <v>158</v>
      </c>
      <c r="AU437" s="142" t="s">
        <v>81</v>
      </c>
      <c r="AY437" s="17" t="s">
        <v>156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7" t="s">
        <v>79</v>
      </c>
      <c r="BK437" s="143">
        <f>ROUND(I437*H437,2)</f>
        <v>0</v>
      </c>
      <c r="BL437" s="17" t="s">
        <v>163</v>
      </c>
      <c r="BM437" s="142" t="s">
        <v>4127</v>
      </c>
    </row>
    <row r="438" spans="2:65" s="1" customFormat="1">
      <c r="B438" s="32"/>
      <c r="D438" s="144" t="s">
        <v>165</v>
      </c>
      <c r="F438" s="145" t="s">
        <v>836</v>
      </c>
      <c r="I438" s="146"/>
      <c r="L438" s="32"/>
      <c r="M438" s="147"/>
      <c r="T438" s="53"/>
      <c r="AT438" s="17" t="s">
        <v>165</v>
      </c>
      <c r="AU438" s="17" t="s">
        <v>81</v>
      </c>
    </row>
    <row r="439" spans="2:65" s="1" customFormat="1">
      <c r="B439" s="32"/>
      <c r="D439" s="148" t="s">
        <v>167</v>
      </c>
      <c r="F439" s="149" t="s">
        <v>837</v>
      </c>
      <c r="I439" s="146"/>
      <c r="L439" s="32"/>
      <c r="M439" s="147"/>
      <c r="T439" s="53"/>
      <c r="AT439" s="17" t="s">
        <v>167</v>
      </c>
      <c r="AU439" s="17" t="s">
        <v>81</v>
      </c>
    </row>
    <row r="440" spans="2:65" s="11" customFormat="1" ht="25.9" customHeight="1">
      <c r="B440" s="119"/>
      <c r="D440" s="120" t="s">
        <v>71</v>
      </c>
      <c r="E440" s="121" t="s">
        <v>838</v>
      </c>
      <c r="F440" s="121" t="s">
        <v>839</v>
      </c>
      <c r="I440" s="122"/>
      <c r="J440" s="123">
        <f>BK440</f>
        <v>0</v>
      </c>
      <c r="L440" s="119"/>
      <c r="M440" s="124"/>
      <c r="P440" s="125">
        <f>P441+P470+P483+P540+P570+P623+P643</f>
        <v>0</v>
      </c>
      <c r="R440" s="125">
        <f>R441+R470+R483+R540+R570+R623+R643</f>
        <v>3.3190955099999995</v>
      </c>
      <c r="T440" s="126">
        <f>T441+T470+T483+T540+T570+T623+T643</f>
        <v>2.8724E-2</v>
      </c>
      <c r="AR440" s="120" t="s">
        <v>81</v>
      </c>
      <c r="AT440" s="127" t="s">
        <v>71</v>
      </c>
      <c r="AU440" s="127" t="s">
        <v>72</v>
      </c>
      <c r="AY440" s="120" t="s">
        <v>156</v>
      </c>
      <c r="BK440" s="128">
        <f>BK441+BK470+BK483+BK540+BK570+BK623+BK643</f>
        <v>0</v>
      </c>
    </row>
    <row r="441" spans="2:65" s="11" customFormat="1" ht="22.9" customHeight="1">
      <c r="B441" s="119"/>
      <c r="D441" s="120" t="s">
        <v>71</v>
      </c>
      <c r="E441" s="129" t="s">
        <v>4128</v>
      </c>
      <c r="F441" s="129" t="s">
        <v>4129</v>
      </c>
      <c r="I441" s="122"/>
      <c r="J441" s="130">
        <f>BK441</f>
        <v>0</v>
      </c>
      <c r="L441" s="119"/>
      <c r="M441" s="124"/>
      <c r="P441" s="125">
        <f>SUM(P442:P469)</f>
        <v>0</v>
      </c>
      <c r="R441" s="125">
        <f>SUM(R442:R469)</f>
        <v>8.6879339999999985E-2</v>
      </c>
      <c r="T441" s="126">
        <f>SUM(T442:T469)</f>
        <v>0</v>
      </c>
      <c r="AR441" s="120" t="s">
        <v>81</v>
      </c>
      <c r="AT441" s="127" t="s">
        <v>71</v>
      </c>
      <c r="AU441" s="127" t="s">
        <v>79</v>
      </c>
      <c r="AY441" s="120" t="s">
        <v>156</v>
      </c>
      <c r="BK441" s="128">
        <f>SUM(BK442:BK469)</f>
        <v>0</v>
      </c>
    </row>
    <row r="442" spans="2:65" s="1" customFormat="1" ht="24.2" customHeight="1">
      <c r="B442" s="32"/>
      <c r="C442" s="131" t="s">
        <v>608</v>
      </c>
      <c r="D442" s="131" t="s">
        <v>158</v>
      </c>
      <c r="E442" s="132" t="s">
        <v>4130</v>
      </c>
      <c r="F442" s="133" t="s">
        <v>4131</v>
      </c>
      <c r="G442" s="134" t="s">
        <v>252</v>
      </c>
      <c r="H442" s="135">
        <v>28.058</v>
      </c>
      <c r="I442" s="136"/>
      <c r="J442" s="137">
        <f>ROUND(I442*H442,2)</f>
        <v>0</v>
      </c>
      <c r="K442" s="133" t="s">
        <v>162</v>
      </c>
      <c r="L442" s="32"/>
      <c r="M442" s="138" t="s">
        <v>19</v>
      </c>
      <c r="N442" s="139" t="s">
        <v>43</v>
      </c>
      <c r="P442" s="140">
        <f>O442*H442</f>
        <v>0</v>
      </c>
      <c r="Q442" s="140">
        <v>3.0000000000000001E-5</v>
      </c>
      <c r="R442" s="140">
        <f>Q442*H442</f>
        <v>8.4174E-4</v>
      </c>
      <c r="S442" s="140">
        <v>0</v>
      </c>
      <c r="T442" s="141">
        <f>S442*H442</f>
        <v>0</v>
      </c>
      <c r="AR442" s="142" t="s">
        <v>281</v>
      </c>
      <c r="AT442" s="142" t="s">
        <v>158</v>
      </c>
      <c r="AU442" s="142" t="s">
        <v>81</v>
      </c>
      <c r="AY442" s="17" t="s">
        <v>156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7" t="s">
        <v>79</v>
      </c>
      <c r="BK442" s="143">
        <f>ROUND(I442*H442,2)</f>
        <v>0</v>
      </c>
      <c r="BL442" s="17" t="s">
        <v>281</v>
      </c>
      <c r="BM442" s="142" t="s">
        <v>4132</v>
      </c>
    </row>
    <row r="443" spans="2:65" s="1" customFormat="1">
      <c r="B443" s="32"/>
      <c r="D443" s="144" t="s">
        <v>165</v>
      </c>
      <c r="F443" s="145" t="s">
        <v>4133</v>
      </c>
      <c r="I443" s="146"/>
      <c r="L443" s="32"/>
      <c r="M443" s="147"/>
      <c r="T443" s="53"/>
      <c r="AT443" s="17" t="s">
        <v>165</v>
      </c>
      <c r="AU443" s="17" t="s">
        <v>81</v>
      </c>
    </row>
    <row r="444" spans="2:65" s="1" customFormat="1">
      <c r="B444" s="32"/>
      <c r="D444" s="148" t="s">
        <v>167</v>
      </c>
      <c r="F444" s="149" t="s">
        <v>4134</v>
      </c>
      <c r="I444" s="146"/>
      <c r="L444" s="32"/>
      <c r="M444" s="147"/>
      <c r="T444" s="53"/>
      <c r="AT444" s="17" t="s">
        <v>167</v>
      </c>
      <c r="AU444" s="17" t="s">
        <v>81</v>
      </c>
    </row>
    <row r="445" spans="2:65" s="13" customFormat="1">
      <c r="B445" s="156"/>
      <c r="D445" s="144" t="s">
        <v>169</v>
      </c>
      <c r="E445" s="157" t="s">
        <v>19</v>
      </c>
      <c r="F445" s="158" t="s">
        <v>4135</v>
      </c>
      <c r="H445" s="159">
        <v>28.058</v>
      </c>
      <c r="I445" s="160"/>
      <c r="L445" s="156"/>
      <c r="M445" s="161"/>
      <c r="T445" s="162"/>
      <c r="AT445" s="157" t="s">
        <v>169</v>
      </c>
      <c r="AU445" s="157" t="s">
        <v>81</v>
      </c>
      <c r="AV445" s="13" t="s">
        <v>81</v>
      </c>
      <c r="AW445" s="13" t="s">
        <v>33</v>
      </c>
      <c r="AX445" s="13" t="s">
        <v>72</v>
      </c>
      <c r="AY445" s="157" t="s">
        <v>156</v>
      </c>
    </row>
    <row r="446" spans="2:65" s="14" customFormat="1">
      <c r="B446" s="163"/>
      <c r="D446" s="144" t="s">
        <v>169</v>
      </c>
      <c r="E446" s="164" t="s">
        <v>19</v>
      </c>
      <c r="F446" s="165" t="s">
        <v>176</v>
      </c>
      <c r="H446" s="166">
        <v>28.058</v>
      </c>
      <c r="I446" s="167"/>
      <c r="L446" s="163"/>
      <c r="M446" s="168"/>
      <c r="T446" s="169"/>
      <c r="AT446" s="164" t="s">
        <v>169</v>
      </c>
      <c r="AU446" s="164" t="s">
        <v>81</v>
      </c>
      <c r="AV446" s="14" t="s">
        <v>163</v>
      </c>
      <c r="AW446" s="14" t="s">
        <v>33</v>
      </c>
      <c r="AX446" s="14" t="s">
        <v>79</v>
      </c>
      <c r="AY446" s="164" t="s">
        <v>156</v>
      </c>
    </row>
    <row r="447" spans="2:65" s="1" customFormat="1" ht="24.2" customHeight="1">
      <c r="B447" s="32"/>
      <c r="C447" s="170" t="s">
        <v>614</v>
      </c>
      <c r="D447" s="170" t="s">
        <v>237</v>
      </c>
      <c r="E447" s="171" t="s">
        <v>4136</v>
      </c>
      <c r="F447" s="172" t="s">
        <v>4137</v>
      </c>
      <c r="G447" s="173" t="s">
        <v>252</v>
      </c>
      <c r="H447" s="174">
        <v>32.701999999999998</v>
      </c>
      <c r="I447" s="175"/>
      <c r="J447" s="176">
        <f>ROUND(I447*H447,2)</f>
        <v>0</v>
      </c>
      <c r="K447" s="172" t="s">
        <v>162</v>
      </c>
      <c r="L447" s="177"/>
      <c r="M447" s="178" t="s">
        <v>19</v>
      </c>
      <c r="N447" s="179" t="s">
        <v>43</v>
      </c>
      <c r="P447" s="140">
        <f>O447*H447</f>
        <v>0</v>
      </c>
      <c r="Q447" s="140">
        <v>2.0999999999999999E-3</v>
      </c>
      <c r="R447" s="140">
        <f>Q447*H447</f>
        <v>6.8674199999999991E-2</v>
      </c>
      <c r="S447" s="140">
        <v>0</v>
      </c>
      <c r="T447" s="141">
        <f>S447*H447</f>
        <v>0</v>
      </c>
      <c r="AR447" s="142" t="s">
        <v>384</v>
      </c>
      <c r="AT447" s="142" t="s">
        <v>237</v>
      </c>
      <c r="AU447" s="142" t="s">
        <v>81</v>
      </c>
      <c r="AY447" s="17" t="s">
        <v>156</v>
      </c>
      <c r="BE447" s="143">
        <f>IF(N447="základní",J447,0)</f>
        <v>0</v>
      </c>
      <c r="BF447" s="143">
        <f>IF(N447="snížená",J447,0)</f>
        <v>0</v>
      </c>
      <c r="BG447" s="143">
        <f>IF(N447="zákl. přenesená",J447,0)</f>
        <v>0</v>
      </c>
      <c r="BH447" s="143">
        <f>IF(N447="sníž. přenesená",J447,0)</f>
        <v>0</v>
      </c>
      <c r="BI447" s="143">
        <f>IF(N447="nulová",J447,0)</f>
        <v>0</v>
      </c>
      <c r="BJ447" s="17" t="s">
        <v>79</v>
      </c>
      <c r="BK447" s="143">
        <f>ROUND(I447*H447,2)</f>
        <v>0</v>
      </c>
      <c r="BL447" s="17" t="s">
        <v>281</v>
      </c>
      <c r="BM447" s="142" t="s">
        <v>4138</v>
      </c>
    </row>
    <row r="448" spans="2:65" s="1" customFormat="1">
      <c r="B448" s="32"/>
      <c r="D448" s="144" t="s">
        <v>165</v>
      </c>
      <c r="F448" s="145" t="s">
        <v>4137</v>
      </c>
      <c r="I448" s="146"/>
      <c r="L448" s="32"/>
      <c r="M448" s="147"/>
      <c r="T448" s="53"/>
      <c r="AT448" s="17" t="s">
        <v>165</v>
      </c>
      <c r="AU448" s="17" t="s">
        <v>81</v>
      </c>
    </row>
    <row r="449" spans="2:65" s="13" customFormat="1">
      <c r="B449" s="156"/>
      <c r="D449" s="144" t="s">
        <v>169</v>
      </c>
      <c r="E449" s="157" t="s">
        <v>19</v>
      </c>
      <c r="F449" s="158" t="s">
        <v>4139</v>
      </c>
      <c r="H449" s="159">
        <v>28.058</v>
      </c>
      <c r="I449" s="160"/>
      <c r="L449" s="156"/>
      <c r="M449" s="161"/>
      <c r="T449" s="162"/>
      <c r="AT449" s="157" t="s">
        <v>169</v>
      </c>
      <c r="AU449" s="157" t="s">
        <v>81</v>
      </c>
      <c r="AV449" s="13" t="s">
        <v>81</v>
      </c>
      <c r="AW449" s="13" t="s">
        <v>33</v>
      </c>
      <c r="AX449" s="13" t="s">
        <v>79</v>
      </c>
      <c r="AY449" s="157" t="s">
        <v>156</v>
      </c>
    </row>
    <row r="450" spans="2:65" s="13" customFormat="1">
      <c r="B450" s="156"/>
      <c r="D450" s="144" t="s">
        <v>169</v>
      </c>
      <c r="F450" s="158" t="s">
        <v>4140</v>
      </c>
      <c r="H450" s="159">
        <v>32.701999999999998</v>
      </c>
      <c r="I450" s="160"/>
      <c r="L450" s="156"/>
      <c r="M450" s="161"/>
      <c r="T450" s="162"/>
      <c r="AT450" s="157" t="s">
        <v>169</v>
      </c>
      <c r="AU450" s="157" t="s">
        <v>81</v>
      </c>
      <c r="AV450" s="13" t="s">
        <v>81</v>
      </c>
      <c r="AW450" s="13" t="s">
        <v>4</v>
      </c>
      <c r="AX450" s="13" t="s">
        <v>79</v>
      </c>
      <c r="AY450" s="157" t="s">
        <v>156</v>
      </c>
    </row>
    <row r="451" spans="2:65" s="1" customFormat="1" ht="24.2" customHeight="1">
      <c r="B451" s="32"/>
      <c r="C451" s="131" t="s">
        <v>620</v>
      </c>
      <c r="D451" s="131" t="s">
        <v>158</v>
      </c>
      <c r="E451" s="132" t="s">
        <v>4141</v>
      </c>
      <c r="F451" s="133" t="s">
        <v>4142</v>
      </c>
      <c r="G451" s="134" t="s">
        <v>372</v>
      </c>
      <c r="H451" s="135">
        <v>5.2</v>
      </c>
      <c r="I451" s="136"/>
      <c r="J451" s="137">
        <f>ROUND(I451*H451,2)</f>
        <v>0</v>
      </c>
      <c r="K451" s="133" t="s">
        <v>162</v>
      </c>
      <c r="L451" s="32"/>
      <c r="M451" s="138" t="s">
        <v>19</v>
      </c>
      <c r="N451" s="139" t="s">
        <v>43</v>
      </c>
      <c r="P451" s="140">
        <f>O451*H451</f>
        <v>0</v>
      </c>
      <c r="Q451" s="140">
        <v>0</v>
      </c>
      <c r="R451" s="140">
        <f>Q451*H451</f>
        <v>0</v>
      </c>
      <c r="S451" s="140">
        <v>0</v>
      </c>
      <c r="T451" s="141">
        <f>S451*H451</f>
        <v>0</v>
      </c>
      <c r="AR451" s="142" t="s">
        <v>281</v>
      </c>
      <c r="AT451" s="142" t="s">
        <v>158</v>
      </c>
      <c r="AU451" s="142" t="s">
        <v>81</v>
      </c>
      <c r="AY451" s="17" t="s">
        <v>156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7" t="s">
        <v>79</v>
      </c>
      <c r="BK451" s="143">
        <f>ROUND(I451*H451,2)</f>
        <v>0</v>
      </c>
      <c r="BL451" s="17" t="s">
        <v>281</v>
      </c>
      <c r="BM451" s="142" t="s">
        <v>4143</v>
      </c>
    </row>
    <row r="452" spans="2:65" s="1" customFormat="1">
      <c r="B452" s="32"/>
      <c r="D452" s="144" t="s">
        <v>165</v>
      </c>
      <c r="F452" s="145" t="s">
        <v>4144</v>
      </c>
      <c r="I452" s="146"/>
      <c r="L452" s="32"/>
      <c r="M452" s="147"/>
      <c r="T452" s="53"/>
      <c r="AT452" s="17" t="s">
        <v>165</v>
      </c>
      <c r="AU452" s="17" t="s">
        <v>81</v>
      </c>
    </row>
    <row r="453" spans="2:65" s="1" customFormat="1">
      <c r="B453" s="32"/>
      <c r="D453" s="148" t="s">
        <v>167</v>
      </c>
      <c r="F453" s="149" t="s">
        <v>4145</v>
      </c>
      <c r="I453" s="146"/>
      <c r="L453" s="32"/>
      <c r="M453" s="147"/>
      <c r="T453" s="53"/>
      <c r="AT453" s="17" t="s">
        <v>167</v>
      </c>
      <c r="AU453" s="17" t="s">
        <v>81</v>
      </c>
    </row>
    <row r="454" spans="2:65" s="13" customFormat="1">
      <c r="B454" s="156"/>
      <c r="D454" s="144" t="s">
        <v>169</v>
      </c>
      <c r="E454" s="157" t="s">
        <v>19</v>
      </c>
      <c r="F454" s="158" t="s">
        <v>4146</v>
      </c>
      <c r="H454" s="159">
        <v>5.2</v>
      </c>
      <c r="I454" s="160"/>
      <c r="L454" s="156"/>
      <c r="M454" s="161"/>
      <c r="T454" s="162"/>
      <c r="AT454" s="157" t="s">
        <v>169</v>
      </c>
      <c r="AU454" s="157" t="s">
        <v>81</v>
      </c>
      <c r="AV454" s="13" t="s">
        <v>81</v>
      </c>
      <c r="AW454" s="13" t="s">
        <v>33</v>
      </c>
      <c r="AX454" s="13" t="s">
        <v>79</v>
      </c>
      <c r="AY454" s="157" t="s">
        <v>156</v>
      </c>
    </row>
    <row r="455" spans="2:65" s="1" customFormat="1" ht="24.2" customHeight="1">
      <c r="B455" s="32"/>
      <c r="C455" s="170" t="s">
        <v>626</v>
      </c>
      <c r="D455" s="170" t="s">
        <v>237</v>
      </c>
      <c r="E455" s="171" t="s">
        <v>4147</v>
      </c>
      <c r="F455" s="172" t="s">
        <v>4148</v>
      </c>
      <c r="G455" s="173" t="s">
        <v>372</v>
      </c>
      <c r="H455" s="174">
        <v>5.46</v>
      </c>
      <c r="I455" s="175"/>
      <c r="J455" s="176">
        <f>ROUND(I455*H455,2)</f>
        <v>0</v>
      </c>
      <c r="K455" s="172" t="s">
        <v>162</v>
      </c>
      <c r="L455" s="177"/>
      <c r="M455" s="178" t="s">
        <v>19</v>
      </c>
      <c r="N455" s="179" t="s">
        <v>43</v>
      </c>
      <c r="P455" s="140">
        <f>O455*H455</f>
        <v>0</v>
      </c>
      <c r="Q455" s="140">
        <v>3.15E-3</v>
      </c>
      <c r="R455" s="140">
        <f>Q455*H455</f>
        <v>1.7198999999999999E-2</v>
      </c>
      <c r="S455" s="140">
        <v>0</v>
      </c>
      <c r="T455" s="141">
        <f>S455*H455</f>
        <v>0</v>
      </c>
      <c r="AR455" s="142" t="s">
        <v>384</v>
      </c>
      <c r="AT455" s="142" t="s">
        <v>237</v>
      </c>
      <c r="AU455" s="142" t="s">
        <v>81</v>
      </c>
      <c r="AY455" s="17" t="s">
        <v>156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7" t="s">
        <v>79</v>
      </c>
      <c r="BK455" s="143">
        <f>ROUND(I455*H455,2)</f>
        <v>0</v>
      </c>
      <c r="BL455" s="17" t="s">
        <v>281</v>
      </c>
      <c r="BM455" s="142" t="s">
        <v>4149</v>
      </c>
    </row>
    <row r="456" spans="2:65" s="1" customFormat="1">
      <c r="B456" s="32"/>
      <c r="D456" s="144" t="s">
        <v>165</v>
      </c>
      <c r="F456" s="145" t="s">
        <v>4148</v>
      </c>
      <c r="I456" s="146"/>
      <c r="L456" s="32"/>
      <c r="M456" s="147"/>
      <c r="T456" s="53"/>
      <c r="AT456" s="17" t="s">
        <v>165</v>
      </c>
      <c r="AU456" s="17" t="s">
        <v>81</v>
      </c>
    </row>
    <row r="457" spans="2:65" s="13" customFormat="1">
      <c r="B457" s="156"/>
      <c r="D457" s="144" t="s">
        <v>169</v>
      </c>
      <c r="E457" s="157" t="s">
        <v>19</v>
      </c>
      <c r="F457" s="158" t="s">
        <v>4150</v>
      </c>
      <c r="H457" s="159">
        <v>5.2</v>
      </c>
      <c r="I457" s="160"/>
      <c r="L457" s="156"/>
      <c r="M457" s="161"/>
      <c r="T457" s="162"/>
      <c r="AT457" s="157" t="s">
        <v>169</v>
      </c>
      <c r="AU457" s="157" t="s">
        <v>81</v>
      </c>
      <c r="AV457" s="13" t="s">
        <v>81</v>
      </c>
      <c r="AW457" s="13" t="s">
        <v>33</v>
      </c>
      <c r="AX457" s="13" t="s">
        <v>79</v>
      </c>
      <c r="AY457" s="157" t="s">
        <v>156</v>
      </c>
    </row>
    <row r="458" spans="2:65" s="13" customFormat="1">
      <c r="B458" s="156"/>
      <c r="D458" s="144" t="s">
        <v>169</v>
      </c>
      <c r="F458" s="158" t="s">
        <v>4151</v>
      </c>
      <c r="H458" s="159">
        <v>5.46</v>
      </c>
      <c r="I458" s="160"/>
      <c r="L458" s="156"/>
      <c r="M458" s="161"/>
      <c r="T458" s="162"/>
      <c r="AT458" s="157" t="s">
        <v>169</v>
      </c>
      <c r="AU458" s="157" t="s">
        <v>81</v>
      </c>
      <c r="AV458" s="13" t="s">
        <v>81</v>
      </c>
      <c r="AW458" s="13" t="s">
        <v>4</v>
      </c>
      <c r="AX458" s="13" t="s">
        <v>79</v>
      </c>
      <c r="AY458" s="157" t="s">
        <v>156</v>
      </c>
    </row>
    <row r="459" spans="2:65" s="1" customFormat="1" ht="24.2" customHeight="1">
      <c r="B459" s="32"/>
      <c r="C459" s="131" t="s">
        <v>630</v>
      </c>
      <c r="D459" s="131" t="s">
        <v>158</v>
      </c>
      <c r="E459" s="132" t="s">
        <v>4152</v>
      </c>
      <c r="F459" s="133" t="s">
        <v>4153</v>
      </c>
      <c r="G459" s="134" t="s">
        <v>372</v>
      </c>
      <c r="H459" s="135">
        <v>5.2</v>
      </c>
      <c r="I459" s="136"/>
      <c r="J459" s="137">
        <f>ROUND(I459*H459,2)</f>
        <v>0</v>
      </c>
      <c r="K459" s="133" t="s">
        <v>162</v>
      </c>
      <c r="L459" s="32"/>
      <c r="M459" s="138" t="s">
        <v>19</v>
      </c>
      <c r="N459" s="139" t="s">
        <v>43</v>
      </c>
      <c r="P459" s="140">
        <f>O459*H459</f>
        <v>0</v>
      </c>
      <c r="Q459" s="140">
        <v>0</v>
      </c>
      <c r="R459" s="140">
        <f>Q459*H459</f>
        <v>0</v>
      </c>
      <c r="S459" s="140">
        <v>0</v>
      </c>
      <c r="T459" s="141">
        <f>S459*H459</f>
        <v>0</v>
      </c>
      <c r="AR459" s="142" t="s">
        <v>281</v>
      </c>
      <c r="AT459" s="142" t="s">
        <v>158</v>
      </c>
      <c r="AU459" s="142" t="s">
        <v>81</v>
      </c>
      <c r="AY459" s="17" t="s">
        <v>156</v>
      </c>
      <c r="BE459" s="143">
        <f>IF(N459="základní",J459,0)</f>
        <v>0</v>
      </c>
      <c r="BF459" s="143">
        <f>IF(N459="snížená",J459,0)</f>
        <v>0</v>
      </c>
      <c r="BG459" s="143">
        <f>IF(N459="zákl. přenesená",J459,0)</f>
        <v>0</v>
      </c>
      <c r="BH459" s="143">
        <f>IF(N459="sníž. přenesená",J459,0)</f>
        <v>0</v>
      </c>
      <c r="BI459" s="143">
        <f>IF(N459="nulová",J459,0)</f>
        <v>0</v>
      </c>
      <c r="BJ459" s="17" t="s">
        <v>79</v>
      </c>
      <c r="BK459" s="143">
        <f>ROUND(I459*H459,2)</f>
        <v>0</v>
      </c>
      <c r="BL459" s="17" t="s">
        <v>281</v>
      </c>
      <c r="BM459" s="142" t="s">
        <v>4154</v>
      </c>
    </row>
    <row r="460" spans="2:65" s="1" customFormat="1">
      <c r="B460" s="32"/>
      <c r="D460" s="144" t="s">
        <v>165</v>
      </c>
      <c r="F460" s="145" t="s">
        <v>4155</v>
      </c>
      <c r="I460" s="146"/>
      <c r="L460" s="32"/>
      <c r="M460" s="147"/>
      <c r="T460" s="53"/>
      <c r="AT460" s="17" t="s">
        <v>165</v>
      </c>
      <c r="AU460" s="17" t="s">
        <v>81</v>
      </c>
    </row>
    <row r="461" spans="2:65" s="1" customFormat="1">
      <c r="B461" s="32"/>
      <c r="D461" s="148" t="s">
        <v>167</v>
      </c>
      <c r="F461" s="149" t="s">
        <v>4156</v>
      </c>
      <c r="I461" s="146"/>
      <c r="L461" s="32"/>
      <c r="M461" s="147"/>
      <c r="T461" s="53"/>
      <c r="AT461" s="17" t="s">
        <v>167</v>
      </c>
      <c r="AU461" s="17" t="s">
        <v>81</v>
      </c>
    </row>
    <row r="462" spans="2:65" s="1" customFormat="1" ht="24.2" customHeight="1">
      <c r="B462" s="32"/>
      <c r="C462" s="131" t="s">
        <v>636</v>
      </c>
      <c r="D462" s="131" t="s">
        <v>158</v>
      </c>
      <c r="E462" s="132" t="s">
        <v>4157</v>
      </c>
      <c r="F462" s="133" t="s">
        <v>4158</v>
      </c>
      <c r="G462" s="134" t="s">
        <v>252</v>
      </c>
      <c r="H462" s="135">
        <v>5.48</v>
      </c>
      <c r="I462" s="136"/>
      <c r="J462" s="137">
        <f>ROUND(I462*H462,2)</f>
        <v>0</v>
      </c>
      <c r="K462" s="133" t="s">
        <v>162</v>
      </c>
      <c r="L462" s="32"/>
      <c r="M462" s="138" t="s">
        <v>19</v>
      </c>
      <c r="N462" s="139" t="s">
        <v>43</v>
      </c>
      <c r="P462" s="140">
        <f>O462*H462</f>
        <v>0</v>
      </c>
      <c r="Q462" s="140">
        <v>3.0000000000000001E-5</v>
      </c>
      <c r="R462" s="140">
        <f>Q462*H462</f>
        <v>1.6440000000000001E-4</v>
      </c>
      <c r="S462" s="140">
        <v>0</v>
      </c>
      <c r="T462" s="141">
        <f>S462*H462</f>
        <v>0</v>
      </c>
      <c r="AR462" s="142" t="s">
        <v>281</v>
      </c>
      <c r="AT462" s="142" t="s">
        <v>158</v>
      </c>
      <c r="AU462" s="142" t="s">
        <v>81</v>
      </c>
      <c r="AY462" s="17" t="s">
        <v>156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7" t="s">
        <v>79</v>
      </c>
      <c r="BK462" s="143">
        <f>ROUND(I462*H462,2)</f>
        <v>0</v>
      </c>
      <c r="BL462" s="17" t="s">
        <v>281</v>
      </c>
      <c r="BM462" s="142" t="s">
        <v>4159</v>
      </c>
    </row>
    <row r="463" spans="2:65" s="1" customFormat="1">
      <c r="B463" s="32"/>
      <c r="D463" s="144" t="s">
        <v>165</v>
      </c>
      <c r="F463" s="145" t="s">
        <v>4160</v>
      </c>
      <c r="I463" s="146"/>
      <c r="L463" s="32"/>
      <c r="M463" s="147"/>
      <c r="T463" s="53"/>
      <c r="AT463" s="17" t="s">
        <v>165</v>
      </c>
      <c r="AU463" s="17" t="s">
        <v>81</v>
      </c>
    </row>
    <row r="464" spans="2:65" s="1" customFormat="1">
      <c r="B464" s="32"/>
      <c r="D464" s="148" t="s">
        <v>167</v>
      </c>
      <c r="F464" s="149" t="s">
        <v>4161</v>
      </c>
      <c r="I464" s="146"/>
      <c r="L464" s="32"/>
      <c r="M464" s="147"/>
      <c r="T464" s="53"/>
      <c r="AT464" s="17" t="s">
        <v>167</v>
      </c>
      <c r="AU464" s="17" t="s">
        <v>81</v>
      </c>
    </row>
    <row r="465" spans="2:65" s="13" customFormat="1">
      <c r="B465" s="156"/>
      <c r="D465" s="144" t="s">
        <v>169</v>
      </c>
      <c r="E465" s="157" t="s">
        <v>19</v>
      </c>
      <c r="F465" s="158" t="s">
        <v>4162</v>
      </c>
      <c r="H465" s="159">
        <v>5.48</v>
      </c>
      <c r="I465" s="160"/>
      <c r="L465" s="156"/>
      <c r="M465" s="161"/>
      <c r="T465" s="162"/>
      <c r="AT465" s="157" t="s">
        <v>169</v>
      </c>
      <c r="AU465" s="157" t="s">
        <v>81</v>
      </c>
      <c r="AV465" s="13" t="s">
        <v>81</v>
      </c>
      <c r="AW465" s="13" t="s">
        <v>33</v>
      </c>
      <c r="AX465" s="13" t="s">
        <v>72</v>
      </c>
      <c r="AY465" s="157" t="s">
        <v>156</v>
      </c>
    </row>
    <row r="466" spans="2:65" s="14" customFormat="1">
      <c r="B466" s="163"/>
      <c r="D466" s="144" t="s">
        <v>169</v>
      </c>
      <c r="E466" s="164" t="s">
        <v>19</v>
      </c>
      <c r="F466" s="165" t="s">
        <v>176</v>
      </c>
      <c r="H466" s="166">
        <v>5.48</v>
      </c>
      <c r="I466" s="167"/>
      <c r="L466" s="163"/>
      <c r="M466" s="168"/>
      <c r="T466" s="169"/>
      <c r="AT466" s="164" t="s">
        <v>169</v>
      </c>
      <c r="AU466" s="164" t="s">
        <v>81</v>
      </c>
      <c r="AV466" s="14" t="s">
        <v>163</v>
      </c>
      <c r="AW466" s="14" t="s">
        <v>33</v>
      </c>
      <c r="AX466" s="14" t="s">
        <v>79</v>
      </c>
      <c r="AY466" s="164" t="s">
        <v>156</v>
      </c>
    </row>
    <row r="467" spans="2:65" s="1" customFormat="1" ht="24.2" customHeight="1">
      <c r="B467" s="32"/>
      <c r="C467" s="131" t="s">
        <v>640</v>
      </c>
      <c r="D467" s="131" t="s">
        <v>158</v>
      </c>
      <c r="E467" s="132" t="s">
        <v>4163</v>
      </c>
      <c r="F467" s="133" t="s">
        <v>4164</v>
      </c>
      <c r="G467" s="134" t="s">
        <v>218</v>
      </c>
      <c r="H467" s="135">
        <v>8.6999999999999994E-2</v>
      </c>
      <c r="I467" s="136"/>
      <c r="J467" s="137">
        <f>ROUND(I467*H467,2)</f>
        <v>0</v>
      </c>
      <c r="K467" s="133" t="s">
        <v>162</v>
      </c>
      <c r="L467" s="32"/>
      <c r="M467" s="138" t="s">
        <v>19</v>
      </c>
      <c r="N467" s="139" t="s">
        <v>43</v>
      </c>
      <c r="P467" s="140">
        <f>O467*H467</f>
        <v>0</v>
      </c>
      <c r="Q467" s="140">
        <v>0</v>
      </c>
      <c r="R467" s="140">
        <f>Q467*H467</f>
        <v>0</v>
      </c>
      <c r="S467" s="140">
        <v>0</v>
      </c>
      <c r="T467" s="141">
        <f>S467*H467</f>
        <v>0</v>
      </c>
      <c r="AR467" s="142" t="s">
        <v>281</v>
      </c>
      <c r="AT467" s="142" t="s">
        <v>158</v>
      </c>
      <c r="AU467" s="142" t="s">
        <v>81</v>
      </c>
      <c r="AY467" s="17" t="s">
        <v>156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7" t="s">
        <v>79</v>
      </c>
      <c r="BK467" s="143">
        <f>ROUND(I467*H467,2)</f>
        <v>0</v>
      </c>
      <c r="BL467" s="17" t="s">
        <v>281</v>
      </c>
      <c r="BM467" s="142" t="s">
        <v>4165</v>
      </c>
    </row>
    <row r="468" spans="2:65" s="1" customFormat="1">
      <c r="B468" s="32"/>
      <c r="D468" s="144" t="s">
        <v>165</v>
      </c>
      <c r="F468" s="145" t="s">
        <v>4166</v>
      </c>
      <c r="I468" s="146"/>
      <c r="L468" s="32"/>
      <c r="M468" s="147"/>
      <c r="T468" s="53"/>
      <c r="AT468" s="17" t="s">
        <v>165</v>
      </c>
      <c r="AU468" s="17" t="s">
        <v>81</v>
      </c>
    </row>
    <row r="469" spans="2:65" s="1" customFormat="1">
      <c r="B469" s="32"/>
      <c r="D469" s="148" t="s">
        <v>167</v>
      </c>
      <c r="F469" s="149" t="s">
        <v>4167</v>
      </c>
      <c r="I469" s="146"/>
      <c r="L469" s="32"/>
      <c r="M469" s="147"/>
      <c r="T469" s="53"/>
      <c r="AT469" s="17" t="s">
        <v>167</v>
      </c>
      <c r="AU469" s="17" t="s">
        <v>81</v>
      </c>
    </row>
    <row r="470" spans="2:65" s="11" customFormat="1" ht="22.9" customHeight="1">
      <c r="B470" s="119"/>
      <c r="D470" s="120" t="s">
        <v>71</v>
      </c>
      <c r="E470" s="129" t="s">
        <v>4168</v>
      </c>
      <c r="F470" s="129" t="s">
        <v>4169</v>
      </c>
      <c r="I470" s="122"/>
      <c r="J470" s="130">
        <f>BK470</f>
        <v>0</v>
      </c>
      <c r="L470" s="119"/>
      <c r="M470" s="124"/>
      <c r="P470" s="125">
        <f>SUM(P471:P482)</f>
        <v>0</v>
      </c>
      <c r="R470" s="125">
        <f>SUM(R471:R482)</f>
        <v>2.2306699999999999E-2</v>
      </c>
      <c r="T470" s="126">
        <f>SUM(T471:T482)</f>
        <v>0</v>
      </c>
      <c r="AR470" s="120" t="s">
        <v>81</v>
      </c>
      <c r="AT470" s="127" t="s">
        <v>71</v>
      </c>
      <c r="AU470" s="127" t="s">
        <v>79</v>
      </c>
      <c r="AY470" s="120" t="s">
        <v>156</v>
      </c>
      <c r="BK470" s="128">
        <f>SUM(BK471:BK482)</f>
        <v>0</v>
      </c>
    </row>
    <row r="471" spans="2:65" s="1" customFormat="1" ht="24.2" customHeight="1">
      <c r="B471" s="32"/>
      <c r="C471" s="131" t="s">
        <v>644</v>
      </c>
      <c r="D471" s="131" t="s">
        <v>158</v>
      </c>
      <c r="E471" s="132" t="s">
        <v>4170</v>
      </c>
      <c r="F471" s="133" t="s">
        <v>4171</v>
      </c>
      <c r="G471" s="134" t="s">
        <v>252</v>
      </c>
      <c r="H471" s="135">
        <v>13.2</v>
      </c>
      <c r="I471" s="136"/>
      <c r="J471" s="137">
        <f>ROUND(I471*H471,2)</f>
        <v>0</v>
      </c>
      <c r="K471" s="133" t="s">
        <v>162</v>
      </c>
      <c r="L471" s="32"/>
      <c r="M471" s="138" t="s">
        <v>19</v>
      </c>
      <c r="N471" s="139" t="s">
        <v>43</v>
      </c>
      <c r="P471" s="140">
        <f>O471*H471</f>
        <v>0</v>
      </c>
      <c r="Q471" s="140">
        <v>1.2999999999999999E-4</v>
      </c>
      <c r="R471" s="140">
        <f>Q471*H471</f>
        <v>1.7159999999999999E-3</v>
      </c>
      <c r="S471" s="140">
        <v>0</v>
      </c>
      <c r="T471" s="141">
        <f>S471*H471</f>
        <v>0</v>
      </c>
      <c r="AR471" s="142" t="s">
        <v>281</v>
      </c>
      <c r="AT471" s="142" t="s">
        <v>158</v>
      </c>
      <c r="AU471" s="142" t="s">
        <v>81</v>
      </c>
      <c r="AY471" s="17" t="s">
        <v>156</v>
      </c>
      <c r="BE471" s="143">
        <f>IF(N471="základní",J471,0)</f>
        <v>0</v>
      </c>
      <c r="BF471" s="143">
        <f>IF(N471="snížená",J471,0)</f>
        <v>0</v>
      </c>
      <c r="BG471" s="143">
        <f>IF(N471="zákl. přenesená",J471,0)</f>
        <v>0</v>
      </c>
      <c r="BH471" s="143">
        <f>IF(N471="sníž. přenesená",J471,0)</f>
        <v>0</v>
      </c>
      <c r="BI471" s="143">
        <f>IF(N471="nulová",J471,0)</f>
        <v>0</v>
      </c>
      <c r="BJ471" s="17" t="s">
        <v>79</v>
      </c>
      <c r="BK471" s="143">
        <f>ROUND(I471*H471,2)</f>
        <v>0</v>
      </c>
      <c r="BL471" s="17" t="s">
        <v>281</v>
      </c>
      <c r="BM471" s="142" t="s">
        <v>4172</v>
      </c>
    </row>
    <row r="472" spans="2:65" s="1" customFormat="1">
      <c r="B472" s="32"/>
      <c r="D472" s="144" t="s">
        <v>165</v>
      </c>
      <c r="F472" s="145" t="s">
        <v>4173</v>
      </c>
      <c r="I472" s="146"/>
      <c r="L472" s="32"/>
      <c r="M472" s="147"/>
      <c r="T472" s="53"/>
      <c r="AT472" s="17" t="s">
        <v>165</v>
      </c>
      <c r="AU472" s="17" t="s">
        <v>81</v>
      </c>
    </row>
    <row r="473" spans="2:65" s="1" customFormat="1">
      <c r="B473" s="32"/>
      <c r="D473" s="148" t="s">
        <v>167</v>
      </c>
      <c r="F473" s="149" t="s">
        <v>4174</v>
      </c>
      <c r="I473" s="146"/>
      <c r="L473" s="32"/>
      <c r="M473" s="147"/>
      <c r="T473" s="53"/>
      <c r="AT473" s="17" t="s">
        <v>167</v>
      </c>
      <c r="AU473" s="17" t="s">
        <v>81</v>
      </c>
    </row>
    <row r="474" spans="2:65" s="13" customFormat="1">
      <c r="B474" s="156"/>
      <c r="D474" s="144" t="s">
        <v>169</v>
      </c>
      <c r="E474" s="157" t="s">
        <v>19</v>
      </c>
      <c r="F474" s="158" t="s">
        <v>4175</v>
      </c>
      <c r="H474" s="159">
        <v>13.2</v>
      </c>
      <c r="I474" s="160"/>
      <c r="L474" s="156"/>
      <c r="M474" s="161"/>
      <c r="T474" s="162"/>
      <c r="AT474" s="157" t="s">
        <v>169</v>
      </c>
      <c r="AU474" s="157" t="s">
        <v>81</v>
      </c>
      <c r="AV474" s="13" t="s">
        <v>81</v>
      </c>
      <c r="AW474" s="13" t="s">
        <v>33</v>
      </c>
      <c r="AX474" s="13" t="s">
        <v>72</v>
      </c>
      <c r="AY474" s="157" t="s">
        <v>156</v>
      </c>
    </row>
    <row r="475" spans="2:65" s="14" customFormat="1">
      <c r="B475" s="163"/>
      <c r="D475" s="144" t="s">
        <v>169</v>
      </c>
      <c r="E475" s="164" t="s">
        <v>19</v>
      </c>
      <c r="F475" s="165" t="s">
        <v>176</v>
      </c>
      <c r="H475" s="166">
        <v>13.2</v>
      </c>
      <c r="I475" s="167"/>
      <c r="L475" s="163"/>
      <c r="M475" s="168"/>
      <c r="T475" s="169"/>
      <c r="AT475" s="164" t="s">
        <v>169</v>
      </c>
      <c r="AU475" s="164" t="s">
        <v>81</v>
      </c>
      <c r="AV475" s="14" t="s">
        <v>163</v>
      </c>
      <c r="AW475" s="14" t="s">
        <v>33</v>
      </c>
      <c r="AX475" s="14" t="s">
        <v>79</v>
      </c>
      <c r="AY475" s="164" t="s">
        <v>156</v>
      </c>
    </row>
    <row r="476" spans="2:65" s="1" customFormat="1" ht="16.5" customHeight="1">
      <c r="B476" s="32"/>
      <c r="C476" s="170" t="s">
        <v>652</v>
      </c>
      <c r="D476" s="170" t="s">
        <v>237</v>
      </c>
      <c r="E476" s="171" t="s">
        <v>4176</v>
      </c>
      <c r="F476" s="172" t="s">
        <v>4177</v>
      </c>
      <c r="G476" s="173" t="s">
        <v>252</v>
      </c>
      <c r="H476" s="174">
        <v>15.839</v>
      </c>
      <c r="I476" s="175"/>
      <c r="J476" s="176">
        <f>ROUND(I476*H476,2)</f>
        <v>0</v>
      </c>
      <c r="K476" s="172" t="s">
        <v>162</v>
      </c>
      <c r="L476" s="177"/>
      <c r="M476" s="178" t="s">
        <v>19</v>
      </c>
      <c r="N476" s="179" t="s">
        <v>43</v>
      </c>
      <c r="P476" s="140">
        <f>O476*H476</f>
        <v>0</v>
      </c>
      <c r="Q476" s="140">
        <v>1.2999999999999999E-3</v>
      </c>
      <c r="R476" s="140">
        <f>Q476*H476</f>
        <v>2.05907E-2</v>
      </c>
      <c r="S476" s="140">
        <v>0</v>
      </c>
      <c r="T476" s="141">
        <f>S476*H476</f>
        <v>0</v>
      </c>
      <c r="AR476" s="142" t="s">
        <v>384</v>
      </c>
      <c r="AT476" s="142" t="s">
        <v>237</v>
      </c>
      <c r="AU476" s="142" t="s">
        <v>81</v>
      </c>
      <c r="AY476" s="17" t="s">
        <v>156</v>
      </c>
      <c r="BE476" s="143">
        <f>IF(N476="základní",J476,0)</f>
        <v>0</v>
      </c>
      <c r="BF476" s="143">
        <f>IF(N476="snížená",J476,0)</f>
        <v>0</v>
      </c>
      <c r="BG476" s="143">
        <f>IF(N476="zákl. přenesená",J476,0)</f>
        <v>0</v>
      </c>
      <c r="BH476" s="143">
        <f>IF(N476="sníž. přenesená",J476,0)</f>
        <v>0</v>
      </c>
      <c r="BI476" s="143">
        <f>IF(N476="nulová",J476,0)</f>
        <v>0</v>
      </c>
      <c r="BJ476" s="17" t="s">
        <v>79</v>
      </c>
      <c r="BK476" s="143">
        <f>ROUND(I476*H476,2)</f>
        <v>0</v>
      </c>
      <c r="BL476" s="17" t="s">
        <v>281</v>
      </c>
      <c r="BM476" s="142" t="s">
        <v>4178</v>
      </c>
    </row>
    <row r="477" spans="2:65" s="1" customFormat="1">
      <c r="B477" s="32"/>
      <c r="D477" s="144" t="s">
        <v>165</v>
      </c>
      <c r="F477" s="145" t="s">
        <v>4177</v>
      </c>
      <c r="I477" s="146"/>
      <c r="L477" s="32"/>
      <c r="M477" s="147"/>
      <c r="T477" s="53"/>
      <c r="AT477" s="17" t="s">
        <v>165</v>
      </c>
      <c r="AU477" s="17" t="s">
        <v>81</v>
      </c>
    </row>
    <row r="478" spans="2:65" s="13" customFormat="1">
      <c r="B478" s="156"/>
      <c r="D478" s="144" t="s">
        <v>169</v>
      </c>
      <c r="E478" s="157" t="s">
        <v>19</v>
      </c>
      <c r="F478" s="158" t="s">
        <v>4179</v>
      </c>
      <c r="H478" s="159">
        <v>13.2</v>
      </c>
      <c r="I478" s="160"/>
      <c r="L478" s="156"/>
      <c r="M478" s="161"/>
      <c r="T478" s="162"/>
      <c r="AT478" s="157" t="s">
        <v>169</v>
      </c>
      <c r="AU478" s="157" t="s">
        <v>81</v>
      </c>
      <c r="AV478" s="13" t="s">
        <v>81</v>
      </c>
      <c r="AW478" s="13" t="s">
        <v>33</v>
      </c>
      <c r="AX478" s="13" t="s">
        <v>79</v>
      </c>
      <c r="AY478" s="157" t="s">
        <v>156</v>
      </c>
    </row>
    <row r="479" spans="2:65" s="13" customFormat="1">
      <c r="B479" s="156"/>
      <c r="D479" s="144" t="s">
        <v>169</v>
      </c>
      <c r="F479" s="158" t="s">
        <v>4180</v>
      </c>
      <c r="H479" s="159">
        <v>15.839</v>
      </c>
      <c r="I479" s="160"/>
      <c r="L479" s="156"/>
      <c r="M479" s="161"/>
      <c r="T479" s="162"/>
      <c r="AT479" s="157" t="s">
        <v>169</v>
      </c>
      <c r="AU479" s="157" t="s">
        <v>81</v>
      </c>
      <c r="AV479" s="13" t="s">
        <v>81</v>
      </c>
      <c r="AW479" s="13" t="s">
        <v>4</v>
      </c>
      <c r="AX479" s="13" t="s">
        <v>79</v>
      </c>
      <c r="AY479" s="157" t="s">
        <v>156</v>
      </c>
    </row>
    <row r="480" spans="2:65" s="1" customFormat="1" ht="24.2" customHeight="1">
      <c r="B480" s="32"/>
      <c r="C480" s="131" t="s">
        <v>660</v>
      </c>
      <c r="D480" s="131" t="s">
        <v>158</v>
      </c>
      <c r="E480" s="132" t="s">
        <v>4181</v>
      </c>
      <c r="F480" s="133" t="s">
        <v>4182</v>
      </c>
      <c r="G480" s="134" t="s">
        <v>218</v>
      </c>
      <c r="H480" s="135">
        <v>2.1999999999999999E-2</v>
      </c>
      <c r="I480" s="136"/>
      <c r="J480" s="137">
        <f>ROUND(I480*H480,2)</f>
        <v>0</v>
      </c>
      <c r="K480" s="133" t="s">
        <v>162</v>
      </c>
      <c r="L480" s="32"/>
      <c r="M480" s="138" t="s">
        <v>19</v>
      </c>
      <c r="N480" s="139" t="s">
        <v>43</v>
      </c>
      <c r="P480" s="140">
        <f>O480*H480</f>
        <v>0</v>
      </c>
      <c r="Q480" s="140">
        <v>0</v>
      </c>
      <c r="R480" s="140">
        <f>Q480*H480</f>
        <v>0</v>
      </c>
      <c r="S480" s="140">
        <v>0</v>
      </c>
      <c r="T480" s="141">
        <f>S480*H480</f>
        <v>0</v>
      </c>
      <c r="AR480" s="142" t="s">
        <v>281</v>
      </c>
      <c r="AT480" s="142" t="s">
        <v>158</v>
      </c>
      <c r="AU480" s="142" t="s">
        <v>81</v>
      </c>
      <c r="AY480" s="17" t="s">
        <v>156</v>
      </c>
      <c r="BE480" s="143">
        <f>IF(N480="základní",J480,0)</f>
        <v>0</v>
      </c>
      <c r="BF480" s="143">
        <f>IF(N480="snížená",J480,0)</f>
        <v>0</v>
      </c>
      <c r="BG480" s="143">
        <f>IF(N480="zákl. přenesená",J480,0)</f>
        <v>0</v>
      </c>
      <c r="BH480" s="143">
        <f>IF(N480="sníž. přenesená",J480,0)</f>
        <v>0</v>
      </c>
      <c r="BI480" s="143">
        <f>IF(N480="nulová",J480,0)</f>
        <v>0</v>
      </c>
      <c r="BJ480" s="17" t="s">
        <v>79</v>
      </c>
      <c r="BK480" s="143">
        <f>ROUND(I480*H480,2)</f>
        <v>0</v>
      </c>
      <c r="BL480" s="17" t="s">
        <v>281</v>
      </c>
      <c r="BM480" s="142" t="s">
        <v>4183</v>
      </c>
    </row>
    <row r="481" spans="2:65" s="1" customFormat="1">
      <c r="B481" s="32"/>
      <c r="D481" s="144" t="s">
        <v>165</v>
      </c>
      <c r="F481" s="145" t="s">
        <v>4184</v>
      </c>
      <c r="I481" s="146"/>
      <c r="L481" s="32"/>
      <c r="M481" s="147"/>
      <c r="T481" s="53"/>
      <c r="AT481" s="17" t="s">
        <v>165</v>
      </c>
      <c r="AU481" s="17" t="s">
        <v>81</v>
      </c>
    </row>
    <row r="482" spans="2:65" s="1" customFormat="1">
      <c r="B482" s="32"/>
      <c r="D482" s="148" t="s">
        <v>167</v>
      </c>
      <c r="F482" s="149" t="s">
        <v>4185</v>
      </c>
      <c r="I482" s="146"/>
      <c r="L482" s="32"/>
      <c r="M482" s="147"/>
      <c r="T482" s="53"/>
      <c r="AT482" s="17" t="s">
        <v>167</v>
      </c>
      <c r="AU482" s="17" t="s">
        <v>81</v>
      </c>
    </row>
    <row r="483" spans="2:65" s="11" customFormat="1" ht="22.9" customHeight="1">
      <c r="B483" s="119"/>
      <c r="D483" s="120" t="s">
        <v>71</v>
      </c>
      <c r="E483" s="129" t="s">
        <v>4186</v>
      </c>
      <c r="F483" s="129" t="s">
        <v>4187</v>
      </c>
      <c r="I483" s="122"/>
      <c r="J483" s="130">
        <f>BK483</f>
        <v>0</v>
      </c>
      <c r="L483" s="119"/>
      <c r="M483" s="124"/>
      <c r="P483" s="125">
        <f>SUM(P484:P539)</f>
        <v>0</v>
      </c>
      <c r="R483" s="125">
        <f>SUM(R484:R539)</f>
        <v>1.1799460899999998</v>
      </c>
      <c r="T483" s="126">
        <f>SUM(T484:T539)</f>
        <v>0</v>
      </c>
      <c r="AR483" s="120" t="s">
        <v>81</v>
      </c>
      <c r="AT483" s="127" t="s">
        <v>71</v>
      </c>
      <c r="AU483" s="127" t="s">
        <v>79</v>
      </c>
      <c r="AY483" s="120" t="s">
        <v>156</v>
      </c>
      <c r="BK483" s="128">
        <f>SUM(BK484:BK539)</f>
        <v>0</v>
      </c>
    </row>
    <row r="484" spans="2:65" s="1" customFormat="1" ht="33" customHeight="1">
      <c r="B484" s="32"/>
      <c r="C484" s="131" t="s">
        <v>671</v>
      </c>
      <c r="D484" s="131" t="s">
        <v>158</v>
      </c>
      <c r="E484" s="132" t="s">
        <v>4188</v>
      </c>
      <c r="F484" s="133" t="s">
        <v>4189</v>
      </c>
      <c r="G484" s="134" t="s">
        <v>161</v>
      </c>
      <c r="H484" s="135">
        <v>0.53100000000000003</v>
      </c>
      <c r="I484" s="136"/>
      <c r="J484" s="137">
        <f>ROUND(I484*H484,2)</f>
        <v>0</v>
      </c>
      <c r="K484" s="133" t="s">
        <v>162</v>
      </c>
      <c r="L484" s="32"/>
      <c r="M484" s="138" t="s">
        <v>19</v>
      </c>
      <c r="N484" s="139" t="s">
        <v>43</v>
      </c>
      <c r="P484" s="140">
        <f>O484*H484</f>
        <v>0</v>
      </c>
      <c r="Q484" s="140">
        <v>1.89E-3</v>
      </c>
      <c r="R484" s="140">
        <f>Q484*H484</f>
        <v>1.00359E-3</v>
      </c>
      <c r="S484" s="140">
        <v>0</v>
      </c>
      <c r="T484" s="141">
        <f>S484*H484</f>
        <v>0</v>
      </c>
      <c r="AR484" s="142" t="s">
        <v>281</v>
      </c>
      <c r="AT484" s="142" t="s">
        <v>158</v>
      </c>
      <c r="AU484" s="142" t="s">
        <v>81</v>
      </c>
      <c r="AY484" s="17" t="s">
        <v>156</v>
      </c>
      <c r="BE484" s="143">
        <f>IF(N484="základní",J484,0)</f>
        <v>0</v>
      </c>
      <c r="BF484" s="143">
        <f>IF(N484="snížená",J484,0)</f>
        <v>0</v>
      </c>
      <c r="BG484" s="143">
        <f>IF(N484="zákl. přenesená",J484,0)</f>
        <v>0</v>
      </c>
      <c r="BH484" s="143">
        <f>IF(N484="sníž. přenesená",J484,0)</f>
        <v>0</v>
      </c>
      <c r="BI484" s="143">
        <f>IF(N484="nulová",J484,0)</f>
        <v>0</v>
      </c>
      <c r="BJ484" s="17" t="s">
        <v>79</v>
      </c>
      <c r="BK484" s="143">
        <f>ROUND(I484*H484,2)</f>
        <v>0</v>
      </c>
      <c r="BL484" s="17" t="s">
        <v>281</v>
      </c>
      <c r="BM484" s="142" t="s">
        <v>4190</v>
      </c>
    </row>
    <row r="485" spans="2:65" s="1" customFormat="1">
      <c r="B485" s="32"/>
      <c r="D485" s="144" t="s">
        <v>165</v>
      </c>
      <c r="F485" s="145" t="s">
        <v>4191</v>
      </c>
      <c r="I485" s="146"/>
      <c r="L485" s="32"/>
      <c r="M485" s="147"/>
      <c r="T485" s="53"/>
      <c r="AT485" s="17" t="s">
        <v>165</v>
      </c>
      <c r="AU485" s="17" t="s">
        <v>81</v>
      </c>
    </row>
    <row r="486" spans="2:65" s="1" customFormat="1">
      <c r="B486" s="32"/>
      <c r="D486" s="148" t="s">
        <v>167</v>
      </c>
      <c r="F486" s="149" t="s">
        <v>4192</v>
      </c>
      <c r="I486" s="146"/>
      <c r="L486" s="32"/>
      <c r="M486" s="147"/>
      <c r="T486" s="53"/>
      <c r="AT486" s="17" t="s">
        <v>167</v>
      </c>
      <c r="AU486" s="17" t="s">
        <v>81</v>
      </c>
    </row>
    <row r="487" spans="2:65" s="1" customFormat="1" ht="33" customHeight="1">
      <c r="B487" s="32"/>
      <c r="C487" s="131" t="s">
        <v>677</v>
      </c>
      <c r="D487" s="131" t="s">
        <v>158</v>
      </c>
      <c r="E487" s="132" t="s">
        <v>4193</v>
      </c>
      <c r="F487" s="133" t="s">
        <v>4194</v>
      </c>
      <c r="G487" s="134" t="s">
        <v>252</v>
      </c>
      <c r="H487" s="135">
        <v>28.058</v>
      </c>
      <c r="I487" s="136"/>
      <c r="J487" s="137">
        <f>ROUND(I487*H487,2)</f>
        <v>0</v>
      </c>
      <c r="K487" s="133" t="s">
        <v>577</v>
      </c>
      <c r="L487" s="32"/>
      <c r="M487" s="138" t="s">
        <v>19</v>
      </c>
      <c r="N487" s="139" t="s">
        <v>43</v>
      </c>
      <c r="P487" s="140">
        <f>O487*H487</f>
        <v>0</v>
      </c>
      <c r="Q487" s="140">
        <v>0</v>
      </c>
      <c r="R487" s="140">
        <f>Q487*H487</f>
        <v>0</v>
      </c>
      <c r="S487" s="140">
        <v>0</v>
      </c>
      <c r="T487" s="141">
        <f>S487*H487</f>
        <v>0</v>
      </c>
      <c r="AR487" s="142" t="s">
        <v>281</v>
      </c>
      <c r="AT487" s="142" t="s">
        <v>158</v>
      </c>
      <c r="AU487" s="142" t="s">
        <v>81</v>
      </c>
      <c r="AY487" s="17" t="s">
        <v>156</v>
      </c>
      <c r="BE487" s="143">
        <f>IF(N487="základní",J487,0)</f>
        <v>0</v>
      </c>
      <c r="BF487" s="143">
        <f>IF(N487="snížená",J487,0)</f>
        <v>0</v>
      </c>
      <c r="BG487" s="143">
        <f>IF(N487="zákl. přenesená",J487,0)</f>
        <v>0</v>
      </c>
      <c r="BH487" s="143">
        <f>IF(N487="sníž. přenesená",J487,0)</f>
        <v>0</v>
      </c>
      <c r="BI487" s="143">
        <f>IF(N487="nulová",J487,0)</f>
        <v>0</v>
      </c>
      <c r="BJ487" s="17" t="s">
        <v>79</v>
      </c>
      <c r="BK487" s="143">
        <f>ROUND(I487*H487,2)</f>
        <v>0</v>
      </c>
      <c r="BL487" s="17" t="s">
        <v>281</v>
      </c>
      <c r="BM487" s="142" t="s">
        <v>4195</v>
      </c>
    </row>
    <row r="488" spans="2:65" s="1" customFormat="1">
      <c r="B488" s="32"/>
      <c r="D488" s="144" t="s">
        <v>165</v>
      </c>
      <c r="F488" s="145" t="s">
        <v>4196</v>
      </c>
      <c r="I488" s="146"/>
      <c r="L488" s="32"/>
      <c r="M488" s="147"/>
      <c r="T488" s="53"/>
      <c r="AT488" s="17" t="s">
        <v>165</v>
      </c>
      <c r="AU488" s="17" t="s">
        <v>81</v>
      </c>
    </row>
    <row r="489" spans="2:65" s="13" customFormat="1">
      <c r="B489" s="156"/>
      <c r="D489" s="144" t="s">
        <v>169</v>
      </c>
      <c r="E489" s="157" t="s">
        <v>19</v>
      </c>
      <c r="F489" s="158" t="s">
        <v>4135</v>
      </c>
      <c r="H489" s="159">
        <v>28.058</v>
      </c>
      <c r="I489" s="160"/>
      <c r="L489" s="156"/>
      <c r="M489" s="161"/>
      <c r="T489" s="162"/>
      <c r="AT489" s="157" t="s">
        <v>169</v>
      </c>
      <c r="AU489" s="157" t="s">
        <v>81</v>
      </c>
      <c r="AV489" s="13" t="s">
        <v>81</v>
      </c>
      <c r="AW489" s="13" t="s">
        <v>33</v>
      </c>
      <c r="AX489" s="13" t="s">
        <v>72</v>
      </c>
      <c r="AY489" s="157" t="s">
        <v>156</v>
      </c>
    </row>
    <row r="490" spans="2:65" s="14" customFormat="1">
      <c r="B490" s="163"/>
      <c r="D490" s="144" t="s">
        <v>169</v>
      </c>
      <c r="E490" s="164" t="s">
        <v>19</v>
      </c>
      <c r="F490" s="165" t="s">
        <v>176</v>
      </c>
      <c r="H490" s="166">
        <v>28.058</v>
      </c>
      <c r="I490" s="167"/>
      <c r="L490" s="163"/>
      <c r="M490" s="168"/>
      <c r="T490" s="169"/>
      <c r="AT490" s="164" t="s">
        <v>169</v>
      </c>
      <c r="AU490" s="164" t="s">
        <v>81</v>
      </c>
      <c r="AV490" s="14" t="s">
        <v>163</v>
      </c>
      <c r="AW490" s="14" t="s">
        <v>33</v>
      </c>
      <c r="AX490" s="14" t="s">
        <v>79</v>
      </c>
      <c r="AY490" s="164" t="s">
        <v>156</v>
      </c>
    </row>
    <row r="491" spans="2:65" s="1" customFormat="1" ht="21.75" customHeight="1">
      <c r="B491" s="32"/>
      <c r="C491" s="170" t="s">
        <v>684</v>
      </c>
      <c r="D491" s="170" t="s">
        <v>237</v>
      </c>
      <c r="E491" s="171" t="s">
        <v>4197</v>
      </c>
      <c r="F491" s="172" t="s">
        <v>4198</v>
      </c>
      <c r="G491" s="173" t="s">
        <v>252</v>
      </c>
      <c r="H491" s="174">
        <v>32.267000000000003</v>
      </c>
      <c r="I491" s="175"/>
      <c r="J491" s="176">
        <f>ROUND(I491*H491,2)</f>
        <v>0</v>
      </c>
      <c r="K491" s="172" t="s">
        <v>162</v>
      </c>
      <c r="L491" s="177"/>
      <c r="M491" s="178" t="s">
        <v>19</v>
      </c>
      <c r="N491" s="179" t="s">
        <v>43</v>
      </c>
      <c r="P491" s="140">
        <f>O491*H491</f>
        <v>0</v>
      </c>
      <c r="Q491" s="140">
        <v>1.3100000000000001E-2</v>
      </c>
      <c r="R491" s="140">
        <f>Q491*H491</f>
        <v>0.42269770000000007</v>
      </c>
      <c r="S491" s="140">
        <v>0</v>
      </c>
      <c r="T491" s="141">
        <f>S491*H491</f>
        <v>0</v>
      </c>
      <c r="AR491" s="142" t="s">
        <v>384</v>
      </c>
      <c r="AT491" s="142" t="s">
        <v>237</v>
      </c>
      <c r="AU491" s="142" t="s">
        <v>81</v>
      </c>
      <c r="AY491" s="17" t="s">
        <v>156</v>
      </c>
      <c r="BE491" s="143">
        <f>IF(N491="základní",J491,0)</f>
        <v>0</v>
      </c>
      <c r="BF491" s="143">
        <f>IF(N491="snížená",J491,0)</f>
        <v>0</v>
      </c>
      <c r="BG491" s="143">
        <f>IF(N491="zákl. přenesená",J491,0)</f>
        <v>0</v>
      </c>
      <c r="BH491" s="143">
        <f>IF(N491="sníž. přenesená",J491,0)</f>
        <v>0</v>
      </c>
      <c r="BI491" s="143">
        <f>IF(N491="nulová",J491,0)</f>
        <v>0</v>
      </c>
      <c r="BJ491" s="17" t="s">
        <v>79</v>
      </c>
      <c r="BK491" s="143">
        <f>ROUND(I491*H491,2)</f>
        <v>0</v>
      </c>
      <c r="BL491" s="17" t="s">
        <v>281</v>
      </c>
      <c r="BM491" s="142" t="s">
        <v>4199</v>
      </c>
    </row>
    <row r="492" spans="2:65" s="1" customFormat="1">
      <c r="B492" s="32"/>
      <c r="D492" s="144" t="s">
        <v>165</v>
      </c>
      <c r="F492" s="145" t="s">
        <v>4198</v>
      </c>
      <c r="I492" s="146"/>
      <c r="L492" s="32"/>
      <c r="M492" s="147"/>
      <c r="T492" s="53"/>
      <c r="AT492" s="17" t="s">
        <v>165</v>
      </c>
      <c r="AU492" s="17" t="s">
        <v>81</v>
      </c>
    </row>
    <row r="493" spans="2:65" s="13" customFormat="1">
      <c r="B493" s="156"/>
      <c r="D493" s="144" t="s">
        <v>169</v>
      </c>
      <c r="E493" s="157" t="s">
        <v>19</v>
      </c>
      <c r="F493" s="158" t="s">
        <v>4139</v>
      </c>
      <c r="H493" s="159">
        <v>28.058</v>
      </c>
      <c r="I493" s="160"/>
      <c r="L493" s="156"/>
      <c r="M493" s="161"/>
      <c r="T493" s="162"/>
      <c r="AT493" s="157" t="s">
        <v>169</v>
      </c>
      <c r="AU493" s="157" t="s">
        <v>81</v>
      </c>
      <c r="AV493" s="13" t="s">
        <v>81</v>
      </c>
      <c r="AW493" s="13" t="s">
        <v>33</v>
      </c>
      <c r="AX493" s="13" t="s">
        <v>79</v>
      </c>
      <c r="AY493" s="157" t="s">
        <v>156</v>
      </c>
    </row>
    <row r="494" spans="2:65" s="13" customFormat="1">
      <c r="B494" s="156"/>
      <c r="D494" s="144" t="s">
        <v>169</v>
      </c>
      <c r="F494" s="158" t="s">
        <v>4200</v>
      </c>
      <c r="H494" s="159">
        <v>32.267000000000003</v>
      </c>
      <c r="I494" s="160"/>
      <c r="L494" s="156"/>
      <c r="M494" s="161"/>
      <c r="T494" s="162"/>
      <c r="AT494" s="157" t="s">
        <v>169</v>
      </c>
      <c r="AU494" s="157" t="s">
        <v>81</v>
      </c>
      <c r="AV494" s="13" t="s">
        <v>81</v>
      </c>
      <c r="AW494" s="13" t="s">
        <v>4</v>
      </c>
      <c r="AX494" s="13" t="s">
        <v>79</v>
      </c>
      <c r="AY494" s="157" t="s">
        <v>156</v>
      </c>
    </row>
    <row r="495" spans="2:65" s="1" customFormat="1" ht="24.2" customHeight="1">
      <c r="B495" s="32"/>
      <c r="C495" s="131" t="s">
        <v>691</v>
      </c>
      <c r="D495" s="131" t="s">
        <v>158</v>
      </c>
      <c r="E495" s="132" t="s">
        <v>4201</v>
      </c>
      <c r="F495" s="133" t="s">
        <v>4202</v>
      </c>
      <c r="G495" s="134" t="s">
        <v>161</v>
      </c>
      <c r="H495" s="135">
        <v>0.505</v>
      </c>
      <c r="I495" s="136"/>
      <c r="J495" s="137">
        <f>ROUND(I495*H495,2)</f>
        <v>0</v>
      </c>
      <c r="K495" s="133" t="s">
        <v>162</v>
      </c>
      <c r="L495" s="32"/>
      <c r="M495" s="138" t="s">
        <v>19</v>
      </c>
      <c r="N495" s="139" t="s">
        <v>43</v>
      </c>
      <c r="P495" s="140">
        <f>O495*H495</f>
        <v>0</v>
      </c>
      <c r="Q495" s="140">
        <v>2.2839999999999999E-2</v>
      </c>
      <c r="R495" s="140">
        <f>Q495*H495</f>
        <v>1.15342E-2</v>
      </c>
      <c r="S495" s="140">
        <v>0</v>
      </c>
      <c r="T495" s="141">
        <f>S495*H495</f>
        <v>0</v>
      </c>
      <c r="AR495" s="142" t="s">
        <v>281</v>
      </c>
      <c r="AT495" s="142" t="s">
        <v>158</v>
      </c>
      <c r="AU495" s="142" t="s">
        <v>81</v>
      </c>
      <c r="AY495" s="17" t="s">
        <v>156</v>
      </c>
      <c r="BE495" s="143">
        <f>IF(N495="základní",J495,0)</f>
        <v>0</v>
      </c>
      <c r="BF495" s="143">
        <f>IF(N495="snížená",J495,0)</f>
        <v>0</v>
      </c>
      <c r="BG495" s="143">
        <f>IF(N495="zákl. přenesená",J495,0)</f>
        <v>0</v>
      </c>
      <c r="BH495" s="143">
        <f>IF(N495="sníž. přenesená",J495,0)</f>
        <v>0</v>
      </c>
      <c r="BI495" s="143">
        <f>IF(N495="nulová",J495,0)</f>
        <v>0</v>
      </c>
      <c r="BJ495" s="17" t="s">
        <v>79</v>
      </c>
      <c r="BK495" s="143">
        <f>ROUND(I495*H495,2)</f>
        <v>0</v>
      </c>
      <c r="BL495" s="17" t="s">
        <v>281</v>
      </c>
      <c r="BM495" s="142" t="s">
        <v>4203</v>
      </c>
    </row>
    <row r="496" spans="2:65" s="1" customFormat="1">
      <c r="B496" s="32"/>
      <c r="D496" s="144" t="s">
        <v>165</v>
      </c>
      <c r="F496" s="145" t="s">
        <v>4204</v>
      </c>
      <c r="I496" s="146"/>
      <c r="L496" s="32"/>
      <c r="M496" s="147"/>
      <c r="T496" s="53"/>
      <c r="AT496" s="17" t="s">
        <v>165</v>
      </c>
      <c r="AU496" s="17" t="s">
        <v>81</v>
      </c>
    </row>
    <row r="497" spans="2:65" s="1" customFormat="1">
      <c r="B497" s="32"/>
      <c r="D497" s="148" t="s">
        <v>167</v>
      </c>
      <c r="F497" s="149" t="s">
        <v>4205</v>
      </c>
      <c r="I497" s="146"/>
      <c r="L497" s="32"/>
      <c r="M497" s="147"/>
      <c r="T497" s="53"/>
      <c r="AT497" s="17" t="s">
        <v>167</v>
      </c>
      <c r="AU497" s="17" t="s">
        <v>81</v>
      </c>
    </row>
    <row r="498" spans="2:65" s="13" customFormat="1">
      <c r="B498" s="156"/>
      <c r="D498" s="144" t="s">
        <v>169</v>
      </c>
      <c r="E498" s="157" t="s">
        <v>19</v>
      </c>
      <c r="F498" s="158" t="s">
        <v>4206</v>
      </c>
      <c r="H498" s="159">
        <v>0.505</v>
      </c>
      <c r="I498" s="160"/>
      <c r="L498" s="156"/>
      <c r="M498" s="161"/>
      <c r="T498" s="162"/>
      <c r="AT498" s="157" t="s">
        <v>169</v>
      </c>
      <c r="AU498" s="157" t="s">
        <v>81</v>
      </c>
      <c r="AV498" s="13" t="s">
        <v>81</v>
      </c>
      <c r="AW498" s="13" t="s">
        <v>33</v>
      </c>
      <c r="AX498" s="13" t="s">
        <v>72</v>
      </c>
      <c r="AY498" s="157" t="s">
        <v>156</v>
      </c>
    </row>
    <row r="499" spans="2:65" s="14" customFormat="1">
      <c r="B499" s="163"/>
      <c r="D499" s="144" t="s">
        <v>169</v>
      </c>
      <c r="E499" s="164" t="s">
        <v>19</v>
      </c>
      <c r="F499" s="165" t="s">
        <v>176</v>
      </c>
      <c r="H499" s="166">
        <v>0.505</v>
      </c>
      <c r="I499" s="167"/>
      <c r="L499" s="163"/>
      <c r="M499" s="168"/>
      <c r="T499" s="169"/>
      <c r="AT499" s="164" t="s">
        <v>169</v>
      </c>
      <c r="AU499" s="164" t="s">
        <v>81</v>
      </c>
      <c r="AV499" s="14" t="s">
        <v>163</v>
      </c>
      <c r="AW499" s="14" t="s">
        <v>33</v>
      </c>
      <c r="AX499" s="14" t="s">
        <v>79</v>
      </c>
      <c r="AY499" s="164" t="s">
        <v>156</v>
      </c>
    </row>
    <row r="500" spans="2:65" s="1" customFormat="1" ht="16.5" customHeight="1">
      <c r="B500" s="32"/>
      <c r="C500" s="131" t="s">
        <v>697</v>
      </c>
      <c r="D500" s="131" t="s">
        <v>158</v>
      </c>
      <c r="E500" s="132" t="s">
        <v>4207</v>
      </c>
      <c r="F500" s="133" t="s">
        <v>4208</v>
      </c>
      <c r="G500" s="134" t="s">
        <v>372</v>
      </c>
      <c r="H500" s="135">
        <v>51.2</v>
      </c>
      <c r="I500" s="136"/>
      <c r="J500" s="137">
        <f>ROUND(I500*H500,2)</f>
        <v>0</v>
      </c>
      <c r="K500" s="133" t="s">
        <v>162</v>
      </c>
      <c r="L500" s="32"/>
      <c r="M500" s="138" t="s">
        <v>19</v>
      </c>
      <c r="N500" s="139" t="s">
        <v>43</v>
      </c>
      <c r="P500" s="140">
        <f>O500*H500</f>
        <v>0</v>
      </c>
      <c r="Q500" s="140">
        <v>3.0000000000000001E-5</v>
      </c>
      <c r="R500" s="140">
        <f>Q500*H500</f>
        <v>1.536E-3</v>
      </c>
      <c r="S500" s="140">
        <v>0</v>
      </c>
      <c r="T500" s="141">
        <f>S500*H500</f>
        <v>0</v>
      </c>
      <c r="AR500" s="142" t="s">
        <v>281</v>
      </c>
      <c r="AT500" s="142" t="s">
        <v>158</v>
      </c>
      <c r="AU500" s="142" t="s">
        <v>81</v>
      </c>
      <c r="AY500" s="17" t="s">
        <v>156</v>
      </c>
      <c r="BE500" s="143">
        <f>IF(N500="základní",J500,0)</f>
        <v>0</v>
      </c>
      <c r="BF500" s="143">
        <f>IF(N500="snížená",J500,0)</f>
        <v>0</v>
      </c>
      <c r="BG500" s="143">
        <f>IF(N500="zákl. přenesená",J500,0)</f>
        <v>0</v>
      </c>
      <c r="BH500" s="143">
        <f>IF(N500="sníž. přenesená",J500,0)</f>
        <v>0</v>
      </c>
      <c r="BI500" s="143">
        <f>IF(N500="nulová",J500,0)</f>
        <v>0</v>
      </c>
      <c r="BJ500" s="17" t="s">
        <v>79</v>
      </c>
      <c r="BK500" s="143">
        <f>ROUND(I500*H500,2)</f>
        <v>0</v>
      </c>
      <c r="BL500" s="17" t="s">
        <v>281</v>
      </c>
      <c r="BM500" s="142" t="s">
        <v>4209</v>
      </c>
    </row>
    <row r="501" spans="2:65" s="1" customFormat="1">
      <c r="B501" s="32"/>
      <c r="D501" s="144" t="s">
        <v>165</v>
      </c>
      <c r="F501" s="145" t="s">
        <v>4210</v>
      </c>
      <c r="I501" s="146"/>
      <c r="L501" s="32"/>
      <c r="M501" s="147"/>
      <c r="T501" s="53"/>
      <c r="AT501" s="17" t="s">
        <v>165</v>
      </c>
      <c r="AU501" s="17" t="s">
        <v>81</v>
      </c>
    </row>
    <row r="502" spans="2:65" s="1" customFormat="1">
      <c r="B502" s="32"/>
      <c r="D502" s="148" t="s">
        <v>167</v>
      </c>
      <c r="F502" s="149" t="s">
        <v>4211</v>
      </c>
      <c r="I502" s="146"/>
      <c r="L502" s="32"/>
      <c r="M502" s="147"/>
      <c r="T502" s="53"/>
      <c r="AT502" s="17" t="s">
        <v>167</v>
      </c>
      <c r="AU502" s="17" t="s">
        <v>81</v>
      </c>
    </row>
    <row r="503" spans="2:65" s="13" customFormat="1">
      <c r="B503" s="156"/>
      <c r="D503" s="144" t="s">
        <v>169</v>
      </c>
      <c r="E503" s="157" t="s">
        <v>19</v>
      </c>
      <c r="F503" s="158" t="s">
        <v>4212</v>
      </c>
      <c r="H503" s="159">
        <v>51.2</v>
      </c>
      <c r="I503" s="160"/>
      <c r="L503" s="156"/>
      <c r="M503" s="161"/>
      <c r="T503" s="162"/>
      <c r="AT503" s="157" t="s">
        <v>169</v>
      </c>
      <c r="AU503" s="157" t="s">
        <v>81</v>
      </c>
      <c r="AV503" s="13" t="s">
        <v>81</v>
      </c>
      <c r="AW503" s="13" t="s">
        <v>33</v>
      </c>
      <c r="AX503" s="13" t="s">
        <v>72</v>
      </c>
      <c r="AY503" s="157" t="s">
        <v>156</v>
      </c>
    </row>
    <row r="504" spans="2:65" s="14" customFormat="1">
      <c r="B504" s="163"/>
      <c r="D504" s="144" t="s">
        <v>169</v>
      </c>
      <c r="E504" s="164" t="s">
        <v>19</v>
      </c>
      <c r="F504" s="165" t="s">
        <v>176</v>
      </c>
      <c r="H504" s="166">
        <v>51.2</v>
      </c>
      <c r="I504" s="167"/>
      <c r="L504" s="163"/>
      <c r="M504" s="168"/>
      <c r="T504" s="169"/>
      <c r="AT504" s="164" t="s">
        <v>169</v>
      </c>
      <c r="AU504" s="164" t="s">
        <v>81</v>
      </c>
      <c r="AV504" s="14" t="s">
        <v>163</v>
      </c>
      <c r="AW504" s="14" t="s">
        <v>33</v>
      </c>
      <c r="AX504" s="14" t="s">
        <v>79</v>
      </c>
      <c r="AY504" s="164" t="s">
        <v>156</v>
      </c>
    </row>
    <row r="505" spans="2:65" s="1" customFormat="1" ht="24.2" customHeight="1">
      <c r="B505" s="32"/>
      <c r="C505" s="170" t="s">
        <v>703</v>
      </c>
      <c r="D505" s="170" t="s">
        <v>237</v>
      </c>
      <c r="E505" s="171" t="s">
        <v>4213</v>
      </c>
      <c r="F505" s="172" t="s">
        <v>4214</v>
      </c>
      <c r="G505" s="173" t="s">
        <v>161</v>
      </c>
      <c r="H505" s="174">
        <v>0.14699999999999999</v>
      </c>
      <c r="I505" s="175"/>
      <c r="J505" s="176">
        <f>ROUND(I505*H505,2)</f>
        <v>0</v>
      </c>
      <c r="K505" s="172" t="s">
        <v>162</v>
      </c>
      <c r="L505" s="177"/>
      <c r="M505" s="178" t="s">
        <v>19</v>
      </c>
      <c r="N505" s="179" t="s">
        <v>43</v>
      </c>
      <c r="P505" s="140">
        <f>O505*H505</f>
        <v>0</v>
      </c>
      <c r="Q505" s="140">
        <v>0.55000000000000004</v>
      </c>
      <c r="R505" s="140">
        <f>Q505*H505</f>
        <v>8.0850000000000005E-2</v>
      </c>
      <c r="S505" s="140">
        <v>0</v>
      </c>
      <c r="T505" s="141">
        <f>S505*H505</f>
        <v>0</v>
      </c>
      <c r="AR505" s="142" t="s">
        <v>384</v>
      </c>
      <c r="AT505" s="142" t="s">
        <v>237</v>
      </c>
      <c r="AU505" s="142" t="s">
        <v>81</v>
      </c>
      <c r="AY505" s="17" t="s">
        <v>156</v>
      </c>
      <c r="BE505" s="143">
        <f>IF(N505="základní",J505,0)</f>
        <v>0</v>
      </c>
      <c r="BF505" s="143">
        <f>IF(N505="snížená",J505,0)</f>
        <v>0</v>
      </c>
      <c r="BG505" s="143">
        <f>IF(N505="zákl. přenesená",J505,0)</f>
        <v>0</v>
      </c>
      <c r="BH505" s="143">
        <f>IF(N505="sníž. přenesená",J505,0)</f>
        <v>0</v>
      </c>
      <c r="BI505" s="143">
        <f>IF(N505="nulová",J505,0)</f>
        <v>0</v>
      </c>
      <c r="BJ505" s="17" t="s">
        <v>79</v>
      </c>
      <c r="BK505" s="143">
        <f>ROUND(I505*H505,2)</f>
        <v>0</v>
      </c>
      <c r="BL505" s="17" t="s">
        <v>281</v>
      </c>
      <c r="BM505" s="142" t="s">
        <v>4215</v>
      </c>
    </row>
    <row r="506" spans="2:65" s="1" customFormat="1">
      <c r="B506" s="32"/>
      <c r="D506" s="144" t="s">
        <v>165</v>
      </c>
      <c r="F506" s="145" t="s">
        <v>4214</v>
      </c>
      <c r="I506" s="146"/>
      <c r="L506" s="32"/>
      <c r="M506" s="147"/>
      <c r="T506" s="53"/>
      <c r="AT506" s="17" t="s">
        <v>165</v>
      </c>
      <c r="AU506" s="17" t="s">
        <v>81</v>
      </c>
    </row>
    <row r="507" spans="2:65" s="13" customFormat="1">
      <c r="B507" s="156"/>
      <c r="D507" s="144" t="s">
        <v>169</v>
      </c>
      <c r="E507" s="157" t="s">
        <v>19</v>
      </c>
      <c r="F507" s="158" t="s">
        <v>4216</v>
      </c>
      <c r="H507" s="159">
        <v>0.14699999999999999</v>
      </c>
      <c r="I507" s="160"/>
      <c r="L507" s="156"/>
      <c r="M507" s="161"/>
      <c r="T507" s="162"/>
      <c r="AT507" s="157" t="s">
        <v>169</v>
      </c>
      <c r="AU507" s="157" t="s">
        <v>81</v>
      </c>
      <c r="AV507" s="13" t="s">
        <v>81</v>
      </c>
      <c r="AW507" s="13" t="s">
        <v>33</v>
      </c>
      <c r="AX507" s="13" t="s">
        <v>72</v>
      </c>
      <c r="AY507" s="157" t="s">
        <v>156</v>
      </c>
    </row>
    <row r="508" spans="2:65" s="14" customFormat="1">
      <c r="B508" s="163"/>
      <c r="D508" s="144" t="s">
        <v>169</v>
      </c>
      <c r="E508" s="164" t="s">
        <v>19</v>
      </c>
      <c r="F508" s="165" t="s">
        <v>176</v>
      </c>
      <c r="H508" s="166">
        <v>0.14699999999999999</v>
      </c>
      <c r="I508" s="167"/>
      <c r="L508" s="163"/>
      <c r="M508" s="168"/>
      <c r="T508" s="169"/>
      <c r="AT508" s="164" t="s">
        <v>169</v>
      </c>
      <c r="AU508" s="164" t="s">
        <v>81</v>
      </c>
      <c r="AV508" s="14" t="s">
        <v>163</v>
      </c>
      <c r="AW508" s="14" t="s">
        <v>33</v>
      </c>
      <c r="AX508" s="14" t="s">
        <v>79</v>
      </c>
      <c r="AY508" s="164" t="s">
        <v>156</v>
      </c>
    </row>
    <row r="509" spans="2:65" s="1" customFormat="1" ht="24.2" customHeight="1">
      <c r="B509" s="32"/>
      <c r="C509" s="131" t="s">
        <v>708</v>
      </c>
      <c r="D509" s="131" t="s">
        <v>158</v>
      </c>
      <c r="E509" s="132" t="s">
        <v>4217</v>
      </c>
      <c r="F509" s="133" t="s">
        <v>4218</v>
      </c>
      <c r="G509" s="134" t="s">
        <v>252</v>
      </c>
      <c r="H509" s="135">
        <v>28.058</v>
      </c>
      <c r="I509" s="136"/>
      <c r="J509" s="137">
        <f>ROUND(I509*H509,2)</f>
        <v>0</v>
      </c>
      <c r="K509" s="133" t="s">
        <v>162</v>
      </c>
      <c r="L509" s="32"/>
      <c r="M509" s="138" t="s">
        <v>19</v>
      </c>
      <c r="N509" s="139" t="s">
        <v>43</v>
      </c>
      <c r="P509" s="140">
        <f>O509*H509</f>
        <v>0</v>
      </c>
      <c r="Q509" s="140">
        <v>1.8000000000000001E-4</v>
      </c>
      <c r="R509" s="140">
        <f>Q509*H509</f>
        <v>5.0504400000000007E-3</v>
      </c>
      <c r="S509" s="140">
        <v>0</v>
      </c>
      <c r="T509" s="141">
        <f>S509*H509</f>
        <v>0</v>
      </c>
      <c r="AR509" s="142" t="s">
        <v>281</v>
      </c>
      <c r="AT509" s="142" t="s">
        <v>158</v>
      </c>
      <c r="AU509" s="142" t="s">
        <v>81</v>
      </c>
      <c r="AY509" s="17" t="s">
        <v>156</v>
      </c>
      <c r="BE509" s="143">
        <f>IF(N509="základní",J509,0)</f>
        <v>0</v>
      </c>
      <c r="BF509" s="143">
        <f>IF(N509="snížená",J509,0)</f>
        <v>0</v>
      </c>
      <c r="BG509" s="143">
        <f>IF(N509="zákl. přenesená",J509,0)</f>
        <v>0</v>
      </c>
      <c r="BH509" s="143">
        <f>IF(N509="sníž. přenesená",J509,0)</f>
        <v>0</v>
      </c>
      <c r="BI509" s="143">
        <f>IF(N509="nulová",J509,0)</f>
        <v>0</v>
      </c>
      <c r="BJ509" s="17" t="s">
        <v>79</v>
      </c>
      <c r="BK509" s="143">
        <f>ROUND(I509*H509,2)</f>
        <v>0</v>
      </c>
      <c r="BL509" s="17" t="s">
        <v>281</v>
      </c>
      <c r="BM509" s="142" t="s">
        <v>4219</v>
      </c>
    </row>
    <row r="510" spans="2:65" s="1" customFormat="1">
      <c r="B510" s="32"/>
      <c r="D510" s="144" t="s">
        <v>165</v>
      </c>
      <c r="F510" s="145" t="s">
        <v>4220</v>
      </c>
      <c r="I510" s="146"/>
      <c r="L510" s="32"/>
      <c r="M510" s="147"/>
      <c r="T510" s="53"/>
      <c r="AT510" s="17" t="s">
        <v>165</v>
      </c>
      <c r="AU510" s="17" t="s">
        <v>81</v>
      </c>
    </row>
    <row r="511" spans="2:65" s="1" customFormat="1">
      <c r="B511" s="32"/>
      <c r="D511" s="148" t="s">
        <v>167</v>
      </c>
      <c r="F511" s="149" t="s">
        <v>4221</v>
      </c>
      <c r="I511" s="146"/>
      <c r="L511" s="32"/>
      <c r="M511" s="147"/>
      <c r="T511" s="53"/>
      <c r="AT511" s="17" t="s">
        <v>167</v>
      </c>
      <c r="AU511" s="17" t="s">
        <v>81</v>
      </c>
    </row>
    <row r="512" spans="2:65" s="1" customFormat="1" ht="33" customHeight="1">
      <c r="B512" s="32"/>
      <c r="C512" s="131" t="s">
        <v>719</v>
      </c>
      <c r="D512" s="131" t="s">
        <v>158</v>
      </c>
      <c r="E512" s="132" t="s">
        <v>4222</v>
      </c>
      <c r="F512" s="133" t="s">
        <v>4223</v>
      </c>
      <c r="G512" s="134" t="s">
        <v>372</v>
      </c>
      <c r="H512" s="135">
        <v>32.04</v>
      </c>
      <c r="I512" s="136"/>
      <c r="J512" s="137">
        <f>ROUND(I512*H512,2)</f>
        <v>0</v>
      </c>
      <c r="K512" s="133" t="s">
        <v>162</v>
      </c>
      <c r="L512" s="32"/>
      <c r="M512" s="138" t="s">
        <v>19</v>
      </c>
      <c r="N512" s="139" t="s">
        <v>43</v>
      </c>
      <c r="P512" s="140">
        <f>O512*H512</f>
        <v>0</v>
      </c>
      <c r="Q512" s="140">
        <v>0</v>
      </c>
      <c r="R512" s="140">
        <f>Q512*H512</f>
        <v>0</v>
      </c>
      <c r="S512" s="140">
        <v>0</v>
      </c>
      <c r="T512" s="141">
        <f>S512*H512</f>
        <v>0</v>
      </c>
      <c r="AR512" s="142" t="s">
        <v>281</v>
      </c>
      <c r="AT512" s="142" t="s">
        <v>158</v>
      </c>
      <c r="AU512" s="142" t="s">
        <v>81</v>
      </c>
      <c r="AY512" s="17" t="s">
        <v>156</v>
      </c>
      <c r="BE512" s="143">
        <f>IF(N512="základní",J512,0)</f>
        <v>0</v>
      </c>
      <c r="BF512" s="143">
        <f>IF(N512="snížená",J512,0)</f>
        <v>0</v>
      </c>
      <c r="BG512" s="143">
        <f>IF(N512="zákl. přenesená",J512,0)</f>
        <v>0</v>
      </c>
      <c r="BH512" s="143">
        <f>IF(N512="sníž. přenesená",J512,0)</f>
        <v>0</v>
      </c>
      <c r="BI512" s="143">
        <f>IF(N512="nulová",J512,0)</f>
        <v>0</v>
      </c>
      <c r="BJ512" s="17" t="s">
        <v>79</v>
      </c>
      <c r="BK512" s="143">
        <f>ROUND(I512*H512,2)</f>
        <v>0</v>
      </c>
      <c r="BL512" s="17" t="s">
        <v>281</v>
      </c>
      <c r="BM512" s="142" t="s">
        <v>4224</v>
      </c>
    </row>
    <row r="513" spans="2:65" s="1" customFormat="1">
      <c r="B513" s="32"/>
      <c r="D513" s="144" t="s">
        <v>165</v>
      </c>
      <c r="F513" s="145" t="s">
        <v>4225</v>
      </c>
      <c r="I513" s="146"/>
      <c r="L513" s="32"/>
      <c r="M513" s="147"/>
      <c r="T513" s="53"/>
      <c r="AT513" s="17" t="s">
        <v>165</v>
      </c>
      <c r="AU513" s="17" t="s">
        <v>81</v>
      </c>
    </row>
    <row r="514" spans="2:65" s="1" customFormat="1">
      <c r="B514" s="32"/>
      <c r="D514" s="148" t="s">
        <v>167</v>
      </c>
      <c r="F514" s="149" t="s">
        <v>4226</v>
      </c>
      <c r="I514" s="146"/>
      <c r="L514" s="32"/>
      <c r="M514" s="147"/>
      <c r="T514" s="53"/>
      <c r="AT514" s="17" t="s">
        <v>167</v>
      </c>
      <c r="AU514" s="17" t="s">
        <v>81</v>
      </c>
    </row>
    <row r="515" spans="2:65" s="13" customFormat="1">
      <c r="B515" s="156"/>
      <c r="D515" s="144" t="s">
        <v>169</v>
      </c>
      <c r="E515" s="157" t="s">
        <v>19</v>
      </c>
      <c r="F515" s="158" t="s">
        <v>4227</v>
      </c>
      <c r="H515" s="159">
        <v>32.04</v>
      </c>
      <c r="I515" s="160"/>
      <c r="L515" s="156"/>
      <c r="M515" s="161"/>
      <c r="T515" s="162"/>
      <c r="AT515" s="157" t="s">
        <v>169</v>
      </c>
      <c r="AU515" s="157" t="s">
        <v>81</v>
      </c>
      <c r="AV515" s="13" t="s">
        <v>81</v>
      </c>
      <c r="AW515" s="13" t="s">
        <v>33</v>
      </c>
      <c r="AX515" s="13" t="s">
        <v>72</v>
      </c>
      <c r="AY515" s="157" t="s">
        <v>156</v>
      </c>
    </row>
    <row r="516" spans="2:65" s="14" customFormat="1">
      <c r="B516" s="163"/>
      <c r="D516" s="144" t="s">
        <v>169</v>
      </c>
      <c r="E516" s="164" t="s">
        <v>19</v>
      </c>
      <c r="F516" s="165" t="s">
        <v>176</v>
      </c>
      <c r="H516" s="166">
        <v>32.04</v>
      </c>
      <c r="I516" s="167"/>
      <c r="L516" s="163"/>
      <c r="M516" s="168"/>
      <c r="T516" s="169"/>
      <c r="AT516" s="164" t="s">
        <v>169</v>
      </c>
      <c r="AU516" s="164" t="s">
        <v>81</v>
      </c>
      <c r="AV516" s="14" t="s">
        <v>163</v>
      </c>
      <c r="AW516" s="14" t="s">
        <v>33</v>
      </c>
      <c r="AX516" s="14" t="s">
        <v>79</v>
      </c>
      <c r="AY516" s="164" t="s">
        <v>156</v>
      </c>
    </row>
    <row r="517" spans="2:65" s="1" customFormat="1" ht="21.75" customHeight="1">
      <c r="B517" s="32"/>
      <c r="C517" s="170" t="s">
        <v>726</v>
      </c>
      <c r="D517" s="170" t="s">
        <v>237</v>
      </c>
      <c r="E517" s="171" t="s">
        <v>4228</v>
      </c>
      <c r="F517" s="172" t="s">
        <v>4229</v>
      </c>
      <c r="G517" s="173" t="s">
        <v>161</v>
      </c>
      <c r="H517" s="174">
        <v>0.38400000000000001</v>
      </c>
      <c r="I517" s="175"/>
      <c r="J517" s="176">
        <f>ROUND(I517*H517,2)</f>
        <v>0</v>
      </c>
      <c r="K517" s="172" t="s">
        <v>162</v>
      </c>
      <c r="L517" s="177"/>
      <c r="M517" s="178" t="s">
        <v>19</v>
      </c>
      <c r="N517" s="179" t="s">
        <v>43</v>
      </c>
      <c r="P517" s="140">
        <f>O517*H517</f>
        <v>0</v>
      </c>
      <c r="Q517" s="140">
        <v>0.55000000000000004</v>
      </c>
      <c r="R517" s="140">
        <f>Q517*H517</f>
        <v>0.21120000000000003</v>
      </c>
      <c r="S517" s="140">
        <v>0</v>
      </c>
      <c r="T517" s="141">
        <f>S517*H517</f>
        <v>0</v>
      </c>
      <c r="AR517" s="142" t="s">
        <v>384</v>
      </c>
      <c r="AT517" s="142" t="s">
        <v>237</v>
      </c>
      <c r="AU517" s="142" t="s">
        <v>81</v>
      </c>
      <c r="AY517" s="17" t="s">
        <v>156</v>
      </c>
      <c r="BE517" s="143">
        <f>IF(N517="základní",J517,0)</f>
        <v>0</v>
      </c>
      <c r="BF517" s="143">
        <f>IF(N517="snížená",J517,0)</f>
        <v>0</v>
      </c>
      <c r="BG517" s="143">
        <f>IF(N517="zákl. přenesená",J517,0)</f>
        <v>0</v>
      </c>
      <c r="BH517" s="143">
        <f>IF(N517="sníž. přenesená",J517,0)</f>
        <v>0</v>
      </c>
      <c r="BI517" s="143">
        <f>IF(N517="nulová",J517,0)</f>
        <v>0</v>
      </c>
      <c r="BJ517" s="17" t="s">
        <v>79</v>
      </c>
      <c r="BK517" s="143">
        <f>ROUND(I517*H517,2)</f>
        <v>0</v>
      </c>
      <c r="BL517" s="17" t="s">
        <v>281</v>
      </c>
      <c r="BM517" s="142" t="s">
        <v>4230</v>
      </c>
    </row>
    <row r="518" spans="2:65" s="1" customFormat="1">
      <c r="B518" s="32"/>
      <c r="D518" s="144" t="s">
        <v>165</v>
      </c>
      <c r="F518" s="145" t="s">
        <v>4229</v>
      </c>
      <c r="I518" s="146"/>
      <c r="L518" s="32"/>
      <c r="M518" s="147"/>
      <c r="T518" s="53"/>
      <c r="AT518" s="17" t="s">
        <v>165</v>
      </c>
      <c r="AU518" s="17" t="s">
        <v>81</v>
      </c>
    </row>
    <row r="519" spans="2:65" s="13" customFormat="1">
      <c r="B519" s="156"/>
      <c r="D519" s="144" t="s">
        <v>169</v>
      </c>
      <c r="E519" s="157" t="s">
        <v>19</v>
      </c>
      <c r="F519" s="158" t="s">
        <v>4231</v>
      </c>
      <c r="H519" s="159">
        <v>0.38400000000000001</v>
      </c>
      <c r="I519" s="160"/>
      <c r="L519" s="156"/>
      <c r="M519" s="161"/>
      <c r="T519" s="162"/>
      <c r="AT519" s="157" t="s">
        <v>169</v>
      </c>
      <c r="AU519" s="157" t="s">
        <v>81</v>
      </c>
      <c r="AV519" s="13" t="s">
        <v>81</v>
      </c>
      <c r="AW519" s="13" t="s">
        <v>33</v>
      </c>
      <c r="AX519" s="13" t="s">
        <v>72</v>
      </c>
      <c r="AY519" s="157" t="s">
        <v>156</v>
      </c>
    </row>
    <row r="520" spans="2:65" s="14" customFormat="1">
      <c r="B520" s="163"/>
      <c r="D520" s="144" t="s">
        <v>169</v>
      </c>
      <c r="E520" s="164" t="s">
        <v>19</v>
      </c>
      <c r="F520" s="165" t="s">
        <v>176</v>
      </c>
      <c r="H520" s="166">
        <v>0.38400000000000001</v>
      </c>
      <c r="I520" s="167"/>
      <c r="L520" s="163"/>
      <c r="M520" s="168"/>
      <c r="T520" s="169"/>
      <c r="AT520" s="164" t="s">
        <v>169</v>
      </c>
      <c r="AU520" s="164" t="s">
        <v>81</v>
      </c>
      <c r="AV520" s="14" t="s">
        <v>163</v>
      </c>
      <c r="AW520" s="14" t="s">
        <v>33</v>
      </c>
      <c r="AX520" s="14" t="s">
        <v>79</v>
      </c>
      <c r="AY520" s="164" t="s">
        <v>156</v>
      </c>
    </row>
    <row r="521" spans="2:65" s="1" customFormat="1" ht="24.2" customHeight="1">
      <c r="B521" s="32"/>
      <c r="C521" s="131" t="s">
        <v>733</v>
      </c>
      <c r="D521" s="131" t="s">
        <v>158</v>
      </c>
      <c r="E521" s="132" t="s">
        <v>4232</v>
      </c>
      <c r="F521" s="133" t="s">
        <v>4233</v>
      </c>
      <c r="G521" s="134" t="s">
        <v>252</v>
      </c>
      <c r="H521" s="135">
        <v>28.058</v>
      </c>
      <c r="I521" s="136"/>
      <c r="J521" s="137">
        <f>ROUND(I521*H521,2)</f>
        <v>0</v>
      </c>
      <c r="K521" s="133" t="s">
        <v>162</v>
      </c>
      <c r="L521" s="32"/>
      <c r="M521" s="138" t="s">
        <v>19</v>
      </c>
      <c r="N521" s="139" t="s">
        <v>43</v>
      </c>
      <c r="P521" s="140">
        <f>O521*H521</f>
        <v>0</v>
      </c>
      <c r="Q521" s="140">
        <v>0</v>
      </c>
      <c r="R521" s="140">
        <f>Q521*H521</f>
        <v>0</v>
      </c>
      <c r="S521" s="140">
        <v>0</v>
      </c>
      <c r="T521" s="141">
        <f>S521*H521</f>
        <v>0</v>
      </c>
      <c r="AR521" s="142" t="s">
        <v>281</v>
      </c>
      <c r="AT521" s="142" t="s">
        <v>158</v>
      </c>
      <c r="AU521" s="142" t="s">
        <v>81</v>
      </c>
      <c r="AY521" s="17" t="s">
        <v>156</v>
      </c>
      <c r="BE521" s="143">
        <f>IF(N521="základní",J521,0)</f>
        <v>0</v>
      </c>
      <c r="BF521" s="143">
        <f>IF(N521="snížená",J521,0)</f>
        <v>0</v>
      </c>
      <c r="BG521" s="143">
        <f>IF(N521="zákl. přenesená",J521,0)</f>
        <v>0</v>
      </c>
      <c r="BH521" s="143">
        <f>IF(N521="sníž. přenesená",J521,0)</f>
        <v>0</v>
      </c>
      <c r="BI521" s="143">
        <f>IF(N521="nulová",J521,0)</f>
        <v>0</v>
      </c>
      <c r="BJ521" s="17" t="s">
        <v>79</v>
      </c>
      <c r="BK521" s="143">
        <f>ROUND(I521*H521,2)</f>
        <v>0</v>
      </c>
      <c r="BL521" s="17" t="s">
        <v>281</v>
      </c>
      <c r="BM521" s="142" t="s">
        <v>4234</v>
      </c>
    </row>
    <row r="522" spans="2:65" s="1" customFormat="1">
      <c r="B522" s="32"/>
      <c r="D522" s="144" t="s">
        <v>165</v>
      </c>
      <c r="F522" s="145" t="s">
        <v>4235</v>
      </c>
      <c r="I522" s="146"/>
      <c r="L522" s="32"/>
      <c r="M522" s="147"/>
      <c r="T522" s="53"/>
      <c r="AT522" s="17" t="s">
        <v>165</v>
      </c>
      <c r="AU522" s="17" t="s">
        <v>81</v>
      </c>
    </row>
    <row r="523" spans="2:65" s="1" customFormat="1">
      <c r="B523" s="32"/>
      <c r="D523" s="148" t="s">
        <v>167</v>
      </c>
      <c r="F523" s="149" t="s">
        <v>4236</v>
      </c>
      <c r="I523" s="146"/>
      <c r="L523" s="32"/>
      <c r="M523" s="147"/>
      <c r="T523" s="53"/>
      <c r="AT523" s="17" t="s">
        <v>167</v>
      </c>
      <c r="AU523" s="17" t="s">
        <v>81</v>
      </c>
    </row>
    <row r="524" spans="2:65" s="13" customFormat="1">
      <c r="B524" s="156"/>
      <c r="D524" s="144" t="s">
        <v>169</v>
      </c>
      <c r="E524" s="157" t="s">
        <v>19</v>
      </c>
      <c r="F524" s="158" t="s">
        <v>4135</v>
      </c>
      <c r="H524" s="159">
        <v>28.058</v>
      </c>
      <c r="I524" s="160"/>
      <c r="L524" s="156"/>
      <c r="M524" s="161"/>
      <c r="T524" s="162"/>
      <c r="AT524" s="157" t="s">
        <v>169</v>
      </c>
      <c r="AU524" s="157" t="s">
        <v>81</v>
      </c>
      <c r="AV524" s="13" t="s">
        <v>81</v>
      </c>
      <c r="AW524" s="13" t="s">
        <v>33</v>
      </c>
      <c r="AX524" s="13" t="s">
        <v>72</v>
      </c>
      <c r="AY524" s="157" t="s">
        <v>156</v>
      </c>
    </row>
    <row r="525" spans="2:65" s="14" customFormat="1">
      <c r="B525" s="163"/>
      <c r="D525" s="144" t="s">
        <v>169</v>
      </c>
      <c r="E525" s="164" t="s">
        <v>19</v>
      </c>
      <c r="F525" s="165" t="s">
        <v>176</v>
      </c>
      <c r="H525" s="166">
        <v>28.058</v>
      </c>
      <c r="I525" s="167"/>
      <c r="L525" s="163"/>
      <c r="M525" s="168"/>
      <c r="T525" s="169"/>
      <c r="AT525" s="164" t="s">
        <v>169</v>
      </c>
      <c r="AU525" s="164" t="s">
        <v>81</v>
      </c>
      <c r="AV525" s="14" t="s">
        <v>163</v>
      </c>
      <c r="AW525" s="14" t="s">
        <v>33</v>
      </c>
      <c r="AX525" s="14" t="s">
        <v>79</v>
      </c>
      <c r="AY525" s="164" t="s">
        <v>156</v>
      </c>
    </row>
    <row r="526" spans="2:65" s="1" customFormat="1" ht="24.2" customHeight="1">
      <c r="B526" s="32"/>
      <c r="C526" s="170" t="s">
        <v>740</v>
      </c>
      <c r="D526" s="170" t="s">
        <v>237</v>
      </c>
      <c r="E526" s="171" t="s">
        <v>4237</v>
      </c>
      <c r="F526" s="172" t="s">
        <v>4238</v>
      </c>
      <c r="G526" s="173" t="s">
        <v>252</v>
      </c>
      <c r="H526" s="174">
        <v>32.267000000000003</v>
      </c>
      <c r="I526" s="175"/>
      <c r="J526" s="176">
        <f>ROUND(I526*H526,2)</f>
        <v>0</v>
      </c>
      <c r="K526" s="172" t="s">
        <v>162</v>
      </c>
      <c r="L526" s="177"/>
      <c r="M526" s="178" t="s">
        <v>19</v>
      </c>
      <c r="N526" s="179" t="s">
        <v>43</v>
      </c>
      <c r="P526" s="140">
        <f>O526*H526</f>
        <v>0</v>
      </c>
      <c r="Q526" s="140">
        <v>1.32E-2</v>
      </c>
      <c r="R526" s="140">
        <f>Q526*H526</f>
        <v>0.42592440000000004</v>
      </c>
      <c r="S526" s="140">
        <v>0</v>
      </c>
      <c r="T526" s="141">
        <f>S526*H526</f>
        <v>0</v>
      </c>
      <c r="AR526" s="142" t="s">
        <v>384</v>
      </c>
      <c r="AT526" s="142" t="s">
        <v>237</v>
      </c>
      <c r="AU526" s="142" t="s">
        <v>81</v>
      </c>
      <c r="AY526" s="17" t="s">
        <v>156</v>
      </c>
      <c r="BE526" s="143">
        <f>IF(N526="základní",J526,0)</f>
        <v>0</v>
      </c>
      <c r="BF526" s="143">
        <f>IF(N526="snížená",J526,0)</f>
        <v>0</v>
      </c>
      <c r="BG526" s="143">
        <f>IF(N526="zákl. přenesená",J526,0)</f>
        <v>0</v>
      </c>
      <c r="BH526" s="143">
        <f>IF(N526="sníž. přenesená",J526,0)</f>
        <v>0</v>
      </c>
      <c r="BI526" s="143">
        <f>IF(N526="nulová",J526,0)</f>
        <v>0</v>
      </c>
      <c r="BJ526" s="17" t="s">
        <v>79</v>
      </c>
      <c r="BK526" s="143">
        <f>ROUND(I526*H526,2)</f>
        <v>0</v>
      </c>
      <c r="BL526" s="17" t="s">
        <v>281</v>
      </c>
      <c r="BM526" s="142" t="s">
        <v>4239</v>
      </c>
    </row>
    <row r="527" spans="2:65" s="1" customFormat="1">
      <c r="B527" s="32"/>
      <c r="D527" s="144" t="s">
        <v>165</v>
      </c>
      <c r="F527" s="145" t="s">
        <v>4238</v>
      </c>
      <c r="I527" s="146"/>
      <c r="L527" s="32"/>
      <c r="M527" s="147"/>
      <c r="T527" s="53"/>
      <c r="AT527" s="17" t="s">
        <v>165</v>
      </c>
      <c r="AU527" s="17" t="s">
        <v>81</v>
      </c>
    </row>
    <row r="528" spans="2:65" s="13" customFormat="1">
      <c r="B528" s="156"/>
      <c r="D528" s="144" t="s">
        <v>169</v>
      </c>
      <c r="E528" s="157" t="s">
        <v>19</v>
      </c>
      <c r="F528" s="158" t="s">
        <v>4139</v>
      </c>
      <c r="H528" s="159">
        <v>28.058</v>
      </c>
      <c r="I528" s="160"/>
      <c r="L528" s="156"/>
      <c r="M528" s="161"/>
      <c r="T528" s="162"/>
      <c r="AT528" s="157" t="s">
        <v>169</v>
      </c>
      <c r="AU528" s="157" t="s">
        <v>81</v>
      </c>
      <c r="AV528" s="13" t="s">
        <v>81</v>
      </c>
      <c r="AW528" s="13" t="s">
        <v>33</v>
      </c>
      <c r="AX528" s="13" t="s">
        <v>79</v>
      </c>
      <c r="AY528" s="157" t="s">
        <v>156</v>
      </c>
    </row>
    <row r="529" spans="2:65" s="13" customFormat="1">
      <c r="B529" s="156"/>
      <c r="D529" s="144" t="s">
        <v>169</v>
      </c>
      <c r="F529" s="158" t="s">
        <v>4200</v>
      </c>
      <c r="H529" s="159">
        <v>32.267000000000003</v>
      </c>
      <c r="I529" s="160"/>
      <c r="L529" s="156"/>
      <c r="M529" s="161"/>
      <c r="T529" s="162"/>
      <c r="AT529" s="157" t="s">
        <v>169</v>
      </c>
      <c r="AU529" s="157" t="s">
        <v>81</v>
      </c>
      <c r="AV529" s="13" t="s">
        <v>81</v>
      </c>
      <c r="AW529" s="13" t="s">
        <v>4</v>
      </c>
      <c r="AX529" s="13" t="s">
        <v>79</v>
      </c>
      <c r="AY529" s="157" t="s">
        <v>156</v>
      </c>
    </row>
    <row r="530" spans="2:65" s="1" customFormat="1" ht="24.2" customHeight="1">
      <c r="B530" s="32"/>
      <c r="C530" s="170" t="s">
        <v>747</v>
      </c>
      <c r="D530" s="170" t="s">
        <v>237</v>
      </c>
      <c r="E530" s="171" t="s">
        <v>1025</v>
      </c>
      <c r="F530" s="172" t="s">
        <v>1026</v>
      </c>
      <c r="G530" s="173" t="s">
        <v>1027</v>
      </c>
      <c r="H530" s="174">
        <v>1</v>
      </c>
      <c r="I530" s="175"/>
      <c r="J530" s="176">
        <f>ROUND(I530*H530,2)</f>
        <v>0</v>
      </c>
      <c r="K530" s="172" t="s">
        <v>162</v>
      </c>
      <c r="L530" s="177"/>
      <c r="M530" s="178" t="s">
        <v>19</v>
      </c>
      <c r="N530" s="179" t="s">
        <v>43</v>
      </c>
      <c r="P530" s="140">
        <f>O530*H530</f>
        <v>0</v>
      </c>
      <c r="Q530" s="140">
        <v>1E-3</v>
      </c>
      <c r="R530" s="140">
        <f>Q530*H530</f>
        <v>1E-3</v>
      </c>
      <c r="S530" s="140">
        <v>0</v>
      </c>
      <c r="T530" s="141">
        <f>S530*H530</f>
        <v>0</v>
      </c>
      <c r="AR530" s="142" t="s">
        <v>384</v>
      </c>
      <c r="AT530" s="142" t="s">
        <v>237</v>
      </c>
      <c r="AU530" s="142" t="s">
        <v>81</v>
      </c>
      <c r="AY530" s="17" t="s">
        <v>156</v>
      </c>
      <c r="BE530" s="143">
        <f>IF(N530="základní",J530,0)</f>
        <v>0</v>
      </c>
      <c r="BF530" s="143">
        <f>IF(N530="snížená",J530,0)</f>
        <v>0</v>
      </c>
      <c r="BG530" s="143">
        <f>IF(N530="zákl. přenesená",J530,0)</f>
        <v>0</v>
      </c>
      <c r="BH530" s="143">
        <f>IF(N530="sníž. přenesená",J530,0)</f>
        <v>0</v>
      </c>
      <c r="BI530" s="143">
        <f>IF(N530="nulová",J530,0)</f>
        <v>0</v>
      </c>
      <c r="BJ530" s="17" t="s">
        <v>79</v>
      </c>
      <c r="BK530" s="143">
        <f>ROUND(I530*H530,2)</f>
        <v>0</v>
      </c>
      <c r="BL530" s="17" t="s">
        <v>281</v>
      </c>
      <c r="BM530" s="142" t="s">
        <v>4240</v>
      </c>
    </row>
    <row r="531" spans="2:65" s="1" customFormat="1">
      <c r="B531" s="32"/>
      <c r="D531" s="144" t="s">
        <v>165</v>
      </c>
      <c r="F531" s="145" t="s">
        <v>1026</v>
      </c>
      <c r="I531" s="146"/>
      <c r="L531" s="32"/>
      <c r="M531" s="147"/>
      <c r="T531" s="53"/>
      <c r="AT531" s="17" t="s">
        <v>165</v>
      </c>
      <c r="AU531" s="17" t="s">
        <v>81</v>
      </c>
    </row>
    <row r="532" spans="2:65" s="1" customFormat="1" ht="16.5" customHeight="1">
      <c r="B532" s="32"/>
      <c r="C532" s="170" t="s">
        <v>754</v>
      </c>
      <c r="D532" s="170" t="s">
        <v>237</v>
      </c>
      <c r="E532" s="171" t="s">
        <v>1030</v>
      </c>
      <c r="F532" s="172" t="s">
        <v>1031</v>
      </c>
      <c r="G532" s="173" t="s">
        <v>284</v>
      </c>
      <c r="H532" s="174">
        <v>400</v>
      </c>
      <c r="I532" s="175"/>
      <c r="J532" s="176">
        <f>ROUND(I532*H532,2)</f>
        <v>0</v>
      </c>
      <c r="K532" s="172" t="s">
        <v>162</v>
      </c>
      <c r="L532" s="177"/>
      <c r="M532" s="178" t="s">
        <v>19</v>
      </c>
      <c r="N532" s="179" t="s">
        <v>43</v>
      </c>
      <c r="P532" s="140">
        <f>O532*H532</f>
        <v>0</v>
      </c>
      <c r="Q532" s="140">
        <v>4.0000000000000003E-5</v>
      </c>
      <c r="R532" s="140">
        <f>Q532*H532</f>
        <v>1.6E-2</v>
      </c>
      <c r="S532" s="140">
        <v>0</v>
      </c>
      <c r="T532" s="141">
        <f>S532*H532</f>
        <v>0</v>
      </c>
      <c r="AR532" s="142" t="s">
        <v>384</v>
      </c>
      <c r="AT532" s="142" t="s">
        <v>237</v>
      </c>
      <c r="AU532" s="142" t="s">
        <v>81</v>
      </c>
      <c r="AY532" s="17" t="s">
        <v>156</v>
      </c>
      <c r="BE532" s="143">
        <f>IF(N532="základní",J532,0)</f>
        <v>0</v>
      </c>
      <c r="BF532" s="143">
        <f>IF(N532="snížená",J532,0)</f>
        <v>0</v>
      </c>
      <c r="BG532" s="143">
        <f>IF(N532="zákl. přenesená",J532,0)</f>
        <v>0</v>
      </c>
      <c r="BH532" s="143">
        <f>IF(N532="sníž. přenesená",J532,0)</f>
        <v>0</v>
      </c>
      <c r="BI532" s="143">
        <f>IF(N532="nulová",J532,0)</f>
        <v>0</v>
      </c>
      <c r="BJ532" s="17" t="s">
        <v>79</v>
      </c>
      <c r="BK532" s="143">
        <f>ROUND(I532*H532,2)</f>
        <v>0</v>
      </c>
      <c r="BL532" s="17" t="s">
        <v>281</v>
      </c>
      <c r="BM532" s="142" t="s">
        <v>4241</v>
      </c>
    </row>
    <row r="533" spans="2:65" s="1" customFormat="1">
      <c r="B533" s="32"/>
      <c r="D533" s="144" t="s">
        <v>165</v>
      </c>
      <c r="F533" s="145" t="s">
        <v>1031</v>
      </c>
      <c r="I533" s="146"/>
      <c r="L533" s="32"/>
      <c r="M533" s="147"/>
      <c r="T533" s="53"/>
      <c r="AT533" s="17" t="s">
        <v>165</v>
      </c>
      <c r="AU533" s="17" t="s">
        <v>81</v>
      </c>
    </row>
    <row r="534" spans="2:65" s="1" customFormat="1" ht="24.2" customHeight="1">
      <c r="B534" s="32"/>
      <c r="C534" s="131" t="s">
        <v>761</v>
      </c>
      <c r="D534" s="131" t="s">
        <v>158</v>
      </c>
      <c r="E534" s="132" t="s">
        <v>4242</v>
      </c>
      <c r="F534" s="133" t="s">
        <v>4243</v>
      </c>
      <c r="G534" s="134" t="s">
        <v>161</v>
      </c>
      <c r="H534" s="135">
        <v>1.1579999999999999</v>
      </c>
      <c r="I534" s="136"/>
      <c r="J534" s="137">
        <f>ROUND(I534*H534,2)</f>
        <v>0</v>
      </c>
      <c r="K534" s="133" t="s">
        <v>162</v>
      </c>
      <c r="L534" s="32"/>
      <c r="M534" s="138" t="s">
        <v>19</v>
      </c>
      <c r="N534" s="139" t="s">
        <v>43</v>
      </c>
      <c r="P534" s="140">
        <f>O534*H534</f>
        <v>0</v>
      </c>
      <c r="Q534" s="140">
        <v>2.7200000000000002E-3</v>
      </c>
      <c r="R534" s="140">
        <f>Q534*H534</f>
        <v>3.1497600000000001E-3</v>
      </c>
      <c r="S534" s="140">
        <v>0</v>
      </c>
      <c r="T534" s="141">
        <f>S534*H534</f>
        <v>0</v>
      </c>
      <c r="AR534" s="142" t="s">
        <v>281</v>
      </c>
      <c r="AT534" s="142" t="s">
        <v>158</v>
      </c>
      <c r="AU534" s="142" t="s">
        <v>81</v>
      </c>
      <c r="AY534" s="17" t="s">
        <v>156</v>
      </c>
      <c r="BE534" s="143">
        <f>IF(N534="základní",J534,0)</f>
        <v>0</v>
      </c>
      <c r="BF534" s="143">
        <f>IF(N534="snížená",J534,0)</f>
        <v>0</v>
      </c>
      <c r="BG534" s="143">
        <f>IF(N534="zákl. přenesená",J534,0)</f>
        <v>0</v>
      </c>
      <c r="BH534" s="143">
        <f>IF(N534="sníž. přenesená",J534,0)</f>
        <v>0</v>
      </c>
      <c r="BI534" s="143">
        <f>IF(N534="nulová",J534,0)</f>
        <v>0</v>
      </c>
      <c r="BJ534" s="17" t="s">
        <v>79</v>
      </c>
      <c r="BK534" s="143">
        <f>ROUND(I534*H534,2)</f>
        <v>0</v>
      </c>
      <c r="BL534" s="17" t="s">
        <v>281</v>
      </c>
      <c r="BM534" s="142" t="s">
        <v>4244</v>
      </c>
    </row>
    <row r="535" spans="2:65" s="1" customFormat="1">
      <c r="B535" s="32"/>
      <c r="D535" s="144" t="s">
        <v>165</v>
      </c>
      <c r="F535" s="145" t="s">
        <v>4245</v>
      </c>
      <c r="I535" s="146"/>
      <c r="L535" s="32"/>
      <c r="M535" s="147"/>
      <c r="T535" s="53"/>
      <c r="AT535" s="17" t="s">
        <v>165</v>
      </c>
      <c r="AU535" s="17" t="s">
        <v>81</v>
      </c>
    </row>
    <row r="536" spans="2:65" s="1" customFormat="1">
      <c r="B536" s="32"/>
      <c r="D536" s="148" t="s">
        <v>167</v>
      </c>
      <c r="F536" s="149" t="s">
        <v>4246</v>
      </c>
      <c r="I536" s="146"/>
      <c r="L536" s="32"/>
      <c r="M536" s="147"/>
      <c r="T536" s="53"/>
      <c r="AT536" s="17" t="s">
        <v>167</v>
      </c>
      <c r="AU536" s="17" t="s">
        <v>81</v>
      </c>
    </row>
    <row r="537" spans="2:65" s="1" customFormat="1" ht="24.2" customHeight="1">
      <c r="B537" s="32"/>
      <c r="C537" s="131" t="s">
        <v>769</v>
      </c>
      <c r="D537" s="131" t="s">
        <v>158</v>
      </c>
      <c r="E537" s="132" t="s">
        <v>4247</v>
      </c>
      <c r="F537" s="133" t="s">
        <v>4248</v>
      </c>
      <c r="G537" s="134" t="s">
        <v>218</v>
      </c>
      <c r="H537" s="135">
        <v>1.18</v>
      </c>
      <c r="I537" s="136"/>
      <c r="J537" s="137">
        <f>ROUND(I537*H537,2)</f>
        <v>0</v>
      </c>
      <c r="K537" s="133" t="s">
        <v>162</v>
      </c>
      <c r="L537" s="32"/>
      <c r="M537" s="138" t="s">
        <v>19</v>
      </c>
      <c r="N537" s="139" t="s">
        <v>43</v>
      </c>
      <c r="P537" s="140">
        <f>O537*H537</f>
        <v>0</v>
      </c>
      <c r="Q537" s="140">
        <v>0</v>
      </c>
      <c r="R537" s="140">
        <f>Q537*H537</f>
        <v>0</v>
      </c>
      <c r="S537" s="140">
        <v>0</v>
      </c>
      <c r="T537" s="141">
        <f>S537*H537</f>
        <v>0</v>
      </c>
      <c r="AR537" s="142" t="s">
        <v>281</v>
      </c>
      <c r="AT537" s="142" t="s">
        <v>158</v>
      </c>
      <c r="AU537" s="142" t="s">
        <v>81</v>
      </c>
      <c r="AY537" s="17" t="s">
        <v>156</v>
      </c>
      <c r="BE537" s="143">
        <f>IF(N537="základní",J537,0)</f>
        <v>0</v>
      </c>
      <c r="BF537" s="143">
        <f>IF(N537="snížená",J537,0)</f>
        <v>0</v>
      </c>
      <c r="BG537" s="143">
        <f>IF(N537="zákl. přenesená",J537,0)</f>
        <v>0</v>
      </c>
      <c r="BH537" s="143">
        <f>IF(N537="sníž. přenesená",J537,0)</f>
        <v>0</v>
      </c>
      <c r="BI537" s="143">
        <f>IF(N537="nulová",J537,0)</f>
        <v>0</v>
      </c>
      <c r="BJ537" s="17" t="s">
        <v>79</v>
      </c>
      <c r="BK537" s="143">
        <f>ROUND(I537*H537,2)</f>
        <v>0</v>
      </c>
      <c r="BL537" s="17" t="s">
        <v>281</v>
      </c>
      <c r="BM537" s="142" t="s">
        <v>4249</v>
      </c>
    </row>
    <row r="538" spans="2:65" s="1" customFormat="1">
      <c r="B538" s="32"/>
      <c r="D538" s="144" t="s">
        <v>165</v>
      </c>
      <c r="F538" s="145" t="s">
        <v>4250</v>
      </c>
      <c r="I538" s="146"/>
      <c r="L538" s="32"/>
      <c r="M538" s="147"/>
      <c r="T538" s="53"/>
      <c r="AT538" s="17" t="s">
        <v>165</v>
      </c>
      <c r="AU538" s="17" t="s">
        <v>81</v>
      </c>
    </row>
    <row r="539" spans="2:65" s="1" customFormat="1">
      <c r="B539" s="32"/>
      <c r="D539" s="148" t="s">
        <v>167</v>
      </c>
      <c r="F539" s="149" t="s">
        <v>4251</v>
      </c>
      <c r="I539" s="146"/>
      <c r="L539" s="32"/>
      <c r="M539" s="147"/>
      <c r="T539" s="53"/>
      <c r="AT539" s="17" t="s">
        <v>167</v>
      </c>
      <c r="AU539" s="17" t="s">
        <v>81</v>
      </c>
    </row>
    <row r="540" spans="2:65" s="11" customFormat="1" ht="22.9" customHeight="1">
      <c r="B540" s="119"/>
      <c r="D540" s="120" t="s">
        <v>71</v>
      </c>
      <c r="E540" s="129" t="s">
        <v>4252</v>
      </c>
      <c r="F540" s="129" t="s">
        <v>4253</v>
      </c>
      <c r="I540" s="122"/>
      <c r="J540" s="130">
        <f>BK540</f>
        <v>0</v>
      </c>
      <c r="L540" s="119"/>
      <c r="M540" s="124"/>
      <c r="P540" s="125">
        <f>SUM(P541:P569)</f>
        <v>0</v>
      </c>
      <c r="R540" s="125">
        <f>SUM(R541:R569)</f>
        <v>4.2717000000000005E-2</v>
      </c>
      <c r="T540" s="126">
        <f>SUM(T541:T569)</f>
        <v>2.8724E-2</v>
      </c>
      <c r="AR540" s="120" t="s">
        <v>81</v>
      </c>
      <c r="AT540" s="127" t="s">
        <v>71</v>
      </c>
      <c r="AU540" s="127" t="s">
        <v>79</v>
      </c>
      <c r="AY540" s="120" t="s">
        <v>156</v>
      </c>
      <c r="BK540" s="128">
        <f>SUM(BK541:BK569)</f>
        <v>0</v>
      </c>
    </row>
    <row r="541" spans="2:65" s="1" customFormat="1" ht="16.5" customHeight="1">
      <c r="B541" s="32"/>
      <c r="C541" s="131" t="s">
        <v>776</v>
      </c>
      <c r="D541" s="131" t="s">
        <v>158</v>
      </c>
      <c r="E541" s="132" t="s">
        <v>4254</v>
      </c>
      <c r="F541" s="133" t="s">
        <v>4255</v>
      </c>
      <c r="G541" s="134" t="s">
        <v>372</v>
      </c>
      <c r="H541" s="135">
        <v>17.2</v>
      </c>
      <c r="I541" s="136"/>
      <c r="J541" s="137">
        <f>ROUND(I541*H541,2)</f>
        <v>0</v>
      </c>
      <c r="K541" s="133" t="s">
        <v>162</v>
      </c>
      <c r="L541" s="32"/>
      <c r="M541" s="138" t="s">
        <v>19</v>
      </c>
      <c r="N541" s="139" t="s">
        <v>43</v>
      </c>
      <c r="P541" s="140">
        <f>O541*H541</f>
        <v>0</v>
      </c>
      <c r="Q541" s="140">
        <v>0</v>
      </c>
      <c r="R541" s="140">
        <f>Q541*H541</f>
        <v>0</v>
      </c>
      <c r="S541" s="140">
        <v>1.67E-3</v>
      </c>
      <c r="T541" s="141">
        <f>S541*H541</f>
        <v>2.8724E-2</v>
      </c>
      <c r="AR541" s="142" t="s">
        <v>281</v>
      </c>
      <c r="AT541" s="142" t="s">
        <v>158</v>
      </c>
      <c r="AU541" s="142" t="s">
        <v>81</v>
      </c>
      <c r="AY541" s="17" t="s">
        <v>156</v>
      </c>
      <c r="BE541" s="143">
        <f>IF(N541="základní",J541,0)</f>
        <v>0</v>
      </c>
      <c r="BF541" s="143">
        <f>IF(N541="snížená",J541,0)</f>
        <v>0</v>
      </c>
      <c r="BG541" s="143">
        <f>IF(N541="zákl. přenesená",J541,0)</f>
        <v>0</v>
      </c>
      <c r="BH541" s="143">
        <f>IF(N541="sníž. přenesená",J541,0)</f>
        <v>0</v>
      </c>
      <c r="BI541" s="143">
        <f>IF(N541="nulová",J541,0)</f>
        <v>0</v>
      </c>
      <c r="BJ541" s="17" t="s">
        <v>79</v>
      </c>
      <c r="BK541" s="143">
        <f>ROUND(I541*H541,2)</f>
        <v>0</v>
      </c>
      <c r="BL541" s="17" t="s">
        <v>281</v>
      </c>
      <c r="BM541" s="142" t="s">
        <v>4256</v>
      </c>
    </row>
    <row r="542" spans="2:65" s="1" customFormat="1">
      <c r="B542" s="32"/>
      <c r="D542" s="144" t="s">
        <v>165</v>
      </c>
      <c r="F542" s="145" t="s">
        <v>4257</v>
      </c>
      <c r="I542" s="146"/>
      <c r="L542" s="32"/>
      <c r="M542" s="147"/>
      <c r="T542" s="53"/>
      <c r="AT542" s="17" t="s">
        <v>165</v>
      </c>
      <c r="AU542" s="17" t="s">
        <v>81</v>
      </c>
    </row>
    <row r="543" spans="2:65" s="1" customFormat="1">
      <c r="B543" s="32"/>
      <c r="D543" s="148" t="s">
        <v>167</v>
      </c>
      <c r="F543" s="149" t="s">
        <v>4258</v>
      </c>
      <c r="I543" s="146"/>
      <c r="L543" s="32"/>
      <c r="M543" s="147"/>
      <c r="T543" s="53"/>
      <c r="AT543" s="17" t="s">
        <v>167</v>
      </c>
      <c r="AU543" s="17" t="s">
        <v>81</v>
      </c>
    </row>
    <row r="544" spans="2:65" s="13" customFormat="1">
      <c r="B544" s="156"/>
      <c r="D544" s="144" t="s">
        <v>169</v>
      </c>
      <c r="E544" s="157" t="s">
        <v>19</v>
      </c>
      <c r="F544" s="158" t="s">
        <v>3862</v>
      </c>
      <c r="H544" s="159">
        <v>9.6</v>
      </c>
      <c r="I544" s="160"/>
      <c r="L544" s="156"/>
      <c r="M544" s="161"/>
      <c r="T544" s="162"/>
      <c r="AT544" s="157" t="s">
        <v>169</v>
      </c>
      <c r="AU544" s="157" t="s">
        <v>81</v>
      </c>
      <c r="AV544" s="13" t="s">
        <v>81</v>
      </c>
      <c r="AW544" s="13" t="s">
        <v>33</v>
      </c>
      <c r="AX544" s="13" t="s">
        <v>72</v>
      </c>
      <c r="AY544" s="157" t="s">
        <v>156</v>
      </c>
    </row>
    <row r="545" spans="2:65" s="13" customFormat="1">
      <c r="B545" s="156"/>
      <c r="D545" s="144" t="s">
        <v>169</v>
      </c>
      <c r="E545" s="157" t="s">
        <v>19</v>
      </c>
      <c r="F545" s="158" t="s">
        <v>3863</v>
      </c>
      <c r="H545" s="159">
        <v>3.6</v>
      </c>
      <c r="I545" s="160"/>
      <c r="L545" s="156"/>
      <c r="M545" s="161"/>
      <c r="T545" s="162"/>
      <c r="AT545" s="157" t="s">
        <v>169</v>
      </c>
      <c r="AU545" s="157" t="s">
        <v>81</v>
      </c>
      <c r="AV545" s="13" t="s">
        <v>81</v>
      </c>
      <c r="AW545" s="13" t="s">
        <v>33</v>
      </c>
      <c r="AX545" s="13" t="s">
        <v>72</v>
      </c>
      <c r="AY545" s="157" t="s">
        <v>156</v>
      </c>
    </row>
    <row r="546" spans="2:65" s="13" customFormat="1">
      <c r="B546" s="156"/>
      <c r="D546" s="144" t="s">
        <v>169</v>
      </c>
      <c r="E546" s="157" t="s">
        <v>19</v>
      </c>
      <c r="F546" s="158" t="s">
        <v>3864</v>
      </c>
      <c r="H546" s="159">
        <v>4</v>
      </c>
      <c r="I546" s="160"/>
      <c r="L546" s="156"/>
      <c r="M546" s="161"/>
      <c r="T546" s="162"/>
      <c r="AT546" s="157" t="s">
        <v>169</v>
      </c>
      <c r="AU546" s="157" t="s">
        <v>81</v>
      </c>
      <c r="AV546" s="13" t="s">
        <v>81</v>
      </c>
      <c r="AW546" s="13" t="s">
        <v>33</v>
      </c>
      <c r="AX546" s="13" t="s">
        <v>72</v>
      </c>
      <c r="AY546" s="157" t="s">
        <v>156</v>
      </c>
    </row>
    <row r="547" spans="2:65" s="14" customFormat="1">
      <c r="B547" s="163"/>
      <c r="D547" s="144" t="s">
        <v>169</v>
      </c>
      <c r="E547" s="164" t="s">
        <v>19</v>
      </c>
      <c r="F547" s="165" t="s">
        <v>176</v>
      </c>
      <c r="H547" s="166">
        <v>17.2</v>
      </c>
      <c r="I547" s="167"/>
      <c r="L547" s="163"/>
      <c r="M547" s="168"/>
      <c r="T547" s="169"/>
      <c r="AT547" s="164" t="s">
        <v>169</v>
      </c>
      <c r="AU547" s="164" t="s">
        <v>81</v>
      </c>
      <c r="AV547" s="14" t="s">
        <v>163</v>
      </c>
      <c r="AW547" s="14" t="s">
        <v>33</v>
      </c>
      <c r="AX547" s="14" t="s">
        <v>79</v>
      </c>
      <c r="AY547" s="164" t="s">
        <v>156</v>
      </c>
    </row>
    <row r="548" spans="2:65" s="1" customFormat="1" ht="24.2" customHeight="1">
      <c r="B548" s="32"/>
      <c r="C548" s="131" t="s">
        <v>782</v>
      </c>
      <c r="D548" s="131" t="s">
        <v>158</v>
      </c>
      <c r="E548" s="132" t="s">
        <v>4259</v>
      </c>
      <c r="F548" s="133" t="s">
        <v>4260</v>
      </c>
      <c r="G548" s="134" t="s">
        <v>372</v>
      </c>
      <c r="H548" s="135">
        <v>17.2</v>
      </c>
      <c r="I548" s="136"/>
      <c r="J548" s="137">
        <f>ROUND(I548*H548,2)</f>
        <v>0</v>
      </c>
      <c r="K548" s="133" t="s">
        <v>162</v>
      </c>
      <c r="L548" s="32"/>
      <c r="M548" s="138" t="s">
        <v>19</v>
      </c>
      <c r="N548" s="139" t="s">
        <v>43</v>
      </c>
      <c r="P548" s="140">
        <f>O548*H548</f>
        <v>0</v>
      </c>
      <c r="Q548" s="140">
        <v>1.5E-3</v>
      </c>
      <c r="R548" s="140">
        <f>Q548*H548</f>
        <v>2.58E-2</v>
      </c>
      <c r="S548" s="140">
        <v>0</v>
      </c>
      <c r="T548" s="141">
        <f>S548*H548</f>
        <v>0</v>
      </c>
      <c r="AR548" s="142" t="s">
        <v>281</v>
      </c>
      <c r="AT548" s="142" t="s">
        <v>158</v>
      </c>
      <c r="AU548" s="142" t="s">
        <v>81</v>
      </c>
      <c r="AY548" s="17" t="s">
        <v>156</v>
      </c>
      <c r="BE548" s="143">
        <f>IF(N548="základní",J548,0)</f>
        <v>0</v>
      </c>
      <c r="BF548" s="143">
        <f>IF(N548="snížená",J548,0)</f>
        <v>0</v>
      </c>
      <c r="BG548" s="143">
        <f>IF(N548="zákl. přenesená",J548,0)</f>
        <v>0</v>
      </c>
      <c r="BH548" s="143">
        <f>IF(N548="sníž. přenesená",J548,0)</f>
        <v>0</v>
      </c>
      <c r="BI548" s="143">
        <f>IF(N548="nulová",J548,0)</f>
        <v>0</v>
      </c>
      <c r="BJ548" s="17" t="s">
        <v>79</v>
      </c>
      <c r="BK548" s="143">
        <f>ROUND(I548*H548,2)</f>
        <v>0</v>
      </c>
      <c r="BL548" s="17" t="s">
        <v>281</v>
      </c>
      <c r="BM548" s="142" t="s">
        <v>4261</v>
      </c>
    </row>
    <row r="549" spans="2:65" s="1" customFormat="1">
      <c r="B549" s="32"/>
      <c r="D549" s="144" t="s">
        <v>165</v>
      </c>
      <c r="F549" s="145" t="s">
        <v>4262</v>
      </c>
      <c r="I549" s="146"/>
      <c r="L549" s="32"/>
      <c r="M549" s="147"/>
      <c r="T549" s="53"/>
      <c r="AT549" s="17" t="s">
        <v>165</v>
      </c>
      <c r="AU549" s="17" t="s">
        <v>81</v>
      </c>
    </row>
    <row r="550" spans="2:65" s="1" customFormat="1">
      <c r="B550" s="32"/>
      <c r="D550" s="148" t="s">
        <v>167</v>
      </c>
      <c r="F550" s="149" t="s">
        <v>4263</v>
      </c>
      <c r="I550" s="146"/>
      <c r="L550" s="32"/>
      <c r="M550" s="147"/>
      <c r="T550" s="53"/>
      <c r="AT550" s="17" t="s">
        <v>167</v>
      </c>
      <c r="AU550" s="17" t="s">
        <v>81</v>
      </c>
    </row>
    <row r="551" spans="2:65" s="1" customFormat="1" ht="24.2" customHeight="1">
      <c r="B551" s="32"/>
      <c r="C551" s="131" t="s">
        <v>790</v>
      </c>
      <c r="D551" s="131" t="s">
        <v>158</v>
      </c>
      <c r="E551" s="132" t="s">
        <v>4264</v>
      </c>
      <c r="F551" s="133" t="s">
        <v>4265</v>
      </c>
      <c r="G551" s="134" t="s">
        <v>284</v>
      </c>
      <c r="H551" s="135">
        <v>34</v>
      </c>
      <c r="I551" s="136"/>
      <c r="J551" s="137">
        <f>ROUND(I551*H551,2)</f>
        <v>0</v>
      </c>
      <c r="K551" s="133" t="s">
        <v>162</v>
      </c>
      <c r="L551" s="32"/>
      <c r="M551" s="138" t="s">
        <v>19</v>
      </c>
      <c r="N551" s="139" t="s">
        <v>43</v>
      </c>
      <c r="P551" s="140">
        <f>O551*H551</f>
        <v>0</v>
      </c>
      <c r="Q551" s="140">
        <v>0</v>
      </c>
      <c r="R551" s="140">
        <f>Q551*H551</f>
        <v>0</v>
      </c>
      <c r="S551" s="140">
        <v>0</v>
      </c>
      <c r="T551" s="141">
        <f>S551*H551</f>
        <v>0</v>
      </c>
      <c r="AR551" s="142" t="s">
        <v>281</v>
      </c>
      <c r="AT551" s="142" t="s">
        <v>158</v>
      </c>
      <c r="AU551" s="142" t="s">
        <v>81</v>
      </c>
      <c r="AY551" s="17" t="s">
        <v>156</v>
      </c>
      <c r="BE551" s="143">
        <f>IF(N551="základní",J551,0)</f>
        <v>0</v>
      </c>
      <c r="BF551" s="143">
        <f>IF(N551="snížená",J551,0)</f>
        <v>0</v>
      </c>
      <c r="BG551" s="143">
        <f>IF(N551="zákl. přenesená",J551,0)</f>
        <v>0</v>
      </c>
      <c r="BH551" s="143">
        <f>IF(N551="sníž. přenesená",J551,0)</f>
        <v>0</v>
      </c>
      <c r="BI551" s="143">
        <f>IF(N551="nulová",J551,0)</f>
        <v>0</v>
      </c>
      <c r="BJ551" s="17" t="s">
        <v>79</v>
      </c>
      <c r="BK551" s="143">
        <f>ROUND(I551*H551,2)</f>
        <v>0</v>
      </c>
      <c r="BL551" s="17" t="s">
        <v>281</v>
      </c>
      <c r="BM551" s="142" t="s">
        <v>4266</v>
      </c>
    </row>
    <row r="552" spans="2:65" s="1" customFormat="1">
      <c r="B552" s="32"/>
      <c r="D552" s="144" t="s">
        <v>165</v>
      </c>
      <c r="F552" s="145" t="s">
        <v>4267</v>
      </c>
      <c r="I552" s="146"/>
      <c r="L552" s="32"/>
      <c r="M552" s="147"/>
      <c r="T552" s="53"/>
      <c r="AT552" s="17" t="s">
        <v>165</v>
      </c>
      <c r="AU552" s="17" t="s">
        <v>81</v>
      </c>
    </row>
    <row r="553" spans="2:65" s="1" customFormat="1">
      <c r="B553" s="32"/>
      <c r="D553" s="148" t="s">
        <v>167</v>
      </c>
      <c r="F553" s="149" t="s">
        <v>4268</v>
      </c>
      <c r="I553" s="146"/>
      <c r="L553" s="32"/>
      <c r="M553" s="147"/>
      <c r="T553" s="53"/>
      <c r="AT553" s="17" t="s">
        <v>167</v>
      </c>
      <c r="AU553" s="17" t="s">
        <v>81</v>
      </c>
    </row>
    <row r="554" spans="2:65" s="13" customFormat="1">
      <c r="B554" s="156"/>
      <c r="D554" s="144" t="s">
        <v>169</v>
      </c>
      <c r="E554" s="157" t="s">
        <v>19</v>
      </c>
      <c r="F554" s="158" t="s">
        <v>4269</v>
      </c>
      <c r="H554" s="159">
        <v>34</v>
      </c>
      <c r="I554" s="160"/>
      <c r="L554" s="156"/>
      <c r="M554" s="161"/>
      <c r="T554" s="162"/>
      <c r="AT554" s="157" t="s">
        <v>169</v>
      </c>
      <c r="AU554" s="157" t="s">
        <v>81</v>
      </c>
      <c r="AV554" s="13" t="s">
        <v>81</v>
      </c>
      <c r="AW554" s="13" t="s">
        <v>33</v>
      </c>
      <c r="AX554" s="13" t="s">
        <v>72</v>
      </c>
      <c r="AY554" s="157" t="s">
        <v>156</v>
      </c>
    </row>
    <row r="555" spans="2:65" s="14" customFormat="1">
      <c r="B555" s="163"/>
      <c r="D555" s="144" t="s">
        <v>169</v>
      </c>
      <c r="E555" s="164" t="s">
        <v>19</v>
      </c>
      <c r="F555" s="165" t="s">
        <v>176</v>
      </c>
      <c r="H555" s="166">
        <v>34</v>
      </c>
      <c r="I555" s="167"/>
      <c r="L555" s="163"/>
      <c r="M555" s="168"/>
      <c r="T555" s="169"/>
      <c r="AT555" s="164" t="s">
        <v>169</v>
      </c>
      <c r="AU555" s="164" t="s">
        <v>81</v>
      </c>
      <c r="AV555" s="14" t="s">
        <v>163</v>
      </c>
      <c r="AW555" s="14" t="s">
        <v>33</v>
      </c>
      <c r="AX555" s="14" t="s">
        <v>79</v>
      </c>
      <c r="AY555" s="164" t="s">
        <v>156</v>
      </c>
    </row>
    <row r="556" spans="2:65" s="1" customFormat="1" ht="21.75" customHeight="1">
      <c r="B556" s="32"/>
      <c r="C556" s="131" t="s">
        <v>797</v>
      </c>
      <c r="D556" s="131" t="s">
        <v>158</v>
      </c>
      <c r="E556" s="132" t="s">
        <v>4270</v>
      </c>
      <c r="F556" s="133" t="s">
        <v>4271</v>
      </c>
      <c r="G556" s="134" t="s">
        <v>372</v>
      </c>
      <c r="H556" s="135">
        <v>5.7</v>
      </c>
      <c r="I556" s="136"/>
      <c r="J556" s="137">
        <f>ROUND(I556*H556,2)</f>
        <v>0</v>
      </c>
      <c r="K556" s="133" t="s">
        <v>162</v>
      </c>
      <c r="L556" s="32"/>
      <c r="M556" s="138" t="s">
        <v>19</v>
      </c>
      <c r="N556" s="139" t="s">
        <v>43</v>
      </c>
      <c r="P556" s="140">
        <f>O556*H556</f>
        <v>0</v>
      </c>
      <c r="Q556" s="140">
        <v>8.9999999999999998E-4</v>
      </c>
      <c r="R556" s="140">
        <f>Q556*H556</f>
        <v>5.13E-3</v>
      </c>
      <c r="S556" s="140">
        <v>0</v>
      </c>
      <c r="T556" s="141">
        <f>S556*H556</f>
        <v>0</v>
      </c>
      <c r="AR556" s="142" t="s">
        <v>281</v>
      </c>
      <c r="AT556" s="142" t="s">
        <v>158</v>
      </c>
      <c r="AU556" s="142" t="s">
        <v>81</v>
      </c>
      <c r="AY556" s="17" t="s">
        <v>156</v>
      </c>
      <c r="BE556" s="143">
        <f>IF(N556="základní",J556,0)</f>
        <v>0</v>
      </c>
      <c r="BF556" s="143">
        <f>IF(N556="snížená",J556,0)</f>
        <v>0</v>
      </c>
      <c r="BG556" s="143">
        <f>IF(N556="zákl. přenesená",J556,0)</f>
        <v>0</v>
      </c>
      <c r="BH556" s="143">
        <f>IF(N556="sníž. přenesená",J556,0)</f>
        <v>0</v>
      </c>
      <c r="BI556" s="143">
        <f>IF(N556="nulová",J556,0)</f>
        <v>0</v>
      </c>
      <c r="BJ556" s="17" t="s">
        <v>79</v>
      </c>
      <c r="BK556" s="143">
        <f>ROUND(I556*H556,2)</f>
        <v>0</v>
      </c>
      <c r="BL556" s="17" t="s">
        <v>281</v>
      </c>
      <c r="BM556" s="142" t="s">
        <v>4272</v>
      </c>
    </row>
    <row r="557" spans="2:65" s="1" customFormat="1">
      <c r="B557" s="32"/>
      <c r="D557" s="144" t="s">
        <v>165</v>
      </c>
      <c r="F557" s="145" t="s">
        <v>4273</v>
      </c>
      <c r="I557" s="146"/>
      <c r="L557" s="32"/>
      <c r="M557" s="147"/>
      <c r="T557" s="53"/>
      <c r="AT557" s="17" t="s">
        <v>165</v>
      </c>
      <c r="AU557" s="17" t="s">
        <v>81</v>
      </c>
    </row>
    <row r="558" spans="2:65" s="1" customFormat="1">
      <c r="B558" s="32"/>
      <c r="D558" s="148" t="s">
        <v>167</v>
      </c>
      <c r="F558" s="149" t="s">
        <v>4274</v>
      </c>
      <c r="I558" s="146"/>
      <c r="L558" s="32"/>
      <c r="M558" s="147"/>
      <c r="T558" s="53"/>
      <c r="AT558" s="17" t="s">
        <v>167</v>
      </c>
      <c r="AU558" s="17" t="s">
        <v>81</v>
      </c>
    </row>
    <row r="559" spans="2:65" s="1" customFormat="1" ht="24.2" customHeight="1">
      <c r="B559" s="32"/>
      <c r="C559" s="131" t="s">
        <v>805</v>
      </c>
      <c r="D559" s="131" t="s">
        <v>158</v>
      </c>
      <c r="E559" s="132" t="s">
        <v>4275</v>
      </c>
      <c r="F559" s="133" t="s">
        <v>4276</v>
      </c>
      <c r="G559" s="134" t="s">
        <v>284</v>
      </c>
      <c r="H559" s="135">
        <v>3</v>
      </c>
      <c r="I559" s="136"/>
      <c r="J559" s="137">
        <f>ROUND(I559*H559,2)</f>
        <v>0</v>
      </c>
      <c r="K559" s="133" t="s">
        <v>162</v>
      </c>
      <c r="L559" s="32"/>
      <c r="M559" s="138" t="s">
        <v>19</v>
      </c>
      <c r="N559" s="139" t="s">
        <v>43</v>
      </c>
      <c r="P559" s="140">
        <f>O559*H559</f>
        <v>0</v>
      </c>
      <c r="Q559" s="140">
        <v>2.0000000000000001E-4</v>
      </c>
      <c r="R559" s="140">
        <f>Q559*H559</f>
        <v>6.0000000000000006E-4</v>
      </c>
      <c r="S559" s="140">
        <v>0</v>
      </c>
      <c r="T559" s="141">
        <f>S559*H559</f>
        <v>0</v>
      </c>
      <c r="AR559" s="142" t="s">
        <v>281</v>
      </c>
      <c r="AT559" s="142" t="s">
        <v>158</v>
      </c>
      <c r="AU559" s="142" t="s">
        <v>81</v>
      </c>
      <c r="AY559" s="17" t="s">
        <v>156</v>
      </c>
      <c r="BE559" s="143">
        <f>IF(N559="základní",J559,0)</f>
        <v>0</v>
      </c>
      <c r="BF559" s="143">
        <f>IF(N559="snížená",J559,0)</f>
        <v>0</v>
      </c>
      <c r="BG559" s="143">
        <f>IF(N559="zákl. přenesená",J559,0)</f>
        <v>0</v>
      </c>
      <c r="BH559" s="143">
        <f>IF(N559="sníž. přenesená",J559,0)</f>
        <v>0</v>
      </c>
      <c r="BI559" s="143">
        <f>IF(N559="nulová",J559,0)</f>
        <v>0</v>
      </c>
      <c r="BJ559" s="17" t="s">
        <v>79</v>
      </c>
      <c r="BK559" s="143">
        <f>ROUND(I559*H559,2)</f>
        <v>0</v>
      </c>
      <c r="BL559" s="17" t="s">
        <v>281</v>
      </c>
      <c r="BM559" s="142" t="s">
        <v>4277</v>
      </c>
    </row>
    <row r="560" spans="2:65" s="1" customFormat="1">
      <c r="B560" s="32"/>
      <c r="D560" s="144" t="s">
        <v>165</v>
      </c>
      <c r="F560" s="145" t="s">
        <v>4278</v>
      </c>
      <c r="I560" s="146"/>
      <c r="L560" s="32"/>
      <c r="M560" s="147"/>
      <c r="T560" s="53"/>
      <c r="AT560" s="17" t="s">
        <v>165</v>
      </c>
      <c r="AU560" s="17" t="s">
        <v>81</v>
      </c>
    </row>
    <row r="561" spans="2:65" s="1" customFormat="1">
      <c r="B561" s="32"/>
      <c r="D561" s="148" t="s">
        <v>167</v>
      </c>
      <c r="F561" s="149" t="s">
        <v>4279</v>
      </c>
      <c r="I561" s="146"/>
      <c r="L561" s="32"/>
      <c r="M561" s="147"/>
      <c r="T561" s="53"/>
      <c r="AT561" s="17" t="s">
        <v>167</v>
      </c>
      <c r="AU561" s="17" t="s">
        <v>81</v>
      </c>
    </row>
    <row r="562" spans="2:65" s="1" customFormat="1" ht="24.2" customHeight="1">
      <c r="B562" s="32"/>
      <c r="C562" s="131" t="s">
        <v>811</v>
      </c>
      <c r="D562" s="131" t="s">
        <v>158</v>
      </c>
      <c r="E562" s="132" t="s">
        <v>4280</v>
      </c>
      <c r="F562" s="133" t="s">
        <v>4281</v>
      </c>
      <c r="G562" s="134" t="s">
        <v>372</v>
      </c>
      <c r="H562" s="135">
        <v>9.9</v>
      </c>
      <c r="I562" s="136"/>
      <c r="J562" s="137">
        <f>ROUND(I562*H562,2)</f>
        <v>0</v>
      </c>
      <c r="K562" s="133" t="s">
        <v>162</v>
      </c>
      <c r="L562" s="32"/>
      <c r="M562" s="138" t="s">
        <v>19</v>
      </c>
      <c r="N562" s="139" t="s">
        <v>43</v>
      </c>
      <c r="P562" s="140">
        <f>O562*H562</f>
        <v>0</v>
      </c>
      <c r="Q562" s="140">
        <v>1.1299999999999999E-3</v>
      </c>
      <c r="R562" s="140">
        <f>Q562*H562</f>
        <v>1.1186999999999999E-2</v>
      </c>
      <c r="S562" s="140">
        <v>0</v>
      </c>
      <c r="T562" s="141">
        <f>S562*H562</f>
        <v>0</v>
      </c>
      <c r="AR562" s="142" t="s">
        <v>281</v>
      </c>
      <c r="AT562" s="142" t="s">
        <v>158</v>
      </c>
      <c r="AU562" s="142" t="s">
        <v>81</v>
      </c>
      <c r="AY562" s="17" t="s">
        <v>156</v>
      </c>
      <c r="BE562" s="143">
        <f>IF(N562="základní",J562,0)</f>
        <v>0</v>
      </c>
      <c r="BF562" s="143">
        <f>IF(N562="snížená",J562,0)</f>
        <v>0</v>
      </c>
      <c r="BG562" s="143">
        <f>IF(N562="zákl. přenesená",J562,0)</f>
        <v>0</v>
      </c>
      <c r="BH562" s="143">
        <f>IF(N562="sníž. přenesená",J562,0)</f>
        <v>0</v>
      </c>
      <c r="BI562" s="143">
        <f>IF(N562="nulová",J562,0)</f>
        <v>0</v>
      </c>
      <c r="BJ562" s="17" t="s">
        <v>79</v>
      </c>
      <c r="BK562" s="143">
        <f>ROUND(I562*H562,2)</f>
        <v>0</v>
      </c>
      <c r="BL562" s="17" t="s">
        <v>281</v>
      </c>
      <c r="BM562" s="142" t="s">
        <v>4282</v>
      </c>
    </row>
    <row r="563" spans="2:65" s="1" customFormat="1">
      <c r="B563" s="32"/>
      <c r="D563" s="144" t="s">
        <v>165</v>
      </c>
      <c r="F563" s="145" t="s">
        <v>4283</v>
      </c>
      <c r="I563" s="146"/>
      <c r="L563" s="32"/>
      <c r="M563" s="147"/>
      <c r="T563" s="53"/>
      <c r="AT563" s="17" t="s">
        <v>165</v>
      </c>
      <c r="AU563" s="17" t="s">
        <v>81</v>
      </c>
    </row>
    <row r="564" spans="2:65" s="1" customFormat="1">
      <c r="B564" s="32"/>
      <c r="D564" s="148" t="s">
        <v>167</v>
      </c>
      <c r="F564" s="149" t="s">
        <v>4284</v>
      </c>
      <c r="I564" s="146"/>
      <c r="L564" s="32"/>
      <c r="M564" s="147"/>
      <c r="T564" s="53"/>
      <c r="AT564" s="17" t="s">
        <v>167</v>
      </c>
      <c r="AU564" s="17" t="s">
        <v>81</v>
      </c>
    </row>
    <row r="565" spans="2:65" s="13" customFormat="1">
      <c r="B565" s="156"/>
      <c r="D565" s="144" t="s">
        <v>169</v>
      </c>
      <c r="E565" s="157" t="s">
        <v>19</v>
      </c>
      <c r="F565" s="158" t="s">
        <v>4285</v>
      </c>
      <c r="H565" s="159">
        <v>9.9</v>
      </c>
      <c r="I565" s="160"/>
      <c r="L565" s="156"/>
      <c r="M565" s="161"/>
      <c r="T565" s="162"/>
      <c r="AT565" s="157" t="s">
        <v>169</v>
      </c>
      <c r="AU565" s="157" t="s">
        <v>81</v>
      </c>
      <c r="AV565" s="13" t="s">
        <v>81</v>
      </c>
      <c r="AW565" s="13" t="s">
        <v>33</v>
      </c>
      <c r="AX565" s="13" t="s">
        <v>72</v>
      </c>
      <c r="AY565" s="157" t="s">
        <v>156</v>
      </c>
    </row>
    <row r="566" spans="2:65" s="14" customFormat="1">
      <c r="B566" s="163"/>
      <c r="D566" s="144" t="s">
        <v>169</v>
      </c>
      <c r="E566" s="164" t="s">
        <v>19</v>
      </c>
      <c r="F566" s="165" t="s">
        <v>176</v>
      </c>
      <c r="H566" s="166">
        <v>9.9</v>
      </c>
      <c r="I566" s="167"/>
      <c r="L566" s="163"/>
      <c r="M566" s="168"/>
      <c r="T566" s="169"/>
      <c r="AT566" s="164" t="s">
        <v>169</v>
      </c>
      <c r="AU566" s="164" t="s">
        <v>81</v>
      </c>
      <c r="AV566" s="14" t="s">
        <v>163</v>
      </c>
      <c r="AW566" s="14" t="s">
        <v>33</v>
      </c>
      <c r="AX566" s="14" t="s">
        <v>79</v>
      </c>
      <c r="AY566" s="164" t="s">
        <v>156</v>
      </c>
    </row>
    <row r="567" spans="2:65" s="1" customFormat="1" ht="24.2" customHeight="1">
      <c r="B567" s="32"/>
      <c r="C567" s="131" t="s">
        <v>817</v>
      </c>
      <c r="D567" s="131" t="s">
        <v>158</v>
      </c>
      <c r="E567" s="132" t="s">
        <v>4286</v>
      </c>
      <c r="F567" s="133" t="s">
        <v>4287</v>
      </c>
      <c r="G567" s="134" t="s">
        <v>218</v>
      </c>
      <c r="H567" s="135">
        <v>4.2999999999999997E-2</v>
      </c>
      <c r="I567" s="136"/>
      <c r="J567" s="137">
        <f>ROUND(I567*H567,2)</f>
        <v>0</v>
      </c>
      <c r="K567" s="133" t="s">
        <v>162</v>
      </c>
      <c r="L567" s="32"/>
      <c r="M567" s="138" t="s">
        <v>19</v>
      </c>
      <c r="N567" s="139" t="s">
        <v>43</v>
      </c>
      <c r="P567" s="140">
        <f>O567*H567</f>
        <v>0</v>
      </c>
      <c r="Q567" s="140">
        <v>0</v>
      </c>
      <c r="R567" s="140">
        <f>Q567*H567</f>
        <v>0</v>
      </c>
      <c r="S567" s="140">
        <v>0</v>
      </c>
      <c r="T567" s="141">
        <f>S567*H567</f>
        <v>0</v>
      </c>
      <c r="AR567" s="142" t="s">
        <v>281</v>
      </c>
      <c r="AT567" s="142" t="s">
        <v>158</v>
      </c>
      <c r="AU567" s="142" t="s">
        <v>81</v>
      </c>
      <c r="AY567" s="17" t="s">
        <v>156</v>
      </c>
      <c r="BE567" s="143">
        <f>IF(N567="základní",J567,0)</f>
        <v>0</v>
      </c>
      <c r="BF567" s="143">
        <f>IF(N567="snížená",J567,0)</f>
        <v>0</v>
      </c>
      <c r="BG567" s="143">
        <f>IF(N567="zákl. přenesená",J567,0)</f>
        <v>0</v>
      </c>
      <c r="BH567" s="143">
        <f>IF(N567="sníž. přenesená",J567,0)</f>
        <v>0</v>
      </c>
      <c r="BI567" s="143">
        <f>IF(N567="nulová",J567,0)</f>
        <v>0</v>
      </c>
      <c r="BJ567" s="17" t="s">
        <v>79</v>
      </c>
      <c r="BK567" s="143">
        <f>ROUND(I567*H567,2)</f>
        <v>0</v>
      </c>
      <c r="BL567" s="17" t="s">
        <v>281</v>
      </c>
      <c r="BM567" s="142" t="s">
        <v>4288</v>
      </c>
    </row>
    <row r="568" spans="2:65" s="1" customFormat="1">
      <c r="B568" s="32"/>
      <c r="D568" s="144" t="s">
        <v>165</v>
      </c>
      <c r="F568" s="145" t="s">
        <v>4289</v>
      </c>
      <c r="I568" s="146"/>
      <c r="L568" s="32"/>
      <c r="M568" s="147"/>
      <c r="T568" s="53"/>
      <c r="AT568" s="17" t="s">
        <v>165</v>
      </c>
      <c r="AU568" s="17" t="s">
        <v>81</v>
      </c>
    </row>
    <row r="569" spans="2:65" s="1" customFormat="1">
      <c r="B569" s="32"/>
      <c r="D569" s="148" t="s">
        <v>167</v>
      </c>
      <c r="F569" s="149" t="s">
        <v>4290</v>
      </c>
      <c r="I569" s="146"/>
      <c r="L569" s="32"/>
      <c r="M569" s="147"/>
      <c r="T569" s="53"/>
      <c r="AT569" s="17" t="s">
        <v>167</v>
      </c>
      <c r="AU569" s="17" t="s">
        <v>81</v>
      </c>
    </row>
    <row r="570" spans="2:65" s="11" customFormat="1" ht="22.9" customHeight="1">
      <c r="B570" s="119"/>
      <c r="D570" s="120" t="s">
        <v>71</v>
      </c>
      <c r="E570" s="129" t="s">
        <v>1008</v>
      </c>
      <c r="F570" s="129" t="s">
        <v>1009</v>
      </c>
      <c r="I570" s="122"/>
      <c r="J570" s="130">
        <f>BK570</f>
        <v>0</v>
      </c>
      <c r="L570" s="119"/>
      <c r="M570" s="124"/>
      <c r="P570" s="125">
        <f>SUM(P571:P622)</f>
        <v>0</v>
      </c>
      <c r="R570" s="125">
        <f>SUM(R571:R622)</f>
        <v>1.6353879999999998</v>
      </c>
      <c r="T570" s="126">
        <f>SUM(T571:T622)</f>
        <v>0</v>
      </c>
      <c r="AR570" s="120" t="s">
        <v>81</v>
      </c>
      <c r="AT570" s="127" t="s">
        <v>71</v>
      </c>
      <c r="AU570" s="127" t="s">
        <v>79</v>
      </c>
      <c r="AY570" s="120" t="s">
        <v>156</v>
      </c>
      <c r="BK570" s="128">
        <f>SUM(BK571:BK622)</f>
        <v>0</v>
      </c>
    </row>
    <row r="571" spans="2:65" s="1" customFormat="1" ht="24.2" customHeight="1">
      <c r="B571" s="32"/>
      <c r="C571" s="131" t="s">
        <v>824</v>
      </c>
      <c r="D571" s="131" t="s">
        <v>158</v>
      </c>
      <c r="E571" s="132" t="s">
        <v>4291</v>
      </c>
      <c r="F571" s="133" t="s">
        <v>4292</v>
      </c>
      <c r="G571" s="134" t="s">
        <v>252</v>
      </c>
      <c r="H571" s="135">
        <v>5.07</v>
      </c>
      <c r="I571" s="136"/>
      <c r="J571" s="137">
        <f>ROUND(I571*H571,2)</f>
        <v>0</v>
      </c>
      <c r="K571" s="133" t="s">
        <v>162</v>
      </c>
      <c r="L571" s="32"/>
      <c r="M571" s="138" t="s">
        <v>19</v>
      </c>
      <c r="N571" s="139" t="s">
        <v>43</v>
      </c>
      <c r="P571" s="140">
        <f>O571*H571</f>
        <v>0</v>
      </c>
      <c r="Q571" s="140">
        <v>0</v>
      </c>
      <c r="R571" s="140">
        <f>Q571*H571</f>
        <v>0</v>
      </c>
      <c r="S571" s="140">
        <v>0</v>
      </c>
      <c r="T571" s="141">
        <f>S571*H571</f>
        <v>0</v>
      </c>
      <c r="AR571" s="142" t="s">
        <v>281</v>
      </c>
      <c r="AT571" s="142" t="s">
        <v>158</v>
      </c>
      <c r="AU571" s="142" t="s">
        <v>81</v>
      </c>
      <c r="AY571" s="17" t="s">
        <v>156</v>
      </c>
      <c r="BE571" s="143">
        <f>IF(N571="základní",J571,0)</f>
        <v>0</v>
      </c>
      <c r="BF571" s="143">
        <f>IF(N571="snížená",J571,0)</f>
        <v>0</v>
      </c>
      <c r="BG571" s="143">
        <f>IF(N571="zákl. přenesená",J571,0)</f>
        <v>0</v>
      </c>
      <c r="BH571" s="143">
        <f>IF(N571="sníž. přenesená",J571,0)</f>
        <v>0</v>
      </c>
      <c r="BI571" s="143">
        <f>IF(N571="nulová",J571,0)</f>
        <v>0</v>
      </c>
      <c r="BJ571" s="17" t="s">
        <v>79</v>
      </c>
      <c r="BK571" s="143">
        <f>ROUND(I571*H571,2)</f>
        <v>0</v>
      </c>
      <c r="BL571" s="17" t="s">
        <v>281</v>
      </c>
      <c r="BM571" s="142" t="s">
        <v>4293</v>
      </c>
    </row>
    <row r="572" spans="2:65" s="1" customFormat="1">
      <c r="B572" s="32"/>
      <c r="D572" s="144" t="s">
        <v>165</v>
      </c>
      <c r="F572" s="145" t="s">
        <v>4294</v>
      </c>
      <c r="I572" s="146"/>
      <c r="L572" s="32"/>
      <c r="M572" s="147"/>
      <c r="T572" s="53"/>
      <c r="AT572" s="17" t="s">
        <v>165</v>
      </c>
      <c r="AU572" s="17" t="s">
        <v>81</v>
      </c>
    </row>
    <row r="573" spans="2:65" s="1" customFormat="1">
      <c r="B573" s="32"/>
      <c r="D573" s="148" t="s">
        <v>167</v>
      </c>
      <c r="F573" s="149" t="s">
        <v>4295</v>
      </c>
      <c r="I573" s="146"/>
      <c r="L573" s="32"/>
      <c r="M573" s="147"/>
      <c r="T573" s="53"/>
      <c r="AT573" s="17" t="s">
        <v>167</v>
      </c>
      <c r="AU573" s="17" t="s">
        <v>81</v>
      </c>
    </row>
    <row r="574" spans="2:65" s="13" customFormat="1">
      <c r="B574" s="156"/>
      <c r="D574" s="144" t="s">
        <v>169</v>
      </c>
      <c r="E574" s="157" t="s">
        <v>19</v>
      </c>
      <c r="F574" s="158" t="s">
        <v>4296</v>
      </c>
      <c r="H574" s="159">
        <v>5.07</v>
      </c>
      <c r="I574" s="160"/>
      <c r="L574" s="156"/>
      <c r="M574" s="161"/>
      <c r="T574" s="162"/>
      <c r="AT574" s="157" t="s">
        <v>169</v>
      </c>
      <c r="AU574" s="157" t="s">
        <v>81</v>
      </c>
      <c r="AV574" s="13" t="s">
        <v>81</v>
      </c>
      <c r="AW574" s="13" t="s">
        <v>33</v>
      </c>
      <c r="AX574" s="13" t="s">
        <v>72</v>
      </c>
      <c r="AY574" s="157" t="s">
        <v>156</v>
      </c>
    </row>
    <row r="575" spans="2:65" s="14" customFormat="1">
      <c r="B575" s="163"/>
      <c r="D575" s="144" t="s">
        <v>169</v>
      </c>
      <c r="E575" s="164" t="s">
        <v>19</v>
      </c>
      <c r="F575" s="165" t="s">
        <v>176</v>
      </c>
      <c r="H575" s="166">
        <v>5.07</v>
      </c>
      <c r="I575" s="167"/>
      <c r="L575" s="163"/>
      <c r="M575" s="168"/>
      <c r="T575" s="169"/>
      <c r="AT575" s="164" t="s">
        <v>169</v>
      </c>
      <c r="AU575" s="164" t="s">
        <v>81</v>
      </c>
      <c r="AV575" s="14" t="s">
        <v>163</v>
      </c>
      <c r="AW575" s="14" t="s">
        <v>33</v>
      </c>
      <c r="AX575" s="14" t="s">
        <v>79</v>
      </c>
      <c r="AY575" s="164" t="s">
        <v>156</v>
      </c>
    </row>
    <row r="576" spans="2:65" s="1" customFormat="1" ht="21.75" customHeight="1">
      <c r="B576" s="32"/>
      <c r="C576" s="170" t="s">
        <v>832</v>
      </c>
      <c r="D576" s="170" t="s">
        <v>237</v>
      </c>
      <c r="E576" s="171" t="s">
        <v>4197</v>
      </c>
      <c r="F576" s="172" t="s">
        <v>4198</v>
      </c>
      <c r="G576" s="173" t="s">
        <v>252</v>
      </c>
      <c r="H576" s="174">
        <v>5.577</v>
      </c>
      <c r="I576" s="175"/>
      <c r="J576" s="176">
        <f>ROUND(I576*H576,2)</f>
        <v>0</v>
      </c>
      <c r="K576" s="172" t="s">
        <v>162</v>
      </c>
      <c r="L576" s="177"/>
      <c r="M576" s="178" t="s">
        <v>19</v>
      </c>
      <c r="N576" s="179" t="s">
        <v>43</v>
      </c>
      <c r="P576" s="140">
        <f>O576*H576</f>
        <v>0</v>
      </c>
      <c r="Q576" s="140">
        <v>1.3100000000000001E-2</v>
      </c>
      <c r="R576" s="140">
        <f>Q576*H576</f>
        <v>7.3058700000000004E-2</v>
      </c>
      <c r="S576" s="140">
        <v>0</v>
      </c>
      <c r="T576" s="141">
        <f>S576*H576</f>
        <v>0</v>
      </c>
      <c r="AR576" s="142" t="s">
        <v>384</v>
      </c>
      <c r="AT576" s="142" t="s">
        <v>237</v>
      </c>
      <c r="AU576" s="142" t="s">
        <v>81</v>
      </c>
      <c r="AY576" s="17" t="s">
        <v>156</v>
      </c>
      <c r="BE576" s="143">
        <f>IF(N576="základní",J576,0)</f>
        <v>0</v>
      </c>
      <c r="BF576" s="143">
        <f>IF(N576="snížená",J576,0)</f>
        <v>0</v>
      </c>
      <c r="BG576" s="143">
        <f>IF(N576="zákl. přenesená",J576,0)</f>
        <v>0</v>
      </c>
      <c r="BH576" s="143">
        <f>IF(N576="sníž. přenesená",J576,0)</f>
        <v>0</v>
      </c>
      <c r="BI576" s="143">
        <f>IF(N576="nulová",J576,0)</f>
        <v>0</v>
      </c>
      <c r="BJ576" s="17" t="s">
        <v>79</v>
      </c>
      <c r="BK576" s="143">
        <f>ROUND(I576*H576,2)</f>
        <v>0</v>
      </c>
      <c r="BL576" s="17" t="s">
        <v>281</v>
      </c>
      <c r="BM576" s="142" t="s">
        <v>4297</v>
      </c>
    </row>
    <row r="577" spans="2:65" s="1" customFormat="1">
      <c r="B577" s="32"/>
      <c r="D577" s="144" t="s">
        <v>165</v>
      </c>
      <c r="F577" s="145" t="s">
        <v>4198</v>
      </c>
      <c r="I577" s="146"/>
      <c r="L577" s="32"/>
      <c r="M577" s="147"/>
      <c r="T577" s="53"/>
      <c r="AT577" s="17" t="s">
        <v>165</v>
      </c>
      <c r="AU577" s="17" t="s">
        <v>81</v>
      </c>
    </row>
    <row r="578" spans="2:65" s="13" customFormat="1">
      <c r="B578" s="156"/>
      <c r="D578" s="144" t="s">
        <v>169</v>
      </c>
      <c r="E578" s="157" t="s">
        <v>19</v>
      </c>
      <c r="F578" s="158" t="s">
        <v>4298</v>
      </c>
      <c r="H578" s="159">
        <v>5.07</v>
      </c>
      <c r="I578" s="160"/>
      <c r="L578" s="156"/>
      <c r="M578" s="161"/>
      <c r="T578" s="162"/>
      <c r="AT578" s="157" t="s">
        <v>169</v>
      </c>
      <c r="AU578" s="157" t="s">
        <v>81</v>
      </c>
      <c r="AV578" s="13" t="s">
        <v>81</v>
      </c>
      <c r="AW578" s="13" t="s">
        <v>33</v>
      </c>
      <c r="AX578" s="13" t="s">
        <v>79</v>
      </c>
      <c r="AY578" s="157" t="s">
        <v>156</v>
      </c>
    </row>
    <row r="579" spans="2:65" s="13" customFormat="1">
      <c r="B579" s="156"/>
      <c r="D579" s="144" t="s">
        <v>169</v>
      </c>
      <c r="F579" s="158" t="s">
        <v>4299</v>
      </c>
      <c r="H579" s="159">
        <v>5.577</v>
      </c>
      <c r="I579" s="160"/>
      <c r="L579" s="156"/>
      <c r="M579" s="161"/>
      <c r="T579" s="162"/>
      <c r="AT579" s="157" t="s">
        <v>169</v>
      </c>
      <c r="AU579" s="157" t="s">
        <v>81</v>
      </c>
      <c r="AV579" s="13" t="s">
        <v>81</v>
      </c>
      <c r="AW579" s="13" t="s">
        <v>4</v>
      </c>
      <c r="AX579" s="13" t="s">
        <v>79</v>
      </c>
      <c r="AY579" s="157" t="s">
        <v>156</v>
      </c>
    </row>
    <row r="580" spans="2:65" s="1" customFormat="1" ht="33" customHeight="1">
      <c r="B580" s="32"/>
      <c r="C580" s="131" t="s">
        <v>842</v>
      </c>
      <c r="D580" s="131" t="s">
        <v>158</v>
      </c>
      <c r="E580" s="132" t="s">
        <v>4300</v>
      </c>
      <c r="F580" s="133" t="s">
        <v>4301</v>
      </c>
      <c r="G580" s="134" t="s">
        <v>252</v>
      </c>
      <c r="H580" s="135">
        <v>89.105999999999995</v>
      </c>
      <c r="I580" s="136"/>
      <c r="J580" s="137">
        <f>ROUND(I580*H580,2)</f>
        <v>0</v>
      </c>
      <c r="K580" s="133" t="s">
        <v>162</v>
      </c>
      <c r="L580" s="32"/>
      <c r="M580" s="138" t="s">
        <v>19</v>
      </c>
      <c r="N580" s="139" t="s">
        <v>43</v>
      </c>
      <c r="P580" s="140">
        <f>O580*H580</f>
        <v>0</v>
      </c>
      <c r="Q580" s="140">
        <v>1.3999999999999999E-4</v>
      </c>
      <c r="R580" s="140">
        <f>Q580*H580</f>
        <v>1.2474839999999997E-2</v>
      </c>
      <c r="S580" s="140">
        <v>0</v>
      </c>
      <c r="T580" s="141">
        <f>S580*H580</f>
        <v>0</v>
      </c>
      <c r="AR580" s="142" t="s">
        <v>281</v>
      </c>
      <c r="AT580" s="142" t="s">
        <v>158</v>
      </c>
      <c r="AU580" s="142" t="s">
        <v>81</v>
      </c>
      <c r="AY580" s="17" t="s">
        <v>156</v>
      </c>
      <c r="BE580" s="143">
        <f>IF(N580="základní",J580,0)</f>
        <v>0</v>
      </c>
      <c r="BF580" s="143">
        <f>IF(N580="snížená",J580,0)</f>
        <v>0</v>
      </c>
      <c r="BG580" s="143">
        <f>IF(N580="zákl. přenesená",J580,0)</f>
        <v>0</v>
      </c>
      <c r="BH580" s="143">
        <f>IF(N580="sníž. přenesená",J580,0)</f>
        <v>0</v>
      </c>
      <c r="BI580" s="143">
        <f>IF(N580="nulová",J580,0)</f>
        <v>0</v>
      </c>
      <c r="BJ580" s="17" t="s">
        <v>79</v>
      </c>
      <c r="BK580" s="143">
        <f>ROUND(I580*H580,2)</f>
        <v>0</v>
      </c>
      <c r="BL580" s="17" t="s">
        <v>281</v>
      </c>
      <c r="BM580" s="142" t="s">
        <v>4302</v>
      </c>
    </row>
    <row r="581" spans="2:65" s="1" customFormat="1">
      <c r="B581" s="32"/>
      <c r="D581" s="144" t="s">
        <v>165</v>
      </c>
      <c r="F581" s="145" t="s">
        <v>4303</v>
      </c>
      <c r="I581" s="146"/>
      <c r="L581" s="32"/>
      <c r="M581" s="147"/>
      <c r="T581" s="53"/>
      <c r="AT581" s="17" t="s">
        <v>165</v>
      </c>
      <c r="AU581" s="17" t="s">
        <v>81</v>
      </c>
    </row>
    <row r="582" spans="2:65" s="1" customFormat="1">
      <c r="B582" s="32"/>
      <c r="D582" s="148" t="s">
        <v>167</v>
      </c>
      <c r="F582" s="149" t="s">
        <v>4304</v>
      </c>
      <c r="I582" s="146"/>
      <c r="L582" s="32"/>
      <c r="M582" s="147"/>
      <c r="T582" s="53"/>
      <c r="AT582" s="17" t="s">
        <v>167</v>
      </c>
      <c r="AU582" s="17" t="s">
        <v>81</v>
      </c>
    </row>
    <row r="583" spans="2:65" s="13" customFormat="1">
      <c r="B583" s="156"/>
      <c r="D583" s="144" t="s">
        <v>169</v>
      </c>
      <c r="E583" s="157" t="s">
        <v>19</v>
      </c>
      <c r="F583" s="158" t="s">
        <v>4305</v>
      </c>
      <c r="H583" s="159">
        <v>89.105999999999995</v>
      </c>
      <c r="I583" s="160"/>
      <c r="L583" s="156"/>
      <c r="M583" s="161"/>
      <c r="T583" s="162"/>
      <c r="AT583" s="157" t="s">
        <v>169</v>
      </c>
      <c r="AU583" s="157" t="s">
        <v>81</v>
      </c>
      <c r="AV583" s="13" t="s">
        <v>81</v>
      </c>
      <c r="AW583" s="13" t="s">
        <v>33</v>
      </c>
      <c r="AX583" s="13" t="s">
        <v>72</v>
      </c>
      <c r="AY583" s="157" t="s">
        <v>156</v>
      </c>
    </row>
    <row r="584" spans="2:65" s="14" customFormat="1">
      <c r="B584" s="163"/>
      <c r="D584" s="144" t="s">
        <v>169</v>
      </c>
      <c r="E584" s="164" t="s">
        <v>19</v>
      </c>
      <c r="F584" s="165" t="s">
        <v>176</v>
      </c>
      <c r="H584" s="166">
        <v>89.105999999999995</v>
      </c>
      <c r="I584" s="167"/>
      <c r="L584" s="163"/>
      <c r="M584" s="168"/>
      <c r="T584" s="169"/>
      <c r="AT584" s="164" t="s">
        <v>169</v>
      </c>
      <c r="AU584" s="164" t="s">
        <v>81</v>
      </c>
      <c r="AV584" s="14" t="s">
        <v>163</v>
      </c>
      <c r="AW584" s="14" t="s">
        <v>33</v>
      </c>
      <c r="AX584" s="14" t="s">
        <v>79</v>
      </c>
      <c r="AY584" s="164" t="s">
        <v>156</v>
      </c>
    </row>
    <row r="585" spans="2:65" s="1" customFormat="1" ht="24.2" customHeight="1">
      <c r="B585" s="32"/>
      <c r="C585" s="170" t="s">
        <v>848</v>
      </c>
      <c r="D585" s="170" t="s">
        <v>237</v>
      </c>
      <c r="E585" s="171" t="s">
        <v>4306</v>
      </c>
      <c r="F585" s="172" t="s">
        <v>4307</v>
      </c>
      <c r="G585" s="173" t="s">
        <v>252</v>
      </c>
      <c r="H585" s="174">
        <v>98.016999999999996</v>
      </c>
      <c r="I585" s="175"/>
      <c r="J585" s="176">
        <f>ROUND(I585*H585,2)</f>
        <v>0</v>
      </c>
      <c r="K585" s="172" t="s">
        <v>577</v>
      </c>
      <c r="L585" s="177"/>
      <c r="M585" s="178" t="s">
        <v>19</v>
      </c>
      <c r="N585" s="179" t="s">
        <v>43</v>
      </c>
      <c r="P585" s="140">
        <f>O585*H585</f>
        <v>0</v>
      </c>
      <c r="Q585" s="140">
        <v>9.3100000000000006E-3</v>
      </c>
      <c r="R585" s="140">
        <f>Q585*H585</f>
        <v>0.91253826999999998</v>
      </c>
      <c r="S585" s="140">
        <v>0</v>
      </c>
      <c r="T585" s="141">
        <f>S585*H585</f>
        <v>0</v>
      </c>
      <c r="AR585" s="142" t="s">
        <v>384</v>
      </c>
      <c r="AT585" s="142" t="s">
        <v>237</v>
      </c>
      <c r="AU585" s="142" t="s">
        <v>81</v>
      </c>
      <c r="AY585" s="17" t="s">
        <v>156</v>
      </c>
      <c r="BE585" s="143">
        <f>IF(N585="základní",J585,0)</f>
        <v>0</v>
      </c>
      <c r="BF585" s="143">
        <f>IF(N585="snížená",J585,0)</f>
        <v>0</v>
      </c>
      <c r="BG585" s="143">
        <f>IF(N585="zákl. přenesená",J585,0)</f>
        <v>0</v>
      </c>
      <c r="BH585" s="143">
        <f>IF(N585="sníž. přenesená",J585,0)</f>
        <v>0</v>
      </c>
      <c r="BI585" s="143">
        <f>IF(N585="nulová",J585,0)</f>
        <v>0</v>
      </c>
      <c r="BJ585" s="17" t="s">
        <v>79</v>
      </c>
      <c r="BK585" s="143">
        <f>ROUND(I585*H585,2)</f>
        <v>0</v>
      </c>
      <c r="BL585" s="17" t="s">
        <v>281</v>
      </c>
      <c r="BM585" s="142" t="s">
        <v>4308</v>
      </c>
    </row>
    <row r="586" spans="2:65" s="1" customFormat="1">
      <c r="B586" s="32"/>
      <c r="D586" s="144" t="s">
        <v>165</v>
      </c>
      <c r="F586" s="145" t="s">
        <v>4307</v>
      </c>
      <c r="I586" s="146"/>
      <c r="L586" s="32"/>
      <c r="M586" s="147"/>
      <c r="T586" s="53"/>
      <c r="AT586" s="17" t="s">
        <v>165</v>
      </c>
      <c r="AU586" s="17" t="s">
        <v>81</v>
      </c>
    </row>
    <row r="587" spans="2:65" s="13" customFormat="1">
      <c r="B587" s="156"/>
      <c r="D587" s="144" t="s">
        <v>169</v>
      </c>
      <c r="E587" s="157" t="s">
        <v>19</v>
      </c>
      <c r="F587" s="158" t="s">
        <v>4309</v>
      </c>
      <c r="H587" s="159">
        <v>89.105999999999995</v>
      </c>
      <c r="I587" s="160"/>
      <c r="L587" s="156"/>
      <c r="M587" s="161"/>
      <c r="T587" s="162"/>
      <c r="AT587" s="157" t="s">
        <v>169</v>
      </c>
      <c r="AU587" s="157" t="s">
        <v>81</v>
      </c>
      <c r="AV587" s="13" t="s">
        <v>81</v>
      </c>
      <c r="AW587" s="13" t="s">
        <v>33</v>
      </c>
      <c r="AX587" s="13" t="s">
        <v>79</v>
      </c>
      <c r="AY587" s="157" t="s">
        <v>156</v>
      </c>
    </row>
    <row r="588" spans="2:65" s="13" customFormat="1">
      <c r="B588" s="156"/>
      <c r="D588" s="144" t="s">
        <v>169</v>
      </c>
      <c r="F588" s="158" t="s">
        <v>4310</v>
      </c>
      <c r="H588" s="159">
        <v>98.016999999999996</v>
      </c>
      <c r="I588" s="160"/>
      <c r="L588" s="156"/>
      <c r="M588" s="161"/>
      <c r="T588" s="162"/>
      <c r="AT588" s="157" t="s">
        <v>169</v>
      </c>
      <c r="AU588" s="157" t="s">
        <v>81</v>
      </c>
      <c r="AV588" s="13" t="s">
        <v>81</v>
      </c>
      <c r="AW588" s="13" t="s">
        <v>4</v>
      </c>
      <c r="AX588" s="13" t="s">
        <v>79</v>
      </c>
      <c r="AY588" s="157" t="s">
        <v>156</v>
      </c>
    </row>
    <row r="589" spans="2:65" s="1" customFormat="1" ht="33" customHeight="1">
      <c r="B589" s="32"/>
      <c r="C589" s="131" t="s">
        <v>854</v>
      </c>
      <c r="D589" s="131" t="s">
        <v>158</v>
      </c>
      <c r="E589" s="132" t="s">
        <v>4311</v>
      </c>
      <c r="F589" s="133" t="s">
        <v>4312</v>
      </c>
      <c r="G589" s="134" t="s">
        <v>372</v>
      </c>
      <c r="H589" s="135">
        <v>200.595</v>
      </c>
      <c r="I589" s="136"/>
      <c r="J589" s="137">
        <f>ROUND(I589*H589,2)</f>
        <v>0</v>
      </c>
      <c r="K589" s="133" t="s">
        <v>162</v>
      </c>
      <c r="L589" s="32"/>
      <c r="M589" s="138" t="s">
        <v>19</v>
      </c>
      <c r="N589" s="139" t="s">
        <v>43</v>
      </c>
      <c r="P589" s="140">
        <f>O589*H589</f>
        <v>0</v>
      </c>
      <c r="Q589" s="140">
        <v>1.2999999999999999E-4</v>
      </c>
      <c r="R589" s="140">
        <f>Q589*H589</f>
        <v>2.6077349999999999E-2</v>
      </c>
      <c r="S589" s="140">
        <v>0</v>
      </c>
      <c r="T589" s="141">
        <f>S589*H589</f>
        <v>0</v>
      </c>
      <c r="AR589" s="142" t="s">
        <v>281</v>
      </c>
      <c r="AT589" s="142" t="s">
        <v>158</v>
      </c>
      <c r="AU589" s="142" t="s">
        <v>81</v>
      </c>
      <c r="AY589" s="17" t="s">
        <v>156</v>
      </c>
      <c r="BE589" s="143">
        <f>IF(N589="základní",J589,0)</f>
        <v>0</v>
      </c>
      <c r="BF589" s="143">
        <f>IF(N589="snížená",J589,0)</f>
        <v>0</v>
      </c>
      <c r="BG589" s="143">
        <f>IF(N589="zákl. přenesená",J589,0)</f>
        <v>0</v>
      </c>
      <c r="BH589" s="143">
        <f>IF(N589="sníž. přenesená",J589,0)</f>
        <v>0</v>
      </c>
      <c r="BI589" s="143">
        <f>IF(N589="nulová",J589,0)</f>
        <v>0</v>
      </c>
      <c r="BJ589" s="17" t="s">
        <v>79</v>
      </c>
      <c r="BK589" s="143">
        <f>ROUND(I589*H589,2)</f>
        <v>0</v>
      </c>
      <c r="BL589" s="17" t="s">
        <v>281</v>
      </c>
      <c r="BM589" s="142" t="s">
        <v>4313</v>
      </c>
    </row>
    <row r="590" spans="2:65" s="1" customFormat="1">
      <c r="B590" s="32"/>
      <c r="D590" s="144" t="s">
        <v>165</v>
      </c>
      <c r="F590" s="145" t="s">
        <v>4314</v>
      </c>
      <c r="I590" s="146"/>
      <c r="L590" s="32"/>
      <c r="M590" s="147"/>
      <c r="T590" s="53"/>
      <c r="AT590" s="17" t="s">
        <v>165</v>
      </c>
      <c r="AU590" s="17" t="s">
        <v>81</v>
      </c>
    </row>
    <row r="591" spans="2:65" s="1" customFormat="1">
      <c r="B591" s="32"/>
      <c r="D591" s="148" t="s">
        <v>167</v>
      </c>
      <c r="F591" s="149" t="s">
        <v>4315</v>
      </c>
      <c r="I591" s="146"/>
      <c r="L591" s="32"/>
      <c r="M591" s="147"/>
      <c r="T591" s="53"/>
      <c r="AT591" s="17" t="s">
        <v>167</v>
      </c>
      <c r="AU591" s="17" t="s">
        <v>81</v>
      </c>
    </row>
    <row r="592" spans="2:65" s="13" customFormat="1">
      <c r="B592" s="156"/>
      <c r="D592" s="144" t="s">
        <v>169</v>
      </c>
      <c r="E592" s="157" t="s">
        <v>19</v>
      </c>
      <c r="F592" s="158" t="s">
        <v>4316</v>
      </c>
      <c r="H592" s="159">
        <v>200.595</v>
      </c>
      <c r="I592" s="160"/>
      <c r="L592" s="156"/>
      <c r="M592" s="161"/>
      <c r="T592" s="162"/>
      <c r="AT592" s="157" t="s">
        <v>169</v>
      </c>
      <c r="AU592" s="157" t="s">
        <v>81</v>
      </c>
      <c r="AV592" s="13" t="s">
        <v>81</v>
      </c>
      <c r="AW592" s="13" t="s">
        <v>33</v>
      </c>
      <c r="AX592" s="13" t="s">
        <v>72</v>
      </c>
      <c r="AY592" s="157" t="s">
        <v>156</v>
      </c>
    </row>
    <row r="593" spans="2:65" s="14" customFormat="1">
      <c r="B593" s="163"/>
      <c r="D593" s="144" t="s">
        <v>169</v>
      </c>
      <c r="E593" s="164" t="s">
        <v>19</v>
      </c>
      <c r="F593" s="165" t="s">
        <v>176</v>
      </c>
      <c r="H593" s="166">
        <v>200.595</v>
      </c>
      <c r="I593" s="167"/>
      <c r="L593" s="163"/>
      <c r="M593" s="168"/>
      <c r="T593" s="169"/>
      <c r="AT593" s="164" t="s">
        <v>169</v>
      </c>
      <c r="AU593" s="164" t="s">
        <v>81</v>
      </c>
      <c r="AV593" s="14" t="s">
        <v>163</v>
      </c>
      <c r="AW593" s="14" t="s">
        <v>33</v>
      </c>
      <c r="AX593" s="14" t="s">
        <v>79</v>
      </c>
      <c r="AY593" s="164" t="s">
        <v>156</v>
      </c>
    </row>
    <row r="594" spans="2:65" s="1" customFormat="1" ht="16.5" customHeight="1">
      <c r="B594" s="32"/>
      <c r="C594" s="170" t="s">
        <v>861</v>
      </c>
      <c r="D594" s="170" t="s">
        <v>237</v>
      </c>
      <c r="E594" s="171" t="s">
        <v>1041</v>
      </c>
      <c r="F594" s="172" t="s">
        <v>1042</v>
      </c>
      <c r="G594" s="173" t="s">
        <v>161</v>
      </c>
      <c r="H594" s="174">
        <v>0.57799999999999996</v>
      </c>
      <c r="I594" s="175"/>
      <c r="J594" s="176">
        <f>ROUND(I594*H594,2)</f>
        <v>0</v>
      </c>
      <c r="K594" s="172" t="s">
        <v>162</v>
      </c>
      <c r="L594" s="177"/>
      <c r="M594" s="178" t="s">
        <v>19</v>
      </c>
      <c r="N594" s="179" t="s">
        <v>43</v>
      </c>
      <c r="P594" s="140">
        <f>O594*H594</f>
        <v>0</v>
      </c>
      <c r="Q594" s="140">
        <v>0.55000000000000004</v>
      </c>
      <c r="R594" s="140">
        <f>Q594*H594</f>
        <v>0.31790000000000002</v>
      </c>
      <c r="S594" s="140">
        <v>0</v>
      </c>
      <c r="T594" s="141">
        <f>S594*H594</f>
        <v>0</v>
      </c>
      <c r="AR594" s="142" t="s">
        <v>384</v>
      </c>
      <c r="AT594" s="142" t="s">
        <v>237</v>
      </c>
      <c r="AU594" s="142" t="s">
        <v>81</v>
      </c>
      <c r="AY594" s="17" t="s">
        <v>156</v>
      </c>
      <c r="BE594" s="143">
        <f>IF(N594="základní",J594,0)</f>
        <v>0</v>
      </c>
      <c r="BF594" s="143">
        <f>IF(N594="snížená",J594,0)</f>
        <v>0</v>
      </c>
      <c r="BG594" s="143">
        <f>IF(N594="zákl. přenesená",J594,0)</f>
        <v>0</v>
      </c>
      <c r="BH594" s="143">
        <f>IF(N594="sníž. přenesená",J594,0)</f>
        <v>0</v>
      </c>
      <c r="BI594" s="143">
        <f>IF(N594="nulová",J594,0)</f>
        <v>0</v>
      </c>
      <c r="BJ594" s="17" t="s">
        <v>79</v>
      </c>
      <c r="BK594" s="143">
        <f>ROUND(I594*H594,2)</f>
        <v>0</v>
      </c>
      <c r="BL594" s="17" t="s">
        <v>281</v>
      </c>
      <c r="BM594" s="142" t="s">
        <v>4317</v>
      </c>
    </row>
    <row r="595" spans="2:65" s="1" customFormat="1">
      <c r="B595" s="32"/>
      <c r="D595" s="144" t="s">
        <v>165</v>
      </c>
      <c r="F595" s="145" t="s">
        <v>1042</v>
      </c>
      <c r="I595" s="146"/>
      <c r="L595" s="32"/>
      <c r="M595" s="147"/>
      <c r="T595" s="53"/>
      <c r="AT595" s="17" t="s">
        <v>165</v>
      </c>
      <c r="AU595" s="17" t="s">
        <v>81</v>
      </c>
    </row>
    <row r="596" spans="2:65" s="13" customFormat="1">
      <c r="B596" s="156"/>
      <c r="D596" s="144" t="s">
        <v>169</v>
      </c>
      <c r="E596" s="157" t="s">
        <v>19</v>
      </c>
      <c r="F596" s="158" t="s">
        <v>4318</v>
      </c>
      <c r="H596" s="159">
        <v>0.57799999999999996</v>
      </c>
      <c r="I596" s="160"/>
      <c r="L596" s="156"/>
      <c r="M596" s="161"/>
      <c r="T596" s="162"/>
      <c r="AT596" s="157" t="s">
        <v>169</v>
      </c>
      <c r="AU596" s="157" t="s">
        <v>81</v>
      </c>
      <c r="AV596" s="13" t="s">
        <v>81</v>
      </c>
      <c r="AW596" s="13" t="s">
        <v>33</v>
      </c>
      <c r="AX596" s="13" t="s">
        <v>72</v>
      </c>
      <c r="AY596" s="157" t="s">
        <v>156</v>
      </c>
    </row>
    <row r="597" spans="2:65" s="14" customFormat="1">
      <c r="B597" s="163"/>
      <c r="D597" s="144" t="s">
        <v>169</v>
      </c>
      <c r="E597" s="164" t="s">
        <v>19</v>
      </c>
      <c r="F597" s="165" t="s">
        <v>176</v>
      </c>
      <c r="H597" s="166">
        <v>0.57799999999999996</v>
      </c>
      <c r="I597" s="167"/>
      <c r="L597" s="163"/>
      <c r="M597" s="168"/>
      <c r="T597" s="169"/>
      <c r="AT597" s="164" t="s">
        <v>169</v>
      </c>
      <c r="AU597" s="164" t="s">
        <v>81</v>
      </c>
      <c r="AV597" s="14" t="s">
        <v>163</v>
      </c>
      <c r="AW597" s="14" t="s">
        <v>33</v>
      </c>
      <c r="AX597" s="14" t="s">
        <v>79</v>
      </c>
      <c r="AY597" s="164" t="s">
        <v>156</v>
      </c>
    </row>
    <row r="598" spans="2:65" s="1" customFormat="1" ht="24.2" customHeight="1">
      <c r="B598" s="32"/>
      <c r="C598" s="131" t="s">
        <v>865</v>
      </c>
      <c r="D598" s="131" t="s">
        <v>158</v>
      </c>
      <c r="E598" s="132" t="s">
        <v>4319</v>
      </c>
      <c r="F598" s="133" t="s">
        <v>4320</v>
      </c>
      <c r="G598" s="134" t="s">
        <v>372</v>
      </c>
      <c r="H598" s="135">
        <v>187.2</v>
      </c>
      <c r="I598" s="136"/>
      <c r="J598" s="137">
        <f>ROUND(I598*H598,2)</f>
        <v>0</v>
      </c>
      <c r="K598" s="133" t="s">
        <v>162</v>
      </c>
      <c r="L598" s="32"/>
      <c r="M598" s="138" t="s">
        <v>19</v>
      </c>
      <c r="N598" s="139" t="s">
        <v>43</v>
      </c>
      <c r="P598" s="140">
        <f>O598*H598</f>
        <v>0</v>
      </c>
      <c r="Q598" s="140">
        <v>1.2999999999999999E-4</v>
      </c>
      <c r="R598" s="140">
        <f>Q598*H598</f>
        <v>2.4335999999999997E-2</v>
      </c>
      <c r="S598" s="140">
        <v>0</v>
      </c>
      <c r="T598" s="141">
        <f>S598*H598</f>
        <v>0</v>
      </c>
      <c r="AR598" s="142" t="s">
        <v>281</v>
      </c>
      <c r="AT598" s="142" t="s">
        <v>158</v>
      </c>
      <c r="AU598" s="142" t="s">
        <v>81</v>
      </c>
      <c r="AY598" s="17" t="s">
        <v>156</v>
      </c>
      <c r="BE598" s="143">
        <f>IF(N598="základní",J598,0)</f>
        <v>0</v>
      </c>
      <c r="BF598" s="143">
        <f>IF(N598="snížená",J598,0)</f>
        <v>0</v>
      </c>
      <c r="BG598" s="143">
        <f>IF(N598="zákl. přenesená",J598,0)</f>
        <v>0</v>
      </c>
      <c r="BH598" s="143">
        <f>IF(N598="sníž. přenesená",J598,0)</f>
        <v>0</v>
      </c>
      <c r="BI598" s="143">
        <f>IF(N598="nulová",J598,0)</f>
        <v>0</v>
      </c>
      <c r="BJ598" s="17" t="s">
        <v>79</v>
      </c>
      <c r="BK598" s="143">
        <f>ROUND(I598*H598,2)</f>
        <v>0</v>
      </c>
      <c r="BL598" s="17" t="s">
        <v>281</v>
      </c>
      <c r="BM598" s="142" t="s">
        <v>4321</v>
      </c>
    </row>
    <row r="599" spans="2:65" s="1" customFormat="1">
      <c r="B599" s="32"/>
      <c r="D599" s="144" t="s">
        <v>165</v>
      </c>
      <c r="F599" s="145" t="s">
        <v>4322</v>
      </c>
      <c r="I599" s="146"/>
      <c r="L599" s="32"/>
      <c r="M599" s="147"/>
      <c r="T599" s="53"/>
      <c r="AT599" s="17" t="s">
        <v>165</v>
      </c>
      <c r="AU599" s="17" t="s">
        <v>81</v>
      </c>
    </row>
    <row r="600" spans="2:65" s="1" customFormat="1">
      <c r="B600" s="32"/>
      <c r="D600" s="148" t="s">
        <v>167</v>
      </c>
      <c r="F600" s="149" t="s">
        <v>4323</v>
      </c>
      <c r="I600" s="146"/>
      <c r="L600" s="32"/>
      <c r="M600" s="147"/>
      <c r="T600" s="53"/>
      <c r="AT600" s="17" t="s">
        <v>167</v>
      </c>
      <c r="AU600" s="17" t="s">
        <v>81</v>
      </c>
    </row>
    <row r="601" spans="2:65" s="13" customFormat="1">
      <c r="B601" s="156"/>
      <c r="D601" s="144" t="s">
        <v>169</v>
      </c>
      <c r="E601" s="157" t="s">
        <v>19</v>
      </c>
      <c r="F601" s="158" t="s">
        <v>4324</v>
      </c>
      <c r="H601" s="159">
        <v>187.2</v>
      </c>
      <c r="I601" s="160"/>
      <c r="L601" s="156"/>
      <c r="M601" s="161"/>
      <c r="T601" s="162"/>
      <c r="AT601" s="157" t="s">
        <v>169</v>
      </c>
      <c r="AU601" s="157" t="s">
        <v>81</v>
      </c>
      <c r="AV601" s="13" t="s">
        <v>81</v>
      </c>
      <c r="AW601" s="13" t="s">
        <v>33</v>
      </c>
      <c r="AX601" s="13" t="s">
        <v>72</v>
      </c>
      <c r="AY601" s="157" t="s">
        <v>156</v>
      </c>
    </row>
    <row r="602" spans="2:65" s="14" customFormat="1">
      <c r="B602" s="163"/>
      <c r="D602" s="144" t="s">
        <v>169</v>
      </c>
      <c r="E602" s="164" t="s">
        <v>19</v>
      </c>
      <c r="F602" s="165" t="s">
        <v>176</v>
      </c>
      <c r="H602" s="166">
        <v>187.2</v>
      </c>
      <c r="I602" s="167"/>
      <c r="L602" s="163"/>
      <c r="M602" s="168"/>
      <c r="T602" s="169"/>
      <c r="AT602" s="164" t="s">
        <v>169</v>
      </c>
      <c r="AU602" s="164" t="s">
        <v>81</v>
      </c>
      <c r="AV602" s="14" t="s">
        <v>163</v>
      </c>
      <c r="AW602" s="14" t="s">
        <v>33</v>
      </c>
      <c r="AX602" s="14" t="s">
        <v>79</v>
      </c>
      <c r="AY602" s="164" t="s">
        <v>156</v>
      </c>
    </row>
    <row r="603" spans="2:65" s="1" customFormat="1" ht="16.5" customHeight="1">
      <c r="B603" s="32"/>
      <c r="C603" s="170" t="s">
        <v>872</v>
      </c>
      <c r="D603" s="170" t="s">
        <v>237</v>
      </c>
      <c r="E603" s="171" t="s">
        <v>1041</v>
      </c>
      <c r="F603" s="172" t="s">
        <v>1042</v>
      </c>
      <c r="G603" s="173" t="s">
        <v>161</v>
      </c>
      <c r="H603" s="174">
        <v>0.33700000000000002</v>
      </c>
      <c r="I603" s="175"/>
      <c r="J603" s="176">
        <f>ROUND(I603*H603,2)</f>
        <v>0</v>
      </c>
      <c r="K603" s="172" t="s">
        <v>162</v>
      </c>
      <c r="L603" s="177"/>
      <c r="M603" s="178" t="s">
        <v>19</v>
      </c>
      <c r="N603" s="179" t="s">
        <v>43</v>
      </c>
      <c r="P603" s="140">
        <f>O603*H603</f>
        <v>0</v>
      </c>
      <c r="Q603" s="140">
        <v>0.55000000000000004</v>
      </c>
      <c r="R603" s="140">
        <f>Q603*H603</f>
        <v>0.18535000000000001</v>
      </c>
      <c r="S603" s="140">
        <v>0</v>
      </c>
      <c r="T603" s="141">
        <f>S603*H603</f>
        <v>0</v>
      </c>
      <c r="AR603" s="142" t="s">
        <v>384</v>
      </c>
      <c r="AT603" s="142" t="s">
        <v>237</v>
      </c>
      <c r="AU603" s="142" t="s">
        <v>81</v>
      </c>
      <c r="AY603" s="17" t="s">
        <v>156</v>
      </c>
      <c r="BE603" s="143">
        <f>IF(N603="základní",J603,0)</f>
        <v>0</v>
      </c>
      <c r="BF603" s="143">
        <f>IF(N603="snížená",J603,0)</f>
        <v>0</v>
      </c>
      <c r="BG603" s="143">
        <f>IF(N603="zákl. přenesená",J603,0)</f>
        <v>0</v>
      </c>
      <c r="BH603" s="143">
        <f>IF(N603="sníž. přenesená",J603,0)</f>
        <v>0</v>
      </c>
      <c r="BI603" s="143">
        <f>IF(N603="nulová",J603,0)</f>
        <v>0</v>
      </c>
      <c r="BJ603" s="17" t="s">
        <v>79</v>
      </c>
      <c r="BK603" s="143">
        <f>ROUND(I603*H603,2)</f>
        <v>0</v>
      </c>
      <c r="BL603" s="17" t="s">
        <v>281</v>
      </c>
      <c r="BM603" s="142" t="s">
        <v>4325</v>
      </c>
    </row>
    <row r="604" spans="2:65" s="1" customFormat="1">
      <c r="B604" s="32"/>
      <c r="D604" s="144" t="s">
        <v>165</v>
      </c>
      <c r="F604" s="145" t="s">
        <v>1042</v>
      </c>
      <c r="I604" s="146"/>
      <c r="L604" s="32"/>
      <c r="M604" s="147"/>
      <c r="T604" s="53"/>
      <c r="AT604" s="17" t="s">
        <v>165</v>
      </c>
      <c r="AU604" s="17" t="s">
        <v>81</v>
      </c>
    </row>
    <row r="605" spans="2:65" s="13" customFormat="1">
      <c r="B605" s="156"/>
      <c r="D605" s="144" t="s">
        <v>169</v>
      </c>
      <c r="E605" s="157" t="s">
        <v>19</v>
      </c>
      <c r="F605" s="158" t="s">
        <v>4326</v>
      </c>
      <c r="H605" s="159">
        <v>0.33700000000000002</v>
      </c>
      <c r="I605" s="160"/>
      <c r="L605" s="156"/>
      <c r="M605" s="161"/>
      <c r="T605" s="162"/>
      <c r="AT605" s="157" t="s">
        <v>169</v>
      </c>
      <c r="AU605" s="157" t="s">
        <v>81</v>
      </c>
      <c r="AV605" s="13" t="s">
        <v>81</v>
      </c>
      <c r="AW605" s="13" t="s">
        <v>33</v>
      </c>
      <c r="AX605" s="13" t="s">
        <v>72</v>
      </c>
      <c r="AY605" s="157" t="s">
        <v>156</v>
      </c>
    </row>
    <row r="606" spans="2:65" s="14" customFormat="1">
      <c r="B606" s="163"/>
      <c r="D606" s="144" t="s">
        <v>169</v>
      </c>
      <c r="E606" s="164" t="s">
        <v>19</v>
      </c>
      <c r="F606" s="165" t="s">
        <v>176</v>
      </c>
      <c r="H606" s="166">
        <v>0.33700000000000002</v>
      </c>
      <c r="I606" s="167"/>
      <c r="L606" s="163"/>
      <c r="M606" s="168"/>
      <c r="T606" s="169"/>
      <c r="AT606" s="164" t="s">
        <v>169</v>
      </c>
      <c r="AU606" s="164" t="s">
        <v>81</v>
      </c>
      <c r="AV606" s="14" t="s">
        <v>163</v>
      </c>
      <c r="AW606" s="14" t="s">
        <v>33</v>
      </c>
      <c r="AX606" s="14" t="s">
        <v>79</v>
      </c>
      <c r="AY606" s="164" t="s">
        <v>156</v>
      </c>
    </row>
    <row r="607" spans="2:65" s="1" customFormat="1" ht="24.2" customHeight="1">
      <c r="B607" s="32"/>
      <c r="C607" s="131" t="s">
        <v>877</v>
      </c>
      <c r="D607" s="131" t="s">
        <v>158</v>
      </c>
      <c r="E607" s="132" t="s">
        <v>4327</v>
      </c>
      <c r="F607" s="133" t="s">
        <v>4328</v>
      </c>
      <c r="G607" s="134" t="s">
        <v>252</v>
      </c>
      <c r="H607" s="135">
        <v>3.42</v>
      </c>
      <c r="I607" s="136"/>
      <c r="J607" s="137">
        <f>ROUND(I607*H607,2)</f>
        <v>0</v>
      </c>
      <c r="K607" s="133" t="s">
        <v>162</v>
      </c>
      <c r="L607" s="32"/>
      <c r="M607" s="138" t="s">
        <v>19</v>
      </c>
      <c r="N607" s="139" t="s">
        <v>43</v>
      </c>
      <c r="P607" s="140">
        <f>O607*H607</f>
        <v>0</v>
      </c>
      <c r="Q607" s="140">
        <v>1.2999999999999999E-4</v>
      </c>
      <c r="R607" s="140">
        <f>Q607*H607</f>
        <v>4.4459999999999996E-4</v>
      </c>
      <c r="S607" s="140">
        <v>0</v>
      </c>
      <c r="T607" s="141">
        <f>S607*H607</f>
        <v>0</v>
      </c>
      <c r="AR607" s="142" t="s">
        <v>281</v>
      </c>
      <c r="AT607" s="142" t="s">
        <v>158</v>
      </c>
      <c r="AU607" s="142" t="s">
        <v>81</v>
      </c>
      <c r="AY607" s="17" t="s">
        <v>156</v>
      </c>
      <c r="BE607" s="143">
        <f>IF(N607="základní",J607,0)</f>
        <v>0</v>
      </c>
      <c r="BF607" s="143">
        <f>IF(N607="snížená",J607,0)</f>
        <v>0</v>
      </c>
      <c r="BG607" s="143">
        <f>IF(N607="zákl. přenesená",J607,0)</f>
        <v>0</v>
      </c>
      <c r="BH607" s="143">
        <f>IF(N607="sníž. přenesená",J607,0)</f>
        <v>0</v>
      </c>
      <c r="BI607" s="143">
        <f>IF(N607="nulová",J607,0)</f>
        <v>0</v>
      </c>
      <c r="BJ607" s="17" t="s">
        <v>79</v>
      </c>
      <c r="BK607" s="143">
        <f>ROUND(I607*H607,2)</f>
        <v>0</v>
      </c>
      <c r="BL607" s="17" t="s">
        <v>281</v>
      </c>
      <c r="BM607" s="142" t="s">
        <v>4329</v>
      </c>
    </row>
    <row r="608" spans="2:65" s="1" customFormat="1">
      <c r="B608" s="32"/>
      <c r="D608" s="144" t="s">
        <v>165</v>
      </c>
      <c r="F608" s="145" t="s">
        <v>4330</v>
      </c>
      <c r="I608" s="146"/>
      <c r="L608" s="32"/>
      <c r="M608" s="147"/>
      <c r="T608" s="53"/>
      <c r="AT608" s="17" t="s">
        <v>165</v>
      </c>
      <c r="AU608" s="17" t="s">
        <v>81</v>
      </c>
    </row>
    <row r="609" spans="2:65" s="1" customFormat="1">
      <c r="B609" s="32"/>
      <c r="D609" s="148" t="s">
        <v>167</v>
      </c>
      <c r="F609" s="149" t="s">
        <v>4331</v>
      </c>
      <c r="I609" s="146"/>
      <c r="L609" s="32"/>
      <c r="M609" s="147"/>
      <c r="T609" s="53"/>
      <c r="AT609" s="17" t="s">
        <v>167</v>
      </c>
      <c r="AU609" s="17" t="s">
        <v>81</v>
      </c>
    </row>
    <row r="610" spans="2:65" s="13" customFormat="1">
      <c r="B610" s="156"/>
      <c r="D610" s="144" t="s">
        <v>169</v>
      </c>
      <c r="E610" s="157" t="s">
        <v>19</v>
      </c>
      <c r="F610" s="158" t="s">
        <v>4332</v>
      </c>
      <c r="H610" s="159">
        <v>3.42</v>
      </c>
      <c r="I610" s="160"/>
      <c r="L610" s="156"/>
      <c r="M610" s="161"/>
      <c r="T610" s="162"/>
      <c r="AT610" s="157" t="s">
        <v>169</v>
      </c>
      <c r="AU610" s="157" t="s">
        <v>81</v>
      </c>
      <c r="AV610" s="13" t="s">
        <v>81</v>
      </c>
      <c r="AW610" s="13" t="s">
        <v>33</v>
      </c>
      <c r="AX610" s="13" t="s">
        <v>72</v>
      </c>
      <c r="AY610" s="157" t="s">
        <v>156</v>
      </c>
    </row>
    <row r="611" spans="2:65" s="14" customFormat="1">
      <c r="B611" s="163"/>
      <c r="D611" s="144" t="s">
        <v>169</v>
      </c>
      <c r="E611" s="164" t="s">
        <v>19</v>
      </c>
      <c r="F611" s="165" t="s">
        <v>176</v>
      </c>
      <c r="H611" s="166">
        <v>3.42</v>
      </c>
      <c r="I611" s="167"/>
      <c r="L611" s="163"/>
      <c r="M611" s="168"/>
      <c r="T611" s="169"/>
      <c r="AT611" s="164" t="s">
        <v>169</v>
      </c>
      <c r="AU611" s="164" t="s">
        <v>81</v>
      </c>
      <c r="AV611" s="14" t="s">
        <v>163</v>
      </c>
      <c r="AW611" s="14" t="s">
        <v>33</v>
      </c>
      <c r="AX611" s="14" t="s">
        <v>79</v>
      </c>
      <c r="AY611" s="164" t="s">
        <v>156</v>
      </c>
    </row>
    <row r="612" spans="2:65" s="1" customFormat="1" ht="24.2" customHeight="1">
      <c r="B612" s="32"/>
      <c r="C612" s="170" t="s">
        <v>881</v>
      </c>
      <c r="D612" s="170" t="s">
        <v>237</v>
      </c>
      <c r="E612" s="171" t="s">
        <v>4306</v>
      </c>
      <c r="F612" s="172" t="s">
        <v>4307</v>
      </c>
      <c r="G612" s="173" t="s">
        <v>252</v>
      </c>
      <c r="H612" s="174">
        <v>4.1040000000000001</v>
      </c>
      <c r="I612" s="175"/>
      <c r="J612" s="176">
        <f>ROUND(I612*H612,2)</f>
        <v>0</v>
      </c>
      <c r="K612" s="172" t="s">
        <v>577</v>
      </c>
      <c r="L612" s="177"/>
      <c r="M612" s="178" t="s">
        <v>19</v>
      </c>
      <c r="N612" s="179" t="s">
        <v>43</v>
      </c>
      <c r="P612" s="140">
        <f>O612*H612</f>
        <v>0</v>
      </c>
      <c r="Q612" s="140">
        <v>9.3100000000000006E-3</v>
      </c>
      <c r="R612" s="140">
        <f>Q612*H612</f>
        <v>3.8208240000000004E-2</v>
      </c>
      <c r="S612" s="140">
        <v>0</v>
      </c>
      <c r="T612" s="141">
        <f>S612*H612</f>
        <v>0</v>
      </c>
      <c r="AR612" s="142" t="s">
        <v>384</v>
      </c>
      <c r="AT612" s="142" t="s">
        <v>237</v>
      </c>
      <c r="AU612" s="142" t="s">
        <v>81</v>
      </c>
      <c r="AY612" s="17" t="s">
        <v>156</v>
      </c>
      <c r="BE612" s="143">
        <f>IF(N612="základní",J612,0)</f>
        <v>0</v>
      </c>
      <c r="BF612" s="143">
        <f>IF(N612="snížená",J612,0)</f>
        <v>0</v>
      </c>
      <c r="BG612" s="143">
        <f>IF(N612="zákl. přenesená",J612,0)</f>
        <v>0</v>
      </c>
      <c r="BH612" s="143">
        <f>IF(N612="sníž. přenesená",J612,0)</f>
        <v>0</v>
      </c>
      <c r="BI612" s="143">
        <f>IF(N612="nulová",J612,0)</f>
        <v>0</v>
      </c>
      <c r="BJ612" s="17" t="s">
        <v>79</v>
      </c>
      <c r="BK612" s="143">
        <f>ROUND(I612*H612,2)</f>
        <v>0</v>
      </c>
      <c r="BL612" s="17" t="s">
        <v>281</v>
      </c>
      <c r="BM612" s="142" t="s">
        <v>4333</v>
      </c>
    </row>
    <row r="613" spans="2:65" s="1" customFormat="1">
      <c r="B613" s="32"/>
      <c r="D613" s="144" t="s">
        <v>165</v>
      </c>
      <c r="F613" s="145" t="s">
        <v>4307</v>
      </c>
      <c r="I613" s="146"/>
      <c r="L613" s="32"/>
      <c r="M613" s="147"/>
      <c r="T613" s="53"/>
      <c r="AT613" s="17" t="s">
        <v>165</v>
      </c>
      <c r="AU613" s="17" t="s">
        <v>81</v>
      </c>
    </row>
    <row r="614" spans="2:65" s="13" customFormat="1">
      <c r="B614" s="156"/>
      <c r="D614" s="144" t="s">
        <v>169</v>
      </c>
      <c r="E614" s="157" t="s">
        <v>19</v>
      </c>
      <c r="F614" s="158" t="s">
        <v>4334</v>
      </c>
      <c r="H614" s="159">
        <v>3.42</v>
      </c>
      <c r="I614" s="160"/>
      <c r="L614" s="156"/>
      <c r="M614" s="161"/>
      <c r="T614" s="162"/>
      <c r="AT614" s="157" t="s">
        <v>169</v>
      </c>
      <c r="AU614" s="157" t="s">
        <v>81</v>
      </c>
      <c r="AV614" s="13" t="s">
        <v>81</v>
      </c>
      <c r="AW614" s="13" t="s">
        <v>33</v>
      </c>
      <c r="AX614" s="13" t="s">
        <v>79</v>
      </c>
      <c r="AY614" s="157" t="s">
        <v>156</v>
      </c>
    </row>
    <row r="615" spans="2:65" s="13" customFormat="1">
      <c r="B615" s="156"/>
      <c r="D615" s="144" t="s">
        <v>169</v>
      </c>
      <c r="F615" s="158" t="s">
        <v>4335</v>
      </c>
      <c r="H615" s="159">
        <v>4.1040000000000001</v>
      </c>
      <c r="I615" s="160"/>
      <c r="L615" s="156"/>
      <c r="M615" s="161"/>
      <c r="T615" s="162"/>
      <c r="AT615" s="157" t="s">
        <v>169</v>
      </c>
      <c r="AU615" s="157" t="s">
        <v>81</v>
      </c>
      <c r="AV615" s="13" t="s">
        <v>81</v>
      </c>
      <c r="AW615" s="13" t="s">
        <v>4</v>
      </c>
      <c r="AX615" s="13" t="s">
        <v>79</v>
      </c>
      <c r="AY615" s="157" t="s">
        <v>156</v>
      </c>
    </row>
    <row r="616" spans="2:65" s="1" customFormat="1" ht="24.2" customHeight="1">
      <c r="B616" s="32"/>
      <c r="C616" s="170" t="s">
        <v>888</v>
      </c>
      <c r="D616" s="170" t="s">
        <v>237</v>
      </c>
      <c r="E616" s="171" t="s">
        <v>1025</v>
      </c>
      <c r="F616" s="172" t="s">
        <v>1026</v>
      </c>
      <c r="G616" s="173" t="s">
        <v>1027</v>
      </c>
      <c r="H616" s="174">
        <v>5</v>
      </c>
      <c r="I616" s="175"/>
      <c r="J616" s="176">
        <f>ROUND(I616*H616,2)</f>
        <v>0</v>
      </c>
      <c r="K616" s="172" t="s">
        <v>162</v>
      </c>
      <c r="L616" s="177"/>
      <c r="M616" s="178" t="s">
        <v>19</v>
      </c>
      <c r="N616" s="179" t="s">
        <v>43</v>
      </c>
      <c r="P616" s="140">
        <f>O616*H616</f>
        <v>0</v>
      </c>
      <c r="Q616" s="140">
        <v>1E-3</v>
      </c>
      <c r="R616" s="140">
        <f>Q616*H616</f>
        <v>5.0000000000000001E-3</v>
      </c>
      <c r="S616" s="140">
        <v>0</v>
      </c>
      <c r="T616" s="141">
        <f>S616*H616</f>
        <v>0</v>
      </c>
      <c r="AR616" s="142" t="s">
        <v>384</v>
      </c>
      <c r="AT616" s="142" t="s">
        <v>237</v>
      </c>
      <c r="AU616" s="142" t="s">
        <v>81</v>
      </c>
      <c r="AY616" s="17" t="s">
        <v>156</v>
      </c>
      <c r="BE616" s="143">
        <f>IF(N616="základní",J616,0)</f>
        <v>0</v>
      </c>
      <c r="BF616" s="143">
        <f>IF(N616="snížená",J616,0)</f>
        <v>0</v>
      </c>
      <c r="BG616" s="143">
        <f>IF(N616="zákl. přenesená",J616,0)</f>
        <v>0</v>
      </c>
      <c r="BH616" s="143">
        <f>IF(N616="sníž. přenesená",J616,0)</f>
        <v>0</v>
      </c>
      <c r="BI616" s="143">
        <f>IF(N616="nulová",J616,0)</f>
        <v>0</v>
      </c>
      <c r="BJ616" s="17" t="s">
        <v>79</v>
      </c>
      <c r="BK616" s="143">
        <f>ROUND(I616*H616,2)</f>
        <v>0</v>
      </c>
      <c r="BL616" s="17" t="s">
        <v>281</v>
      </c>
      <c r="BM616" s="142" t="s">
        <v>4336</v>
      </c>
    </row>
    <row r="617" spans="2:65" s="1" customFormat="1">
      <c r="B617" s="32"/>
      <c r="D617" s="144" t="s">
        <v>165</v>
      </c>
      <c r="F617" s="145" t="s">
        <v>1026</v>
      </c>
      <c r="I617" s="146"/>
      <c r="L617" s="32"/>
      <c r="M617" s="147"/>
      <c r="T617" s="53"/>
      <c r="AT617" s="17" t="s">
        <v>165</v>
      </c>
      <c r="AU617" s="17" t="s">
        <v>81</v>
      </c>
    </row>
    <row r="618" spans="2:65" s="1" customFormat="1" ht="16.5" customHeight="1">
      <c r="B618" s="32"/>
      <c r="C618" s="170" t="s">
        <v>891</v>
      </c>
      <c r="D618" s="170" t="s">
        <v>237</v>
      </c>
      <c r="E618" s="171" t="s">
        <v>1030</v>
      </c>
      <c r="F618" s="172" t="s">
        <v>1031</v>
      </c>
      <c r="G618" s="173" t="s">
        <v>284</v>
      </c>
      <c r="H618" s="174">
        <v>1000</v>
      </c>
      <c r="I618" s="175"/>
      <c r="J618" s="176">
        <f>ROUND(I618*H618,2)</f>
        <v>0</v>
      </c>
      <c r="K618" s="172" t="s">
        <v>162</v>
      </c>
      <c r="L618" s="177"/>
      <c r="M618" s="178" t="s">
        <v>19</v>
      </c>
      <c r="N618" s="179" t="s">
        <v>43</v>
      </c>
      <c r="P618" s="140">
        <f>O618*H618</f>
        <v>0</v>
      </c>
      <c r="Q618" s="140">
        <v>4.0000000000000003E-5</v>
      </c>
      <c r="R618" s="140">
        <f>Q618*H618</f>
        <v>0.04</v>
      </c>
      <c r="S618" s="140">
        <v>0</v>
      </c>
      <c r="T618" s="141">
        <f>S618*H618</f>
        <v>0</v>
      </c>
      <c r="AR618" s="142" t="s">
        <v>384</v>
      </c>
      <c r="AT618" s="142" t="s">
        <v>237</v>
      </c>
      <c r="AU618" s="142" t="s">
        <v>81</v>
      </c>
      <c r="AY618" s="17" t="s">
        <v>156</v>
      </c>
      <c r="BE618" s="143">
        <f>IF(N618="základní",J618,0)</f>
        <v>0</v>
      </c>
      <c r="BF618" s="143">
        <f>IF(N618="snížená",J618,0)</f>
        <v>0</v>
      </c>
      <c r="BG618" s="143">
        <f>IF(N618="zákl. přenesená",J618,0)</f>
        <v>0</v>
      </c>
      <c r="BH618" s="143">
        <f>IF(N618="sníž. přenesená",J618,0)</f>
        <v>0</v>
      </c>
      <c r="BI618" s="143">
        <f>IF(N618="nulová",J618,0)</f>
        <v>0</v>
      </c>
      <c r="BJ618" s="17" t="s">
        <v>79</v>
      </c>
      <c r="BK618" s="143">
        <f>ROUND(I618*H618,2)</f>
        <v>0</v>
      </c>
      <c r="BL618" s="17" t="s">
        <v>281</v>
      </c>
      <c r="BM618" s="142" t="s">
        <v>4337</v>
      </c>
    </row>
    <row r="619" spans="2:65" s="1" customFormat="1">
      <c r="B619" s="32"/>
      <c r="D619" s="144" t="s">
        <v>165</v>
      </c>
      <c r="F619" s="145" t="s">
        <v>1031</v>
      </c>
      <c r="I619" s="146"/>
      <c r="L619" s="32"/>
      <c r="M619" s="147"/>
      <c r="T619" s="53"/>
      <c r="AT619" s="17" t="s">
        <v>165</v>
      </c>
      <c r="AU619" s="17" t="s">
        <v>81</v>
      </c>
    </row>
    <row r="620" spans="2:65" s="1" customFormat="1" ht="24.2" customHeight="1">
      <c r="B620" s="32"/>
      <c r="C620" s="131" t="s">
        <v>893</v>
      </c>
      <c r="D620" s="131" t="s">
        <v>158</v>
      </c>
      <c r="E620" s="132" t="s">
        <v>1271</v>
      </c>
      <c r="F620" s="133" t="s">
        <v>1272</v>
      </c>
      <c r="G620" s="134" t="s">
        <v>218</v>
      </c>
      <c r="H620" s="135">
        <v>1.635</v>
      </c>
      <c r="I620" s="136"/>
      <c r="J620" s="137">
        <f>ROUND(I620*H620,2)</f>
        <v>0</v>
      </c>
      <c r="K620" s="133" t="s">
        <v>162</v>
      </c>
      <c r="L620" s="32"/>
      <c r="M620" s="138" t="s">
        <v>19</v>
      </c>
      <c r="N620" s="139" t="s">
        <v>43</v>
      </c>
      <c r="P620" s="140">
        <f>O620*H620</f>
        <v>0</v>
      </c>
      <c r="Q620" s="140">
        <v>0</v>
      </c>
      <c r="R620" s="140">
        <f>Q620*H620</f>
        <v>0</v>
      </c>
      <c r="S620" s="140">
        <v>0</v>
      </c>
      <c r="T620" s="141">
        <f>S620*H620</f>
        <v>0</v>
      </c>
      <c r="AR620" s="142" t="s">
        <v>281</v>
      </c>
      <c r="AT620" s="142" t="s">
        <v>158</v>
      </c>
      <c r="AU620" s="142" t="s">
        <v>81</v>
      </c>
      <c r="AY620" s="17" t="s">
        <v>156</v>
      </c>
      <c r="BE620" s="143">
        <f>IF(N620="základní",J620,0)</f>
        <v>0</v>
      </c>
      <c r="BF620" s="143">
        <f>IF(N620="snížená",J620,0)</f>
        <v>0</v>
      </c>
      <c r="BG620" s="143">
        <f>IF(N620="zákl. přenesená",J620,0)</f>
        <v>0</v>
      </c>
      <c r="BH620" s="143">
        <f>IF(N620="sníž. přenesená",J620,0)</f>
        <v>0</v>
      </c>
      <c r="BI620" s="143">
        <f>IF(N620="nulová",J620,0)</f>
        <v>0</v>
      </c>
      <c r="BJ620" s="17" t="s">
        <v>79</v>
      </c>
      <c r="BK620" s="143">
        <f>ROUND(I620*H620,2)</f>
        <v>0</v>
      </c>
      <c r="BL620" s="17" t="s">
        <v>281</v>
      </c>
      <c r="BM620" s="142" t="s">
        <v>4338</v>
      </c>
    </row>
    <row r="621" spans="2:65" s="1" customFormat="1">
      <c r="B621" s="32"/>
      <c r="D621" s="144" t="s">
        <v>165</v>
      </c>
      <c r="F621" s="145" t="s">
        <v>1274</v>
      </c>
      <c r="I621" s="146"/>
      <c r="L621" s="32"/>
      <c r="M621" s="147"/>
      <c r="T621" s="53"/>
      <c r="AT621" s="17" t="s">
        <v>165</v>
      </c>
      <c r="AU621" s="17" t="s">
        <v>81</v>
      </c>
    </row>
    <row r="622" spans="2:65" s="1" customFormat="1">
      <c r="B622" s="32"/>
      <c r="D622" s="148" t="s">
        <v>167</v>
      </c>
      <c r="F622" s="149" t="s">
        <v>1275</v>
      </c>
      <c r="I622" s="146"/>
      <c r="L622" s="32"/>
      <c r="M622" s="147"/>
      <c r="T622" s="53"/>
      <c r="AT622" s="17" t="s">
        <v>167</v>
      </c>
      <c r="AU622" s="17" t="s">
        <v>81</v>
      </c>
    </row>
    <row r="623" spans="2:65" s="11" customFormat="1" ht="22.9" customHeight="1">
      <c r="B623" s="119"/>
      <c r="D623" s="120" t="s">
        <v>71</v>
      </c>
      <c r="E623" s="129" t="s">
        <v>1276</v>
      </c>
      <c r="F623" s="129" t="s">
        <v>1277</v>
      </c>
      <c r="I623" s="122"/>
      <c r="J623" s="130">
        <f>BK623</f>
        <v>0</v>
      </c>
      <c r="L623" s="119"/>
      <c r="M623" s="124"/>
      <c r="P623" s="125">
        <f>SUM(P624:P642)</f>
        <v>0</v>
      </c>
      <c r="R623" s="125">
        <f>SUM(R624:R642)</f>
        <v>0.33194050000000003</v>
      </c>
      <c r="T623" s="126">
        <f>SUM(T624:T642)</f>
        <v>0</v>
      </c>
      <c r="AR623" s="120" t="s">
        <v>81</v>
      </c>
      <c r="AT623" s="127" t="s">
        <v>71</v>
      </c>
      <c r="AU623" s="127" t="s">
        <v>79</v>
      </c>
      <c r="AY623" s="120" t="s">
        <v>156</v>
      </c>
      <c r="BK623" s="128">
        <f>SUM(BK624:BK642)</f>
        <v>0</v>
      </c>
    </row>
    <row r="624" spans="2:65" s="1" customFormat="1" ht="24.2" customHeight="1">
      <c r="B624" s="32"/>
      <c r="C624" s="131" t="s">
        <v>901</v>
      </c>
      <c r="D624" s="131" t="s">
        <v>158</v>
      </c>
      <c r="E624" s="132" t="s">
        <v>4339</v>
      </c>
      <c r="F624" s="133" t="s">
        <v>4340</v>
      </c>
      <c r="G624" s="134" t="s">
        <v>372</v>
      </c>
      <c r="H624" s="135">
        <v>4.5549999999999997</v>
      </c>
      <c r="I624" s="136"/>
      <c r="J624" s="137">
        <f>ROUND(I624*H624,2)</f>
        <v>0</v>
      </c>
      <c r="K624" s="133" t="s">
        <v>162</v>
      </c>
      <c r="L624" s="32"/>
      <c r="M624" s="138" t="s">
        <v>19</v>
      </c>
      <c r="N624" s="139" t="s">
        <v>43</v>
      </c>
      <c r="P624" s="140">
        <f>O624*H624</f>
        <v>0</v>
      </c>
      <c r="Q624" s="140">
        <v>0</v>
      </c>
      <c r="R624" s="140">
        <f>Q624*H624</f>
        <v>0</v>
      </c>
      <c r="S624" s="140">
        <v>0</v>
      </c>
      <c r="T624" s="141">
        <f>S624*H624</f>
        <v>0</v>
      </c>
      <c r="AR624" s="142" t="s">
        <v>281</v>
      </c>
      <c r="AT624" s="142" t="s">
        <v>158</v>
      </c>
      <c r="AU624" s="142" t="s">
        <v>81</v>
      </c>
      <c r="AY624" s="17" t="s">
        <v>156</v>
      </c>
      <c r="BE624" s="143">
        <f>IF(N624="základní",J624,0)</f>
        <v>0</v>
      </c>
      <c r="BF624" s="143">
        <f>IF(N624="snížená",J624,0)</f>
        <v>0</v>
      </c>
      <c r="BG624" s="143">
        <f>IF(N624="zákl. přenesená",J624,0)</f>
        <v>0</v>
      </c>
      <c r="BH624" s="143">
        <f>IF(N624="sníž. přenesená",J624,0)</f>
        <v>0</v>
      </c>
      <c r="BI624" s="143">
        <f>IF(N624="nulová",J624,0)</f>
        <v>0</v>
      </c>
      <c r="BJ624" s="17" t="s">
        <v>79</v>
      </c>
      <c r="BK624" s="143">
        <f>ROUND(I624*H624,2)</f>
        <v>0</v>
      </c>
      <c r="BL624" s="17" t="s">
        <v>281</v>
      </c>
      <c r="BM624" s="142" t="s">
        <v>4341</v>
      </c>
    </row>
    <row r="625" spans="2:65" s="1" customFormat="1">
      <c r="B625" s="32"/>
      <c r="D625" s="144" t="s">
        <v>165</v>
      </c>
      <c r="F625" s="145" t="s">
        <v>4340</v>
      </c>
      <c r="I625" s="146"/>
      <c r="L625" s="32"/>
      <c r="M625" s="147"/>
      <c r="T625" s="53"/>
      <c r="AT625" s="17" t="s">
        <v>165</v>
      </c>
      <c r="AU625" s="17" t="s">
        <v>81</v>
      </c>
    </row>
    <row r="626" spans="2:65" s="1" customFormat="1">
      <c r="B626" s="32"/>
      <c r="D626" s="148" t="s">
        <v>167</v>
      </c>
      <c r="F626" s="149" t="s">
        <v>4342</v>
      </c>
      <c r="I626" s="146"/>
      <c r="L626" s="32"/>
      <c r="M626" s="147"/>
      <c r="T626" s="53"/>
      <c r="AT626" s="17" t="s">
        <v>167</v>
      </c>
      <c r="AU626" s="17" t="s">
        <v>81</v>
      </c>
    </row>
    <row r="627" spans="2:65" s="1" customFormat="1" ht="37.9" customHeight="1">
      <c r="B627" s="32"/>
      <c r="C627" s="170" t="s">
        <v>908</v>
      </c>
      <c r="D627" s="170" t="s">
        <v>237</v>
      </c>
      <c r="E627" s="171" t="s">
        <v>4343</v>
      </c>
      <c r="F627" s="172" t="s">
        <v>4344</v>
      </c>
      <c r="G627" s="173" t="s">
        <v>372</v>
      </c>
      <c r="H627" s="174">
        <v>4.5549999999999997</v>
      </c>
      <c r="I627" s="175"/>
      <c r="J627" s="176">
        <f>ROUND(I627*H627,2)</f>
        <v>0</v>
      </c>
      <c r="K627" s="172" t="s">
        <v>162</v>
      </c>
      <c r="L627" s="177"/>
      <c r="M627" s="178" t="s">
        <v>19</v>
      </c>
      <c r="N627" s="179" t="s">
        <v>43</v>
      </c>
      <c r="P627" s="140">
        <f>O627*H627</f>
        <v>0</v>
      </c>
      <c r="Q627" s="140">
        <v>5.3100000000000001E-2</v>
      </c>
      <c r="R627" s="140">
        <f>Q627*H627</f>
        <v>0.24187049999999999</v>
      </c>
      <c r="S627" s="140">
        <v>0</v>
      </c>
      <c r="T627" s="141">
        <f>S627*H627</f>
        <v>0</v>
      </c>
      <c r="AR627" s="142" t="s">
        <v>384</v>
      </c>
      <c r="AT627" s="142" t="s">
        <v>237</v>
      </c>
      <c r="AU627" s="142" t="s">
        <v>81</v>
      </c>
      <c r="AY627" s="17" t="s">
        <v>156</v>
      </c>
      <c r="BE627" s="143">
        <f>IF(N627="základní",J627,0)</f>
        <v>0</v>
      </c>
      <c r="BF627" s="143">
        <f>IF(N627="snížená",J627,0)</f>
        <v>0</v>
      </c>
      <c r="BG627" s="143">
        <f>IF(N627="zákl. přenesená",J627,0)</f>
        <v>0</v>
      </c>
      <c r="BH627" s="143">
        <f>IF(N627="sníž. přenesená",J627,0)</f>
        <v>0</v>
      </c>
      <c r="BI627" s="143">
        <f>IF(N627="nulová",J627,0)</f>
        <v>0</v>
      </c>
      <c r="BJ627" s="17" t="s">
        <v>79</v>
      </c>
      <c r="BK627" s="143">
        <f>ROUND(I627*H627,2)</f>
        <v>0</v>
      </c>
      <c r="BL627" s="17" t="s">
        <v>281</v>
      </c>
      <c r="BM627" s="142" t="s">
        <v>4345</v>
      </c>
    </row>
    <row r="628" spans="2:65" s="1" customFormat="1">
      <c r="B628" s="32"/>
      <c r="D628" s="144" t="s">
        <v>165</v>
      </c>
      <c r="F628" s="145" t="s">
        <v>4344</v>
      </c>
      <c r="I628" s="146"/>
      <c r="L628" s="32"/>
      <c r="M628" s="147"/>
      <c r="T628" s="53"/>
      <c r="AT628" s="17" t="s">
        <v>165</v>
      </c>
      <c r="AU628" s="17" t="s">
        <v>81</v>
      </c>
    </row>
    <row r="629" spans="2:65" s="1" customFormat="1" ht="24.2" customHeight="1">
      <c r="B629" s="32"/>
      <c r="C629" s="131" t="s">
        <v>916</v>
      </c>
      <c r="D629" s="131" t="s">
        <v>158</v>
      </c>
      <c r="E629" s="132" t="s">
        <v>4346</v>
      </c>
      <c r="F629" s="133" t="s">
        <v>4347</v>
      </c>
      <c r="G629" s="134" t="s">
        <v>372</v>
      </c>
      <c r="H629" s="135">
        <v>4.5549999999999997</v>
      </c>
      <c r="I629" s="136"/>
      <c r="J629" s="137">
        <f>ROUND(I629*H629,2)</f>
        <v>0</v>
      </c>
      <c r="K629" s="133" t="s">
        <v>162</v>
      </c>
      <c r="L629" s="32"/>
      <c r="M629" s="138" t="s">
        <v>19</v>
      </c>
      <c r="N629" s="139" t="s">
        <v>43</v>
      </c>
      <c r="P629" s="140">
        <f>O629*H629</f>
        <v>0</v>
      </c>
      <c r="Q629" s="140">
        <v>0</v>
      </c>
      <c r="R629" s="140">
        <f>Q629*H629</f>
        <v>0</v>
      </c>
      <c r="S629" s="140">
        <v>0</v>
      </c>
      <c r="T629" s="141">
        <f>S629*H629</f>
        <v>0</v>
      </c>
      <c r="AR629" s="142" t="s">
        <v>281</v>
      </c>
      <c r="AT629" s="142" t="s">
        <v>158</v>
      </c>
      <c r="AU629" s="142" t="s">
        <v>81</v>
      </c>
      <c r="AY629" s="17" t="s">
        <v>156</v>
      </c>
      <c r="BE629" s="143">
        <f>IF(N629="základní",J629,0)</f>
        <v>0</v>
      </c>
      <c r="BF629" s="143">
        <f>IF(N629="snížená",J629,0)</f>
        <v>0</v>
      </c>
      <c r="BG629" s="143">
        <f>IF(N629="zákl. přenesená",J629,0)</f>
        <v>0</v>
      </c>
      <c r="BH629" s="143">
        <f>IF(N629="sníž. přenesená",J629,0)</f>
        <v>0</v>
      </c>
      <c r="BI629" s="143">
        <f>IF(N629="nulová",J629,0)</f>
        <v>0</v>
      </c>
      <c r="BJ629" s="17" t="s">
        <v>79</v>
      </c>
      <c r="BK629" s="143">
        <f>ROUND(I629*H629,2)</f>
        <v>0</v>
      </c>
      <c r="BL629" s="17" t="s">
        <v>281</v>
      </c>
      <c r="BM629" s="142" t="s">
        <v>4348</v>
      </c>
    </row>
    <row r="630" spans="2:65" s="1" customFormat="1">
      <c r="B630" s="32"/>
      <c r="D630" s="144" t="s">
        <v>165</v>
      </c>
      <c r="F630" s="145" t="s">
        <v>4349</v>
      </c>
      <c r="I630" s="146"/>
      <c r="L630" s="32"/>
      <c r="M630" s="147"/>
      <c r="T630" s="53"/>
      <c r="AT630" s="17" t="s">
        <v>165</v>
      </c>
      <c r="AU630" s="17" t="s">
        <v>81</v>
      </c>
    </row>
    <row r="631" spans="2:65" s="1" customFormat="1">
      <c r="B631" s="32"/>
      <c r="D631" s="148" t="s">
        <v>167</v>
      </c>
      <c r="F631" s="149" t="s">
        <v>4350</v>
      </c>
      <c r="I631" s="146"/>
      <c r="L631" s="32"/>
      <c r="M631" s="147"/>
      <c r="T631" s="53"/>
      <c r="AT631" s="17" t="s">
        <v>167</v>
      </c>
      <c r="AU631" s="17" t="s">
        <v>81</v>
      </c>
    </row>
    <row r="632" spans="2:65" s="1" customFormat="1" ht="33" customHeight="1">
      <c r="B632" s="32"/>
      <c r="C632" s="131" t="s">
        <v>922</v>
      </c>
      <c r="D632" s="131" t="s">
        <v>158</v>
      </c>
      <c r="E632" s="132" t="s">
        <v>4351</v>
      </c>
      <c r="F632" s="133" t="s">
        <v>4352</v>
      </c>
      <c r="G632" s="134" t="s">
        <v>284</v>
      </c>
      <c r="H632" s="135">
        <v>1</v>
      </c>
      <c r="I632" s="136"/>
      <c r="J632" s="137">
        <f>ROUND(I632*H632,2)</f>
        <v>0</v>
      </c>
      <c r="K632" s="133" t="s">
        <v>162</v>
      </c>
      <c r="L632" s="32"/>
      <c r="M632" s="138" t="s">
        <v>19</v>
      </c>
      <c r="N632" s="139" t="s">
        <v>43</v>
      </c>
      <c r="P632" s="140">
        <f>O632*H632</f>
        <v>0</v>
      </c>
      <c r="Q632" s="140">
        <v>6.0000000000000002E-5</v>
      </c>
      <c r="R632" s="140">
        <f>Q632*H632</f>
        <v>6.0000000000000002E-5</v>
      </c>
      <c r="S632" s="140">
        <v>0</v>
      </c>
      <c r="T632" s="141">
        <f>S632*H632</f>
        <v>0</v>
      </c>
      <c r="AR632" s="142" t="s">
        <v>281</v>
      </c>
      <c r="AT632" s="142" t="s">
        <v>158</v>
      </c>
      <c r="AU632" s="142" t="s">
        <v>81</v>
      </c>
      <c r="AY632" s="17" t="s">
        <v>156</v>
      </c>
      <c r="BE632" s="143">
        <f>IF(N632="základní",J632,0)</f>
        <v>0</v>
      </c>
      <c r="BF632" s="143">
        <f>IF(N632="snížená",J632,0)</f>
        <v>0</v>
      </c>
      <c r="BG632" s="143">
        <f>IF(N632="zákl. přenesená",J632,0)</f>
        <v>0</v>
      </c>
      <c r="BH632" s="143">
        <f>IF(N632="sníž. přenesená",J632,0)</f>
        <v>0</v>
      </c>
      <c r="BI632" s="143">
        <f>IF(N632="nulová",J632,0)</f>
        <v>0</v>
      </c>
      <c r="BJ632" s="17" t="s">
        <v>79</v>
      </c>
      <c r="BK632" s="143">
        <f>ROUND(I632*H632,2)</f>
        <v>0</v>
      </c>
      <c r="BL632" s="17" t="s">
        <v>281</v>
      </c>
      <c r="BM632" s="142" t="s">
        <v>4353</v>
      </c>
    </row>
    <row r="633" spans="2:65" s="1" customFormat="1">
      <c r="B633" s="32"/>
      <c r="D633" s="144" t="s">
        <v>165</v>
      </c>
      <c r="F633" s="145" t="s">
        <v>4354</v>
      </c>
      <c r="I633" s="146"/>
      <c r="L633" s="32"/>
      <c r="M633" s="147"/>
      <c r="T633" s="53"/>
      <c r="AT633" s="17" t="s">
        <v>165</v>
      </c>
      <c r="AU633" s="17" t="s">
        <v>81</v>
      </c>
    </row>
    <row r="634" spans="2:65" s="1" customFormat="1">
      <c r="B634" s="32"/>
      <c r="D634" s="148" t="s">
        <v>167</v>
      </c>
      <c r="F634" s="149" t="s">
        <v>4355</v>
      </c>
      <c r="I634" s="146"/>
      <c r="L634" s="32"/>
      <c r="M634" s="147"/>
      <c r="T634" s="53"/>
      <c r="AT634" s="17" t="s">
        <v>167</v>
      </c>
      <c r="AU634" s="17" t="s">
        <v>81</v>
      </c>
    </row>
    <row r="635" spans="2:65" s="1" customFormat="1" ht="24.2" customHeight="1">
      <c r="B635" s="32"/>
      <c r="C635" s="170" t="s">
        <v>927</v>
      </c>
      <c r="D635" s="170" t="s">
        <v>237</v>
      </c>
      <c r="E635" s="171" t="s">
        <v>4356</v>
      </c>
      <c r="F635" s="172" t="s">
        <v>4357</v>
      </c>
      <c r="G635" s="173" t="s">
        <v>284</v>
      </c>
      <c r="H635" s="174">
        <v>1</v>
      </c>
      <c r="I635" s="175"/>
      <c r="J635" s="176">
        <f>ROUND(I635*H635,2)</f>
        <v>0</v>
      </c>
      <c r="K635" s="172" t="s">
        <v>577</v>
      </c>
      <c r="L635" s="177"/>
      <c r="M635" s="178" t="s">
        <v>19</v>
      </c>
      <c r="N635" s="179" t="s">
        <v>43</v>
      </c>
      <c r="P635" s="140">
        <f>O635*H635</f>
        <v>0</v>
      </c>
      <c r="Q635" s="140">
        <v>0.09</v>
      </c>
      <c r="R635" s="140">
        <f>Q635*H635</f>
        <v>0.09</v>
      </c>
      <c r="S635" s="140">
        <v>0</v>
      </c>
      <c r="T635" s="141">
        <f>S635*H635</f>
        <v>0</v>
      </c>
      <c r="AR635" s="142" t="s">
        <v>384</v>
      </c>
      <c r="AT635" s="142" t="s">
        <v>237</v>
      </c>
      <c r="AU635" s="142" t="s">
        <v>81</v>
      </c>
      <c r="AY635" s="17" t="s">
        <v>156</v>
      </c>
      <c r="BE635" s="143">
        <f>IF(N635="základní",J635,0)</f>
        <v>0</v>
      </c>
      <c r="BF635" s="143">
        <f>IF(N635="snížená",J635,0)</f>
        <v>0</v>
      </c>
      <c r="BG635" s="143">
        <f>IF(N635="zákl. přenesená",J635,0)</f>
        <v>0</v>
      </c>
      <c r="BH635" s="143">
        <f>IF(N635="sníž. přenesená",J635,0)</f>
        <v>0</v>
      </c>
      <c r="BI635" s="143">
        <f>IF(N635="nulová",J635,0)</f>
        <v>0</v>
      </c>
      <c r="BJ635" s="17" t="s">
        <v>79</v>
      </c>
      <c r="BK635" s="143">
        <f>ROUND(I635*H635,2)</f>
        <v>0</v>
      </c>
      <c r="BL635" s="17" t="s">
        <v>281</v>
      </c>
      <c r="BM635" s="142" t="s">
        <v>4358</v>
      </c>
    </row>
    <row r="636" spans="2:65" s="1" customFormat="1">
      <c r="B636" s="32"/>
      <c r="D636" s="144" t="s">
        <v>165</v>
      </c>
      <c r="F636" s="145" t="s">
        <v>4357</v>
      </c>
      <c r="I636" s="146"/>
      <c r="L636" s="32"/>
      <c r="M636" s="147"/>
      <c r="T636" s="53"/>
      <c r="AT636" s="17" t="s">
        <v>165</v>
      </c>
      <c r="AU636" s="17" t="s">
        <v>81</v>
      </c>
    </row>
    <row r="637" spans="2:65" s="1" customFormat="1" ht="24.2" customHeight="1">
      <c r="B637" s="32"/>
      <c r="C637" s="131" t="s">
        <v>935</v>
      </c>
      <c r="D637" s="131" t="s">
        <v>158</v>
      </c>
      <c r="E637" s="132" t="s">
        <v>4359</v>
      </c>
      <c r="F637" s="133" t="s">
        <v>4360</v>
      </c>
      <c r="G637" s="134" t="s">
        <v>372</v>
      </c>
      <c r="H637" s="135">
        <v>0.5</v>
      </c>
      <c r="I637" s="136"/>
      <c r="J637" s="137">
        <f>ROUND(I637*H637,2)</f>
        <v>0</v>
      </c>
      <c r="K637" s="133" t="s">
        <v>162</v>
      </c>
      <c r="L637" s="32"/>
      <c r="M637" s="138" t="s">
        <v>19</v>
      </c>
      <c r="N637" s="139" t="s">
        <v>43</v>
      </c>
      <c r="P637" s="140">
        <f>O637*H637</f>
        <v>0</v>
      </c>
      <c r="Q637" s="140">
        <v>2.0000000000000002E-5</v>
      </c>
      <c r="R637" s="140">
        <f>Q637*H637</f>
        <v>1.0000000000000001E-5</v>
      </c>
      <c r="S637" s="140">
        <v>0</v>
      </c>
      <c r="T637" s="141">
        <f>S637*H637</f>
        <v>0</v>
      </c>
      <c r="AR637" s="142" t="s">
        <v>281</v>
      </c>
      <c r="AT637" s="142" t="s">
        <v>158</v>
      </c>
      <c r="AU637" s="142" t="s">
        <v>81</v>
      </c>
      <c r="AY637" s="17" t="s">
        <v>156</v>
      </c>
      <c r="BE637" s="143">
        <f>IF(N637="základní",J637,0)</f>
        <v>0</v>
      </c>
      <c r="BF637" s="143">
        <f>IF(N637="snížená",J637,0)</f>
        <v>0</v>
      </c>
      <c r="BG637" s="143">
        <f>IF(N637="zákl. přenesená",J637,0)</f>
        <v>0</v>
      </c>
      <c r="BH637" s="143">
        <f>IF(N637="sníž. přenesená",J637,0)</f>
        <v>0</v>
      </c>
      <c r="BI637" s="143">
        <f>IF(N637="nulová",J637,0)</f>
        <v>0</v>
      </c>
      <c r="BJ637" s="17" t="s">
        <v>79</v>
      </c>
      <c r="BK637" s="143">
        <f>ROUND(I637*H637,2)</f>
        <v>0</v>
      </c>
      <c r="BL637" s="17" t="s">
        <v>281</v>
      </c>
      <c r="BM637" s="142" t="s">
        <v>4361</v>
      </c>
    </row>
    <row r="638" spans="2:65" s="1" customFormat="1">
      <c r="B638" s="32"/>
      <c r="D638" s="144" t="s">
        <v>165</v>
      </c>
      <c r="F638" s="145" t="s">
        <v>4362</v>
      </c>
      <c r="I638" s="146"/>
      <c r="L638" s="32"/>
      <c r="M638" s="147"/>
      <c r="T638" s="53"/>
      <c r="AT638" s="17" t="s">
        <v>165</v>
      </c>
      <c r="AU638" s="17" t="s">
        <v>81</v>
      </c>
    </row>
    <row r="639" spans="2:65" s="1" customFormat="1">
      <c r="B639" s="32"/>
      <c r="D639" s="148" t="s">
        <v>167</v>
      </c>
      <c r="F639" s="149" t="s">
        <v>4363</v>
      </c>
      <c r="I639" s="146"/>
      <c r="L639" s="32"/>
      <c r="M639" s="147"/>
      <c r="T639" s="53"/>
      <c r="AT639" s="17" t="s">
        <v>167</v>
      </c>
      <c r="AU639" s="17" t="s">
        <v>81</v>
      </c>
    </row>
    <row r="640" spans="2:65" s="1" customFormat="1" ht="24.2" customHeight="1">
      <c r="B640" s="32"/>
      <c r="C640" s="131" t="s">
        <v>941</v>
      </c>
      <c r="D640" s="131" t="s">
        <v>158</v>
      </c>
      <c r="E640" s="132" t="s">
        <v>1411</v>
      </c>
      <c r="F640" s="133" t="s">
        <v>1412</v>
      </c>
      <c r="G640" s="134" t="s">
        <v>218</v>
      </c>
      <c r="H640" s="135">
        <v>0.33200000000000002</v>
      </c>
      <c r="I640" s="136"/>
      <c r="J640" s="137">
        <f>ROUND(I640*H640,2)</f>
        <v>0</v>
      </c>
      <c r="K640" s="133" t="s">
        <v>162</v>
      </c>
      <c r="L640" s="32"/>
      <c r="M640" s="138" t="s">
        <v>19</v>
      </c>
      <c r="N640" s="139" t="s">
        <v>43</v>
      </c>
      <c r="P640" s="140">
        <f>O640*H640</f>
        <v>0</v>
      </c>
      <c r="Q640" s="140">
        <v>0</v>
      </c>
      <c r="R640" s="140">
        <f>Q640*H640</f>
        <v>0</v>
      </c>
      <c r="S640" s="140">
        <v>0</v>
      </c>
      <c r="T640" s="141">
        <f>S640*H640</f>
        <v>0</v>
      </c>
      <c r="AR640" s="142" t="s">
        <v>281</v>
      </c>
      <c r="AT640" s="142" t="s">
        <v>158</v>
      </c>
      <c r="AU640" s="142" t="s">
        <v>81</v>
      </c>
      <c r="AY640" s="17" t="s">
        <v>156</v>
      </c>
      <c r="BE640" s="143">
        <f>IF(N640="základní",J640,0)</f>
        <v>0</v>
      </c>
      <c r="BF640" s="143">
        <f>IF(N640="snížená",J640,0)</f>
        <v>0</v>
      </c>
      <c r="BG640" s="143">
        <f>IF(N640="zákl. přenesená",J640,0)</f>
        <v>0</v>
      </c>
      <c r="BH640" s="143">
        <f>IF(N640="sníž. přenesená",J640,0)</f>
        <v>0</v>
      </c>
      <c r="BI640" s="143">
        <f>IF(N640="nulová",J640,0)</f>
        <v>0</v>
      </c>
      <c r="BJ640" s="17" t="s">
        <v>79</v>
      </c>
      <c r="BK640" s="143">
        <f>ROUND(I640*H640,2)</f>
        <v>0</v>
      </c>
      <c r="BL640" s="17" t="s">
        <v>281</v>
      </c>
      <c r="BM640" s="142" t="s">
        <v>4364</v>
      </c>
    </row>
    <row r="641" spans="2:65" s="1" customFormat="1">
      <c r="B641" s="32"/>
      <c r="D641" s="144" t="s">
        <v>165</v>
      </c>
      <c r="F641" s="145" t="s">
        <v>1414</v>
      </c>
      <c r="I641" s="146"/>
      <c r="L641" s="32"/>
      <c r="M641" s="147"/>
      <c r="T641" s="53"/>
      <c r="AT641" s="17" t="s">
        <v>165</v>
      </c>
      <c r="AU641" s="17" t="s">
        <v>81</v>
      </c>
    </row>
    <row r="642" spans="2:65" s="1" customFormat="1">
      <c r="B642" s="32"/>
      <c r="D642" s="148" t="s">
        <v>167</v>
      </c>
      <c r="F642" s="149" t="s">
        <v>1415</v>
      </c>
      <c r="I642" s="146"/>
      <c r="L642" s="32"/>
      <c r="M642" s="147"/>
      <c r="T642" s="53"/>
      <c r="AT642" s="17" t="s">
        <v>167</v>
      </c>
      <c r="AU642" s="17" t="s">
        <v>81</v>
      </c>
    </row>
    <row r="643" spans="2:65" s="11" customFormat="1" ht="22.9" customHeight="1">
      <c r="B643" s="119"/>
      <c r="D643" s="120" t="s">
        <v>71</v>
      </c>
      <c r="E643" s="129" t="s">
        <v>1800</v>
      </c>
      <c r="F643" s="129" t="s">
        <v>1801</v>
      </c>
      <c r="I643" s="122"/>
      <c r="J643" s="130">
        <f>BK643</f>
        <v>0</v>
      </c>
      <c r="L643" s="119"/>
      <c r="M643" s="124"/>
      <c r="P643" s="125">
        <f>SUM(P644:P661)</f>
        <v>0</v>
      </c>
      <c r="R643" s="125">
        <f>SUM(R644:R661)</f>
        <v>1.9917879999999999E-2</v>
      </c>
      <c r="T643" s="126">
        <f>SUM(T644:T661)</f>
        <v>0</v>
      </c>
      <c r="AR643" s="120" t="s">
        <v>81</v>
      </c>
      <c r="AT643" s="127" t="s">
        <v>71</v>
      </c>
      <c r="AU643" s="127" t="s">
        <v>79</v>
      </c>
      <c r="AY643" s="120" t="s">
        <v>156</v>
      </c>
      <c r="BK643" s="128">
        <f>SUM(BK644:BK661)</f>
        <v>0</v>
      </c>
    </row>
    <row r="644" spans="2:65" s="1" customFormat="1" ht="24.2" customHeight="1">
      <c r="B644" s="32"/>
      <c r="C644" s="131" t="s">
        <v>947</v>
      </c>
      <c r="D644" s="131" t="s">
        <v>158</v>
      </c>
      <c r="E644" s="132" t="s">
        <v>4365</v>
      </c>
      <c r="F644" s="133" t="s">
        <v>4366</v>
      </c>
      <c r="G644" s="134" t="s">
        <v>252</v>
      </c>
      <c r="H644" s="135">
        <v>117.164</v>
      </c>
      <c r="I644" s="136"/>
      <c r="J644" s="137">
        <f>ROUND(I644*H644,2)</f>
        <v>0</v>
      </c>
      <c r="K644" s="133" t="s">
        <v>162</v>
      </c>
      <c r="L644" s="32"/>
      <c r="M644" s="138" t="s">
        <v>19</v>
      </c>
      <c r="N644" s="139" t="s">
        <v>43</v>
      </c>
      <c r="P644" s="140">
        <f>O644*H644</f>
        <v>0</v>
      </c>
      <c r="Q644" s="140">
        <v>2.0000000000000002E-5</v>
      </c>
      <c r="R644" s="140">
        <f>Q644*H644</f>
        <v>2.3432800000000001E-3</v>
      </c>
      <c r="S644" s="140">
        <v>0</v>
      </c>
      <c r="T644" s="141">
        <f>S644*H644</f>
        <v>0</v>
      </c>
      <c r="AR644" s="142" t="s">
        <v>281</v>
      </c>
      <c r="AT644" s="142" t="s">
        <v>158</v>
      </c>
      <c r="AU644" s="142" t="s">
        <v>81</v>
      </c>
      <c r="AY644" s="17" t="s">
        <v>156</v>
      </c>
      <c r="BE644" s="143">
        <f>IF(N644="základní",J644,0)</f>
        <v>0</v>
      </c>
      <c r="BF644" s="143">
        <f>IF(N644="snížená",J644,0)</f>
        <v>0</v>
      </c>
      <c r="BG644" s="143">
        <f>IF(N644="zákl. přenesená",J644,0)</f>
        <v>0</v>
      </c>
      <c r="BH644" s="143">
        <f>IF(N644="sníž. přenesená",J644,0)</f>
        <v>0</v>
      </c>
      <c r="BI644" s="143">
        <f>IF(N644="nulová",J644,0)</f>
        <v>0</v>
      </c>
      <c r="BJ644" s="17" t="s">
        <v>79</v>
      </c>
      <c r="BK644" s="143">
        <f>ROUND(I644*H644,2)</f>
        <v>0</v>
      </c>
      <c r="BL644" s="17" t="s">
        <v>281</v>
      </c>
      <c r="BM644" s="142" t="s">
        <v>4367</v>
      </c>
    </row>
    <row r="645" spans="2:65" s="1" customFormat="1">
      <c r="B645" s="32"/>
      <c r="D645" s="144" t="s">
        <v>165</v>
      </c>
      <c r="F645" s="145" t="s">
        <v>4368</v>
      </c>
      <c r="I645" s="146"/>
      <c r="L645" s="32"/>
      <c r="M645" s="147"/>
      <c r="T645" s="53"/>
      <c r="AT645" s="17" t="s">
        <v>165</v>
      </c>
      <c r="AU645" s="17" t="s">
        <v>81</v>
      </c>
    </row>
    <row r="646" spans="2:65" s="1" customFormat="1">
      <c r="B646" s="32"/>
      <c r="D646" s="148" t="s">
        <v>167</v>
      </c>
      <c r="F646" s="149" t="s">
        <v>4369</v>
      </c>
      <c r="I646" s="146"/>
      <c r="L646" s="32"/>
      <c r="M646" s="147"/>
      <c r="T646" s="53"/>
      <c r="AT646" s="17" t="s">
        <v>167</v>
      </c>
      <c r="AU646" s="17" t="s">
        <v>81</v>
      </c>
    </row>
    <row r="647" spans="2:65" s="13" customFormat="1">
      <c r="B647" s="156"/>
      <c r="D647" s="144" t="s">
        <v>169</v>
      </c>
      <c r="E647" s="157" t="s">
        <v>19</v>
      </c>
      <c r="F647" s="158" t="s">
        <v>4135</v>
      </c>
      <c r="H647" s="159">
        <v>28.058</v>
      </c>
      <c r="I647" s="160"/>
      <c r="L647" s="156"/>
      <c r="M647" s="161"/>
      <c r="T647" s="162"/>
      <c r="AT647" s="157" t="s">
        <v>169</v>
      </c>
      <c r="AU647" s="157" t="s">
        <v>81</v>
      </c>
      <c r="AV647" s="13" t="s">
        <v>81</v>
      </c>
      <c r="AW647" s="13" t="s">
        <v>33</v>
      </c>
      <c r="AX647" s="13" t="s">
        <v>72</v>
      </c>
      <c r="AY647" s="157" t="s">
        <v>156</v>
      </c>
    </row>
    <row r="648" spans="2:65" s="13" customFormat="1">
      <c r="B648" s="156"/>
      <c r="D648" s="144" t="s">
        <v>169</v>
      </c>
      <c r="E648" s="157" t="s">
        <v>19</v>
      </c>
      <c r="F648" s="158" t="s">
        <v>4370</v>
      </c>
      <c r="H648" s="159">
        <v>89.105999999999995</v>
      </c>
      <c r="I648" s="160"/>
      <c r="L648" s="156"/>
      <c r="M648" s="161"/>
      <c r="T648" s="162"/>
      <c r="AT648" s="157" t="s">
        <v>169</v>
      </c>
      <c r="AU648" s="157" t="s">
        <v>81</v>
      </c>
      <c r="AV648" s="13" t="s">
        <v>81</v>
      </c>
      <c r="AW648" s="13" t="s">
        <v>33</v>
      </c>
      <c r="AX648" s="13" t="s">
        <v>72</v>
      </c>
      <c r="AY648" s="157" t="s">
        <v>156</v>
      </c>
    </row>
    <row r="649" spans="2:65" s="14" customFormat="1">
      <c r="B649" s="163"/>
      <c r="D649" s="144" t="s">
        <v>169</v>
      </c>
      <c r="E649" s="164" t="s">
        <v>19</v>
      </c>
      <c r="F649" s="165" t="s">
        <v>176</v>
      </c>
      <c r="H649" s="166">
        <v>117.164</v>
      </c>
      <c r="I649" s="167"/>
      <c r="L649" s="163"/>
      <c r="M649" s="168"/>
      <c r="T649" s="169"/>
      <c r="AT649" s="164" t="s">
        <v>169</v>
      </c>
      <c r="AU649" s="164" t="s">
        <v>81</v>
      </c>
      <c r="AV649" s="14" t="s">
        <v>163</v>
      </c>
      <c r="AW649" s="14" t="s">
        <v>33</v>
      </c>
      <c r="AX649" s="14" t="s">
        <v>79</v>
      </c>
      <c r="AY649" s="164" t="s">
        <v>156</v>
      </c>
    </row>
    <row r="650" spans="2:65" s="1" customFormat="1" ht="24.2" customHeight="1">
      <c r="B650" s="32"/>
      <c r="C650" s="131" t="s">
        <v>957</v>
      </c>
      <c r="D650" s="131" t="s">
        <v>158</v>
      </c>
      <c r="E650" s="132" t="s">
        <v>4371</v>
      </c>
      <c r="F650" s="133" t="s">
        <v>4372</v>
      </c>
      <c r="G650" s="134" t="s">
        <v>252</v>
      </c>
      <c r="H650" s="135">
        <v>117.164</v>
      </c>
      <c r="I650" s="136"/>
      <c r="J650" s="137">
        <f>ROUND(I650*H650,2)</f>
        <v>0</v>
      </c>
      <c r="K650" s="133" t="s">
        <v>162</v>
      </c>
      <c r="L650" s="32"/>
      <c r="M650" s="138" t="s">
        <v>19</v>
      </c>
      <c r="N650" s="139" t="s">
        <v>43</v>
      </c>
      <c r="P650" s="140">
        <f>O650*H650</f>
        <v>0</v>
      </c>
      <c r="Q650" s="140">
        <v>0</v>
      </c>
      <c r="R650" s="140">
        <f>Q650*H650</f>
        <v>0</v>
      </c>
      <c r="S650" s="140">
        <v>0</v>
      </c>
      <c r="T650" s="141">
        <f>S650*H650</f>
        <v>0</v>
      </c>
      <c r="AR650" s="142" t="s">
        <v>281</v>
      </c>
      <c r="AT650" s="142" t="s">
        <v>158</v>
      </c>
      <c r="AU650" s="142" t="s">
        <v>81</v>
      </c>
      <c r="AY650" s="17" t="s">
        <v>156</v>
      </c>
      <c r="BE650" s="143">
        <f>IF(N650="základní",J650,0)</f>
        <v>0</v>
      </c>
      <c r="BF650" s="143">
        <f>IF(N650="snížená",J650,0)</f>
        <v>0</v>
      </c>
      <c r="BG650" s="143">
        <f>IF(N650="zákl. přenesená",J650,0)</f>
        <v>0</v>
      </c>
      <c r="BH650" s="143">
        <f>IF(N650="sníž. přenesená",J650,0)</f>
        <v>0</v>
      </c>
      <c r="BI650" s="143">
        <f>IF(N650="nulová",J650,0)</f>
        <v>0</v>
      </c>
      <c r="BJ650" s="17" t="s">
        <v>79</v>
      </c>
      <c r="BK650" s="143">
        <f>ROUND(I650*H650,2)</f>
        <v>0</v>
      </c>
      <c r="BL650" s="17" t="s">
        <v>281</v>
      </c>
      <c r="BM650" s="142" t="s">
        <v>4373</v>
      </c>
    </row>
    <row r="651" spans="2:65" s="1" customFormat="1">
      <c r="B651" s="32"/>
      <c r="D651" s="144" t="s">
        <v>165</v>
      </c>
      <c r="F651" s="145" t="s">
        <v>4374</v>
      </c>
      <c r="I651" s="146"/>
      <c r="L651" s="32"/>
      <c r="M651" s="147"/>
      <c r="T651" s="53"/>
      <c r="AT651" s="17" t="s">
        <v>165</v>
      </c>
      <c r="AU651" s="17" t="s">
        <v>81</v>
      </c>
    </row>
    <row r="652" spans="2:65" s="1" customFormat="1">
      <c r="B652" s="32"/>
      <c r="D652" s="148" t="s">
        <v>167</v>
      </c>
      <c r="F652" s="149" t="s">
        <v>4375</v>
      </c>
      <c r="I652" s="146"/>
      <c r="L652" s="32"/>
      <c r="M652" s="147"/>
      <c r="T652" s="53"/>
      <c r="AT652" s="17" t="s">
        <v>167</v>
      </c>
      <c r="AU652" s="17" t="s">
        <v>81</v>
      </c>
    </row>
    <row r="653" spans="2:65" s="13" customFormat="1">
      <c r="B653" s="156"/>
      <c r="D653" s="144" t="s">
        <v>169</v>
      </c>
      <c r="E653" s="157" t="s">
        <v>19</v>
      </c>
      <c r="F653" s="158" t="s">
        <v>4135</v>
      </c>
      <c r="H653" s="159">
        <v>28.058</v>
      </c>
      <c r="I653" s="160"/>
      <c r="L653" s="156"/>
      <c r="M653" s="161"/>
      <c r="T653" s="162"/>
      <c r="AT653" s="157" t="s">
        <v>169</v>
      </c>
      <c r="AU653" s="157" t="s">
        <v>81</v>
      </c>
      <c r="AV653" s="13" t="s">
        <v>81</v>
      </c>
      <c r="AW653" s="13" t="s">
        <v>33</v>
      </c>
      <c r="AX653" s="13" t="s">
        <v>72</v>
      </c>
      <c r="AY653" s="157" t="s">
        <v>156</v>
      </c>
    </row>
    <row r="654" spans="2:65" s="13" customFormat="1">
      <c r="B654" s="156"/>
      <c r="D654" s="144" t="s">
        <v>169</v>
      </c>
      <c r="E654" s="157" t="s">
        <v>19</v>
      </c>
      <c r="F654" s="158" t="s">
        <v>4370</v>
      </c>
      <c r="H654" s="159">
        <v>89.105999999999995</v>
      </c>
      <c r="I654" s="160"/>
      <c r="L654" s="156"/>
      <c r="M654" s="161"/>
      <c r="T654" s="162"/>
      <c r="AT654" s="157" t="s">
        <v>169</v>
      </c>
      <c r="AU654" s="157" t="s">
        <v>81</v>
      </c>
      <c r="AV654" s="13" t="s">
        <v>81</v>
      </c>
      <c r="AW654" s="13" t="s">
        <v>33</v>
      </c>
      <c r="AX654" s="13" t="s">
        <v>72</v>
      </c>
      <c r="AY654" s="157" t="s">
        <v>156</v>
      </c>
    </row>
    <row r="655" spans="2:65" s="14" customFormat="1">
      <c r="B655" s="163"/>
      <c r="D655" s="144" t="s">
        <v>169</v>
      </c>
      <c r="E655" s="164" t="s">
        <v>19</v>
      </c>
      <c r="F655" s="165" t="s">
        <v>176</v>
      </c>
      <c r="H655" s="166">
        <v>117.164</v>
      </c>
      <c r="I655" s="167"/>
      <c r="L655" s="163"/>
      <c r="M655" s="168"/>
      <c r="T655" s="169"/>
      <c r="AT655" s="164" t="s">
        <v>169</v>
      </c>
      <c r="AU655" s="164" t="s">
        <v>81</v>
      </c>
      <c r="AV655" s="14" t="s">
        <v>163</v>
      </c>
      <c r="AW655" s="14" t="s">
        <v>33</v>
      </c>
      <c r="AX655" s="14" t="s">
        <v>79</v>
      </c>
      <c r="AY655" s="164" t="s">
        <v>156</v>
      </c>
    </row>
    <row r="656" spans="2:65" s="1" customFormat="1" ht="24.2" customHeight="1">
      <c r="B656" s="32"/>
      <c r="C656" s="131" t="s">
        <v>968</v>
      </c>
      <c r="D656" s="131" t="s">
        <v>158</v>
      </c>
      <c r="E656" s="132" t="s">
        <v>4376</v>
      </c>
      <c r="F656" s="133" t="s">
        <v>4377</v>
      </c>
      <c r="G656" s="134" t="s">
        <v>252</v>
      </c>
      <c r="H656" s="135">
        <v>117.164</v>
      </c>
      <c r="I656" s="136"/>
      <c r="J656" s="137">
        <f>ROUND(I656*H656,2)</f>
        <v>0</v>
      </c>
      <c r="K656" s="133" t="s">
        <v>162</v>
      </c>
      <c r="L656" s="32"/>
      <c r="M656" s="138" t="s">
        <v>19</v>
      </c>
      <c r="N656" s="139" t="s">
        <v>43</v>
      </c>
      <c r="P656" s="140">
        <f>O656*H656</f>
        <v>0</v>
      </c>
      <c r="Q656" s="140">
        <v>1.4999999999999999E-4</v>
      </c>
      <c r="R656" s="140">
        <f>Q656*H656</f>
        <v>1.7574599999999999E-2</v>
      </c>
      <c r="S656" s="140">
        <v>0</v>
      </c>
      <c r="T656" s="141">
        <f>S656*H656</f>
        <v>0</v>
      </c>
      <c r="AR656" s="142" t="s">
        <v>281</v>
      </c>
      <c r="AT656" s="142" t="s">
        <v>158</v>
      </c>
      <c r="AU656" s="142" t="s">
        <v>81</v>
      </c>
      <c r="AY656" s="17" t="s">
        <v>156</v>
      </c>
      <c r="BE656" s="143">
        <f>IF(N656="základní",J656,0)</f>
        <v>0</v>
      </c>
      <c r="BF656" s="143">
        <f>IF(N656="snížená",J656,0)</f>
        <v>0</v>
      </c>
      <c r="BG656" s="143">
        <f>IF(N656="zákl. přenesená",J656,0)</f>
        <v>0</v>
      </c>
      <c r="BH656" s="143">
        <f>IF(N656="sníž. přenesená",J656,0)</f>
        <v>0</v>
      </c>
      <c r="BI656" s="143">
        <f>IF(N656="nulová",J656,0)</f>
        <v>0</v>
      </c>
      <c r="BJ656" s="17" t="s">
        <v>79</v>
      </c>
      <c r="BK656" s="143">
        <f>ROUND(I656*H656,2)</f>
        <v>0</v>
      </c>
      <c r="BL656" s="17" t="s">
        <v>281</v>
      </c>
      <c r="BM656" s="142" t="s">
        <v>4378</v>
      </c>
    </row>
    <row r="657" spans="2:65" s="1" customFormat="1">
      <c r="B657" s="32"/>
      <c r="D657" s="144" t="s">
        <v>165</v>
      </c>
      <c r="F657" s="145" t="s">
        <v>4379</v>
      </c>
      <c r="I657" s="146"/>
      <c r="L657" s="32"/>
      <c r="M657" s="147"/>
      <c r="T657" s="53"/>
      <c r="AT657" s="17" t="s">
        <v>165</v>
      </c>
      <c r="AU657" s="17" t="s">
        <v>81</v>
      </c>
    </row>
    <row r="658" spans="2:65" s="1" customFormat="1">
      <c r="B658" s="32"/>
      <c r="D658" s="148" t="s">
        <v>167</v>
      </c>
      <c r="F658" s="149" t="s">
        <v>4380</v>
      </c>
      <c r="I658" s="146"/>
      <c r="L658" s="32"/>
      <c r="M658" s="147"/>
      <c r="T658" s="53"/>
      <c r="AT658" s="17" t="s">
        <v>167</v>
      </c>
      <c r="AU658" s="17" t="s">
        <v>81</v>
      </c>
    </row>
    <row r="659" spans="2:65" s="13" customFormat="1">
      <c r="B659" s="156"/>
      <c r="D659" s="144" t="s">
        <v>169</v>
      </c>
      <c r="E659" s="157" t="s">
        <v>19</v>
      </c>
      <c r="F659" s="158" t="s">
        <v>4135</v>
      </c>
      <c r="H659" s="159">
        <v>28.058</v>
      </c>
      <c r="I659" s="160"/>
      <c r="L659" s="156"/>
      <c r="M659" s="161"/>
      <c r="T659" s="162"/>
      <c r="AT659" s="157" t="s">
        <v>169</v>
      </c>
      <c r="AU659" s="157" t="s">
        <v>81</v>
      </c>
      <c r="AV659" s="13" t="s">
        <v>81</v>
      </c>
      <c r="AW659" s="13" t="s">
        <v>33</v>
      </c>
      <c r="AX659" s="13" t="s">
        <v>72</v>
      </c>
      <c r="AY659" s="157" t="s">
        <v>156</v>
      </c>
    </row>
    <row r="660" spans="2:65" s="13" customFormat="1">
      <c r="B660" s="156"/>
      <c r="D660" s="144" t="s">
        <v>169</v>
      </c>
      <c r="E660" s="157" t="s">
        <v>19</v>
      </c>
      <c r="F660" s="158" t="s">
        <v>4370</v>
      </c>
      <c r="H660" s="159">
        <v>89.105999999999995</v>
      </c>
      <c r="I660" s="160"/>
      <c r="L660" s="156"/>
      <c r="M660" s="161"/>
      <c r="T660" s="162"/>
      <c r="AT660" s="157" t="s">
        <v>169</v>
      </c>
      <c r="AU660" s="157" t="s">
        <v>81</v>
      </c>
      <c r="AV660" s="13" t="s">
        <v>81</v>
      </c>
      <c r="AW660" s="13" t="s">
        <v>33</v>
      </c>
      <c r="AX660" s="13" t="s">
        <v>72</v>
      </c>
      <c r="AY660" s="157" t="s">
        <v>156</v>
      </c>
    </row>
    <row r="661" spans="2:65" s="14" customFormat="1">
      <c r="B661" s="163"/>
      <c r="D661" s="144" t="s">
        <v>169</v>
      </c>
      <c r="E661" s="164" t="s">
        <v>19</v>
      </c>
      <c r="F661" s="165" t="s">
        <v>176</v>
      </c>
      <c r="H661" s="166">
        <v>117.164</v>
      </c>
      <c r="I661" s="167"/>
      <c r="L661" s="163"/>
      <c r="M661" s="168"/>
      <c r="T661" s="169"/>
      <c r="AT661" s="164" t="s">
        <v>169</v>
      </c>
      <c r="AU661" s="164" t="s">
        <v>81</v>
      </c>
      <c r="AV661" s="14" t="s">
        <v>163</v>
      </c>
      <c r="AW661" s="14" t="s">
        <v>33</v>
      </c>
      <c r="AX661" s="14" t="s">
        <v>79</v>
      </c>
      <c r="AY661" s="164" t="s">
        <v>156</v>
      </c>
    </row>
    <row r="662" spans="2:65" s="11" customFormat="1" ht="25.9" customHeight="1">
      <c r="B662" s="119"/>
      <c r="D662" s="120" t="s">
        <v>71</v>
      </c>
      <c r="E662" s="121" t="s">
        <v>2498</v>
      </c>
      <c r="F662" s="121" t="s">
        <v>2499</v>
      </c>
      <c r="I662" s="122"/>
      <c r="J662" s="123">
        <f>BK662</f>
        <v>0</v>
      </c>
      <c r="L662" s="119"/>
      <c r="M662" s="124"/>
      <c r="P662" s="125">
        <f>SUM(P663:P667)</f>
        <v>0</v>
      </c>
      <c r="R662" s="125">
        <f>SUM(R663:R667)</f>
        <v>0</v>
      </c>
      <c r="T662" s="126">
        <f>SUM(T663:T667)</f>
        <v>0</v>
      </c>
      <c r="AR662" s="120" t="s">
        <v>163</v>
      </c>
      <c r="AT662" s="127" t="s">
        <v>71</v>
      </c>
      <c r="AU662" s="127" t="s">
        <v>72</v>
      </c>
      <c r="AY662" s="120" t="s">
        <v>156</v>
      </c>
      <c r="BK662" s="128">
        <f>SUM(BK663:BK667)</f>
        <v>0</v>
      </c>
    </row>
    <row r="663" spans="2:65" s="1" customFormat="1" ht="16.5" customHeight="1">
      <c r="B663" s="32"/>
      <c r="C663" s="131" t="s">
        <v>974</v>
      </c>
      <c r="D663" s="131" t="s">
        <v>158</v>
      </c>
      <c r="E663" s="132" t="s">
        <v>4381</v>
      </c>
      <c r="F663" s="133" t="s">
        <v>4382</v>
      </c>
      <c r="G663" s="134" t="s">
        <v>2502</v>
      </c>
      <c r="H663" s="135">
        <v>40</v>
      </c>
      <c r="I663" s="136"/>
      <c r="J663" s="137">
        <f>ROUND(I663*H663,2)</f>
        <v>0</v>
      </c>
      <c r="K663" s="133" t="s">
        <v>162</v>
      </c>
      <c r="L663" s="32"/>
      <c r="M663" s="138" t="s">
        <v>19</v>
      </c>
      <c r="N663" s="139" t="s">
        <v>43</v>
      </c>
      <c r="P663" s="140">
        <f>O663*H663</f>
        <v>0</v>
      </c>
      <c r="Q663" s="140">
        <v>0</v>
      </c>
      <c r="R663" s="140">
        <f>Q663*H663</f>
        <v>0</v>
      </c>
      <c r="S663" s="140">
        <v>0</v>
      </c>
      <c r="T663" s="141">
        <f>S663*H663</f>
        <v>0</v>
      </c>
      <c r="AR663" s="142" t="s">
        <v>2503</v>
      </c>
      <c r="AT663" s="142" t="s">
        <v>158</v>
      </c>
      <c r="AU663" s="142" t="s">
        <v>79</v>
      </c>
      <c r="AY663" s="17" t="s">
        <v>156</v>
      </c>
      <c r="BE663" s="143">
        <f>IF(N663="základní",J663,0)</f>
        <v>0</v>
      </c>
      <c r="BF663" s="143">
        <f>IF(N663="snížená",J663,0)</f>
        <v>0</v>
      </c>
      <c r="BG663" s="143">
        <f>IF(N663="zákl. přenesená",J663,0)</f>
        <v>0</v>
      </c>
      <c r="BH663" s="143">
        <f>IF(N663="sníž. přenesená",J663,0)</f>
        <v>0</v>
      </c>
      <c r="BI663" s="143">
        <f>IF(N663="nulová",J663,0)</f>
        <v>0</v>
      </c>
      <c r="BJ663" s="17" t="s">
        <v>79</v>
      </c>
      <c r="BK663" s="143">
        <f>ROUND(I663*H663,2)</f>
        <v>0</v>
      </c>
      <c r="BL663" s="17" t="s">
        <v>2503</v>
      </c>
      <c r="BM663" s="142" t="s">
        <v>4383</v>
      </c>
    </row>
    <row r="664" spans="2:65" s="1" customFormat="1">
      <c r="B664" s="32"/>
      <c r="D664" s="144" t="s">
        <v>165</v>
      </c>
      <c r="F664" s="145" t="s">
        <v>4384</v>
      </c>
      <c r="I664" s="146"/>
      <c r="L664" s="32"/>
      <c r="M664" s="147"/>
      <c r="T664" s="53"/>
      <c r="AT664" s="17" t="s">
        <v>165</v>
      </c>
      <c r="AU664" s="17" t="s">
        <v>79</v>
      </c>
    </row>
    <row r="665" spans="2:65" s="1" customFormat="1">
      <c r="B665" s="32"/>
      <c r="D665" s="148" t="s">
        <v>167</v>
      </c>
      <c r="F665" s="149" t="s">
        <v>4385</v>
      </c>
      <c r="I665" s="146"/>
      <c r="L665" s="32"/>
      <c r="M665" s="147"/>
      <c r="T665" s="53"/>
      <c r="AT665" s="17" t="s">
        <v>167</v>
      </c>
      <c r="AU665" s="17" t="s">
        <v>79</v>
      </c>
    </row>
    <row r="666" spans="2:65" s="12" customFormat="1">
      <c r="B666" s="150"/>
      <c r="D666" s="144" t="s">
        <v>169</v>
      </c>
      <c r="E666" s="151" t="s">
        <v>19</v>
      </c>
      <c r="F666" s="152" t="s">
        <v>4386</v>
      </c>
      <c r="H666" s="151" t="s">
        <v>19</v>
      </c>
      <c r="I666" s="153"/>
      <c r="L666" s="150"/>
      <c r="M666" s="154"/>
      <c r="T666" s="155"/>
      <c r="AT666" s="151" t="s">
        <v>169</v>
      </c>
      <c r="AU666" s="151" t="s">
        <v>79</v>
      </c>
      <c r="AV666" s="12" t="s">
        <v>79</v>
      </c>
      <c r="AW666" s="12" t="s">
        <v>33</v>
      </c>
      <c r="AX666" s="12" t="s">
        <v>72</v>
      </c>
      <c r="AY666" s="151" t="s">
        <v>156</v>
      </c>
    </row>
    <row r="667" spans="2:65" s="13" customFormat="1">
      <c r="B667" s="156"/>
      <c r="D667" s="144" t="s">
        <v>169</v>
      </c>
      <c r="E667" s="157" t="s">
        <v>19</v>
      </c>
      <c r="F667" s="158" t="s">
        <v>448</v>
      </c>
      <c r="H667" s="159">
        <v>40</v>
      </c>
      <c r="I667" s="160"/>
      <c r="L667" s="156"/>
      <c r="M667" s="184"/>
      <c r="N667" s="185"/>
      <c r="O667" s="185"/>
      <c r="P667" s="185"/>
      <c r="Q667" s="185"/>
      <c r="R667" s="185"/>
      <c r="S667" s="185"/>
      <c r="T667" s="186"/>
      <c r="AT667" s="157" t="s">
        <v>169</v>
      </c>
      <c r="AU667" s="157" t="s">
        <v>79</v>
      </c>
      <c r="AV667" s="13" t="s">
        <v>81</v>
      </c>
      <c r="AW667" s="13" t="s">
        <v>33</v>
      </c>
      <c r="AX667" s="13" t="s">
        <v>79</v>
      </c>
      <c r="AY667" s="157" t="s">
        <v>156</v>
      </c>
    </row>
    <row r="668" spans="2:65" s="1" customFormat="1" ht="6.95" customHeight="1">
      <c r="B668" s="41"/>
      <c r="C668" s="42"/>
      <c r="D668" s="42"/>
      <c r="E668" s="42"/>
      <c r="F668" s="42"/>
      <c r="G668" s="42"/>
      <c r="H668" s="42"/>
      <c r="I668" s="42"/>
      <c r="J668" s="42"/>
      <c r="K668" s="42"/>
      <c r="L668" s="32"/>
    </row>
  </sheetData>
  <sheetProtection algorithmName="SHA-512" hashValue="66ewFQfd5cNczAxXKDsbIFgGZmKpsry1oz6AYYYLeXCwnOaIzrUOu0cV4qGnXWyOMpv5zxJC5OOeEvZi6XxB+A==" saltValue="WP8TSMh+4HwRGXN9sAiBUN/FzUIGZm86ege6msRLVInptp5F4N5fpZCqGJD2dY2FCf0v0Fym2lMZBYHG6bRnFQ==" spinCount="100000" sheet="1" objects="1" scenarios="1" formatColumns="0" formatRows="0" autoFilter="0"/>
  <autoFilter ref="C93:K667" xr:uid="{00000000-0009-0000-0000-000007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700-000000000000}"/>
    <hyperlink ref="F103" r:id="rId2" xr:uid="{00000000-0004-0000-0700-000001000000}"/>
    <hyperlink ref="F113" r:id="rId3" xr:uid="{00000000-0004-0000-0700-000002000000}"/>
    <hyperlink ref="F116" r:id="rId4" xr:uid="{00000000-0004-0000-0700-000003000000}"/>
    <hyperlink ref="F122" r:id="rId5" xr:uid="{00000000-0004-0000-0700-000004000000}"/>
    <hyperlink ref="F133" r:id="rId6" xr:uid="{00000000-0004-0000-0700-000005000000}"/>
    <hyperlink ref="F139" r:id="rId7" xr:uid="{00000000-0004-0000-0700-000006000000}"/>
    <hyperlink ref="F144" r:id="rId8" xr:uid="{00000000-0004-0000-0700-000007000000}"/>
    <hyperlink ref="F155" r:id="rId9" xr:uid="{00000000-0004-0000-0700-000008000000}"/>
    <hyperlink ref="F166" r:id="rId10" xr:uid="{00000000-0004-0000-0700-000009000000}"/>
    <hyperlink ref="F179" r:id="rId11" xr:uid="{00000000-0004-0000-0700-00000A000000}"/>
    <hyperlink ref="F192" r:id="rId12" xr:uid="{00000000-0004-0000-0700-00000B000000}"/>
    <hyperlink ref="F206" r:id="rId13" xr:uid="{00000000-0004-0000-0700-00000C000000}"/>
    <hyperlink ref="F220" r:id="rId14" xr:uid="{00000000-0004-0000-0700-00000D000000}"/>
    <hyperlink ref="F223" r:id="rId15" xr:uid="{00000000-0004-0000-0700-00000E000000}"/>
    <hyperlink ref="F226" r:id="rId16" xr:uid="{00000000-0004-0000-0700-00000F000000}"/>
    <hyperlink ref="F236" r:id="rId17" xr:uid="{00000000-0004-0000-0700-000010000000}"/>
    <hyperlink ref="F291" r:id="rId18" xr:uid="{00000000-0004-0000-0700-000011000000}"/>
    <hyperlink ref="F294" r:id="rId19" xr:uid="{00000000-0004-0000-0700-000012000000}"/>
    <hyperlink ref="F299" r:id="rId20" xr:uid="{00000000-0004-0000-0700-000013000000}"/>
    <hyperlink ref="F310" r:id="rId21" xr:uid="{00000000-0004-0000-0700-000014000000}"/>
    <hyperlink ref="F318" r:id="rId22" xr:uid="{00000000-0004-0000-0700-000015000000}"/>
    <hyperlink ref="F336" r:id="rId23" xr:uid="{00000000-0004-0000-0700-000016000000}"/>
    <hyperlink ref="F341" r:id="rId24" xr:uid="{00000000-0004-0000-0700-000017000000}"/>
    <hyperlink ref="F345" r:id="rId25" xr:uid="{00000000-0004-0000-0700-000018000000}"/>
    <hyperlink ref="F348" r:id="rId26" xr:uid="{00000000-0004-0000-0700-000019000000}"/>
    <hyperlink ref="F351" r:id="rId27" xr:uid="{00000000-0004-0000-0700-00001A000000}"/>
    <hyperlink ref="F354" r:id="rId28" xr:uid="{00000000-0004-0000-0700-00001B000000}"/>
    <hyperlink ref="F359" r:id="rId29" xr:uid="{00000000-0004-0000-0700-00001C000000}"/>
    <hyperlink ref="F362" r:id="rId30" xr:uid="{00000000-0004-0000-0700-00001D000000}"/>
    <hyperlink ref="F367" r:id="rId31" xr:uid="{00000000-0004-0000-0700-00001E000000}"/>
    <hyperlink ref="F372" r:id="rId32" xr:uid="{00000000-0004-0000-0700-00001F000000}"/>
    <hyperlink ref="F375" r:id="rId33" xr:uid="{00000000-0004-0000-0700-000020000000}"/>
    <hyperlink ref="F380" r:id="rId34" xr:uid="{00000000-0004-0000-0700-000021000000}"/>
    <hyperlink ref="F385" r:id="rId35" xr:uid="{00000000-0004-0000-0700-000022000000}"/>
    <hyperlink ref="F390" r:id="rId36" xr:uid="{00000000-0004-0000-0700-000023000000}"/>
    <hyperlink ref="F394" r:id="rId37" xr:uid="{00000000-0004-0000-0700-000024000000}"/>
    <hyperlink ref="F405" r:id="rId38" xr:uid="{00000000-0004-0000-0700-000025000000}"/>
    <hyperlink ref="F410" r:id="rId39" xr:uid="{00000000-0004-0000-0700-000026000000}"/>
    <hyperlink ref="F413" r:id="rId40" xr:uid="{00000000-0004-0000-0700-000027000000}"/>
    <hyperlink ref="F418" r:id="rId41" xr:uid="{00000000-0004-0000-0700-000028000000}"/>
    <hyperlink ref="F421" r:id="rId42" xr:uid="{00000000-0004-0000-0700-000029000000}"/>
    <hyperlink ref="F425" r:id="rId43" xr:uid="{00000000-0004-0000-0700-00002A000000}"/>
    <hyperlink ref="F428" r:id="rId44" xr:uid="{00000000-0004-0000-0700-00002B000000}"/>
    <hyperlink ref="F431" r:id="rId45" xr:uid="{00000000-0004-0000-0700-00002C000000}"/>
    <hyperlink ref="F435" r:id="rId46" xr:uid="{00000000-0004-0000-0700-00002D000000}"/>
    <hyperlink ref="F439" r:id="rId47" xr:uid="{00000000-0004-0000-0700-00002E000000}"/>
    <hyperlink ref="F444" r:id="rId48" xr:uid="{00000000-0004-0000-0700-00002F000000}"/>
    <hyperlink ref="F453" r:id="rId49" xr:uid="{00000000-0004-0000-0700-000030000000}"/>
    <hyperlink ref="F461" r:id="rId50" xr:uid="{00000000-0004-0000-0700-000031000000}"/>
    <hyperlink ref="F464" r:id="rId51" xr:uid="{00000000-0004-0000-0700-000032000000}"/>
    <hyperlink ref="F469" r:id="rId52" xr:uid="{00000000-0004-0000-0700-000033000000}"/>
    <hyperlink ref="F473" r:id="rId53" xr:uid="{00000000-0004-0000-0700-000034000000}"/>
    <hyperlink ref="F482" r:id="rId54" xr:uid="{00000000-0004-0000-0700-000035000000}"/>
    <hyperlink ref="F486" r:id="rId55" xr:uid="{00000000-0004-0000-0700-000036000000}"/>
    <hyperlink ref="F497" r:id="rId56" xr:uid="{00000000-0004-0000-0700-000037000000}"/>
    <hyperlink ref="F502" r:id="rId57" xr:uid="{00000000-0004-0000-0700-000038000000}"/>
    <hyperlink ref="F511" r:id="rId58" xr:uid="{00000000-0004-0000-0700-000039000000}"/>
    <hyperlink ref="F514" r:id="rId59" xr:uid="{00000000-0004-0000-0700-00003A000000}"/>
    <hyperlink ref="F523" r:id="rId60" xr:uid="{00000000-0004-0000-0700-00003B000000}"/>
    <hyperlink ref="F536" r:id="rId61" xr:uid="{00000000-0004-0000-0700-00003C000000}"/>
    <hyperlink ref="F539" r:id="rId62" xr:uid="{00000000-0004-0000-0700-00003D000000}"/>
    <hyperlink ref="F543" r:id="rId63" xr:uid="{00000000-0004-0000-0700-00003E000000}"/>
    <hyperlink ref="F550" r:id="rId64" xr:uid="{00000000-0004-0000-0700-00003F000000}"/>
    <hyperlink ref="F553" r:id="rId65" xr:uid="{00000000-0004-0000-0700-000040000000}"/>
    <hyperlink ref="F558" r:id="rId66" xr:uid="{00000000-0004-0000-0700-000041000000}"/>
    <hyperlink ref="F561" r:id="rId67" xr:uid="{00000000-0004-0000-0700-000042000000}"/>
    <hyperlink ref="F564" r:id="rId68" xr:uid="{00000000-0004-0000-0700-000043000000}"/>
    <hyperlink ref="F569" r:id="rId69" xr:uid="{00000000-0004-0000-0700-000044000000}"/>
    <hyperlink ref="F573" r:id="rId70" xr:uid="{00000000-0004-0000-0700-000045000000}"/>
    <hyperlink ref="F582" r:id="rId71" xr:uid="{00000000-0004-0000-0700-000046000000}"/>
    <hyperlink ref="F591" r:id="rId72" xr:uid="{00000000-0004-0000-0700-000047000000}"/>
    <hyperlink ref="F600" r:id="rId73" xr:uid="{00000000-0004-0000-0700-000048000000}"/>
    <hyperlink ref="F609" r:id="rId74" xr:uid="{00000000-0004-0000-0700-000049000000}"/>
    <hyperlink ref="F622" r:id="rId75" xr:uid="{00000000-0004-0000-0700-00004A000000}"/>
    <hyperlink ref="F626" r:id="rId76" xr:uid="{00000000-0004-0000-0700-00004B000000}"/>
    <hyperlink ref="F631" r:id="rId77" xr:uid="{00000000-0004-0000-0700-00004C000000}"/>
    <hyperlink ref="F634" r:id="rId78" xr:uid="{00000000-0004-0000-0700-00004D000000}"/>
    <hyperlink ref="F639" r:id="rId79" xr:uid="{00000000-0004-0000-0700-00004E000000}"/>
    <hyperlink ref="F642" r:id="rId80" xr:uid="{00000000-0004-0000-0700-00004F000000}"/>
    <hyperlink ref="F646" r:id="rId81" xr:uid="{00000000-0004-0000-0700-000050000000}"/>
    <hyperlink ref="F652" r:id="rId82" xr:uid="{00000000-0004-0000-0700-000051000000}"/>
    <hyperlink ref="F658" r:id="rId83" xr:uid="{00000000-0004-0000-0700-000052000000}"/>
    <hyperlink ref="F665" r:id="rId84" xr:uid="{00000000-0004-0000-0700-00005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114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80" t="str">
        <f>'Rekapitulace stavby'!K6</f>
        <v>Stavební úpravy Městské sauny Ostrov, U Koupaliště, 363 01 Ostrov</v>
      </c>
      <c r="F7" s="281"/>
      <c r="G7" s="281"/>
      <c r="H7" s="281"/>
      <c r="L7" s="20"/>
    </row>
    <row r="8" spans="2:46" s="1" customFormat="1" ht="12" customHeight="1">
      <c r="B8" s="32"/>
      <c r="D8" s="27" t="s">
        <v>115</v>
      </c>
      <c r="L8" s="32"/>
    </row>
    <row r="9" spans="2:46" s="1" customFormat="1" ht="16.5" customHeight="1">
      <c r="B9" s="32"/>
      <c r="E9" s="245" t="s">
        <v>4387</v>
      </c>
      <c r="F9" s="282"/>
      <c r="G9" s="282"/>
      <c r="H9" s="282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17. 1. 2026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83" t="str">
        <f>'Rekapitulace stavby'!E14</f>
        <v>Vyplň údaj</v>
      </c>
      <c r="F18" s="251"/>
      <c r="G18" s="251"/>
      <c r="H18" s="25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1"/>
      <c r="E27" s="255" t="s">
        <v>19</v>
      </c>
      <c r="F27" s="255"/>
      <c r="G27" s="255"/>
      <c r="H27" s="255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38</v>
      </c>
      <c r="J30" s="63">
        <f>ROUND(J86,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3">
        <f>ROUND((SUM(BE86:BE141)),  2)</f>
        <v>0</v>
      </c>
      <c r="I33" s="93">
        <v>0.21</v>
      </c>
      <c r="J33" s="83">
        <f>ROUND(((SUM(BE86:BE141))*I33),  2)</f>
        <v>0</v>
      </c>
      <c r="L33" s="32"/>
    </row>
    <row r="34" spans="2:12" s="1" customFormat="1" ht="14.45" customHeight="1">
      <c r="B34" s="32"/>
      <c r="E34" s="27" t="s">
        <v>44</v>
      </c>
      <c r="F34" s="83">
        <f>ROUND((SUM(BF86:BF141)),  2)</f>
        <v>0</v>
      </c>
      <c r="I34" s="93">
        <v>0.12</v>
      </c>
      <c r="J34" s="83">
        <f>ROUND(((SUM(BF86:BF141))*I34),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3">
        <f>ROUND((SUM(BG86:BG141)),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3">
        <f>ROUND((SUM(BH86:BH141)),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3">
        <f>ROUND((SUM(BI86:BI141)),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48</v>
      </c>
      <c r="E39" s="54"/>
      <c r="F39" s="54"/>
      <c r="G39" s="96" t="s">
        <v>49</v>
      </c>
      <c r="H39" s="97" t="s">
        <v>50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26.25" customHeight="1">
      <c r="B48" s="32"/>
      <c r="E48" s="280" t="str">
        <f>E7</f>
        <v>Stavební úpravy Městské sauny Ostrov, U Koupaliště, 363 01 Ostrov</v>
      </c>
      <c r="F48" s="281"/>
      <c r="G48" s="281"/>
      <c r="H48" s="281"/>
      <c r="L48" s="32"/>
    </row>
    <row r="49" spans="2:47" s="1" customFormat="1" ht="12" customHeight="1">
      <c r="B49" s="32"/>
      <c r="C49" s="27" t="s">
        <v>115</v>
      </c>
      <c r="L49" s="32"/>
    </row>
    <row r="50" spans="2:47" s="1" customFormat="1" ht="16.5" customHeight="1">
      <c r="B50" s="32"/>
      <c r="E50" s="245" t="str">
        <f>E9</f>
        <v>03 - Saunové technologie</v>
      </c>
      <c r="F50" s="282"/>
      <c r="G50" s="282"/>
      <c r="H50" s="282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 Koupaliště, Ostrov</v>
      </c>
      <c r="I52" s="27" t="s">
        <v>23</v>
      </c>
      <c r="J52" s="49" t="str">
        <f>IF(J12="","",J12)</f>
        <v>17. 1. 2026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Město Ostrov</v>
      </c>
      <c r="I54" s="27" t="s">
        <v>31</v>
      </c>
      <c r="J54" s="30" t="str">
        <f>E21</f>
        <v>Ing. arch. Břetislav Kubíček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Bc. Martin Frous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70</v>
      </c>
      <c r="J59" s="63">
        <f>J86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4388</v>
      </c>
      <c r="E60" s="105"/>
      <c r="F60" s="105"/>
      <c r="G60" s="105"/>
      <c r="H60" s="105"/>
      <c r="I60" s="105"/>
      <c r="J60" s="106">
        <f>J87</f>
        <v>0</v>
      </c>
      <c r="L60" s="103"/>
    </row>
    <row r="61" spans="2:47" s="8" customFormat="1" ht="24.95" customHeight="1">
      <c r="B61" s="103"/>
      <c r="D61" s="104" t="s">
        <v>4389</v>
      </c>
      <c r="E61" s="105"/>
      <c r="F61" s="105"/>
      <c r="G61" s="105"/>
      <c r="H61" s="105"/>
      <c r="I61" s="105"/>
      <c r="J61" s="106">
        <f>J122</f>
        <v>0</v>
      </c>
      <c r="L61" s="103"/>
    </row>
    <row r="62" spans="2:47" s="8" customFormat="1" ht="24.95" customHeight="1">
      <c r="B62" s="103"/>
      <c r="D62" s="104" t="s">
        <v>4390</v>
      </c>
      <c r="E62" s="105"/>
      <c r="F62" s="105"/>
      <c r="G62" s="105"/>
      <c r="H62" s="105"/>
      <c r="I62" s="105"/>
      <c r="J62" s="106">
        <f>J125</f>
        <v>0</v>
      </c>
      <c r="L62" s="103"/>
    </row>
    <row r="63" spans="2:47" s="8" customFormat="1" ht="24.95" customHeight="1">
      <c r="B63" s="103"/>
      <c r="D63" s="104" t="s">
        <v>4391</v>
      </c>
      <c r="E63" s="105"/>
      <c r="F63" s="105"/>
      <c r="G63" s="105"/>
      <c r="H63" s="105"/>
      <c r="I63" s="105"/>
      <c r="J63" s="106">
        <f>J128</f>
        <v>0</v>
      </c>
      <c r="L63" s="103"/>
    </row>
    <row r="64" spans="2:47" s="8" customFormat="1" ht="24.95" customHeight="1">
      <c r="B64" s="103"/>
      <c r="D64" s="104" t="s">
        <v>4392</v>
      </c>
      <c r="E64" s="105"/>
      <c r="F64" s="105"/>
      <c r="G64" s="105"/>
      <c r="H64" s="105"/>
      <c r="I64" s="105"/>
      <c r="J64" s="106">
        <f>J131</f>
        <v>0</v>
      </c>
      <c r="L64" s="103"/>
    </row>
    <row r="65" spans="2:12" s="8" customFormat="1" ht="24.95" customHeight="1">
      <c r="B65" s="103"/>
      <c r="D65" s="104" t="s">
        <v>4393</v>
      </c>
      <c r="E65" s="105"/>
      <c r="F65" s="105"/>
      <c r="G65" s="105"/>
      <c r="H65" s="105"/>
      <c r="I65" s="105"/>
      <c r="J65" s="106">
        <f>J134</f>
        <v>0</v>
      </c>
      <c r="L65" s="103"/>
    </row>
    <row r="66" spans="2:12" s="8" customFormat="1" ht="24.95" customHeight="1">
      <c r="B66" s="103"/>
      <c r="D66" s="104" t="s">
        <v>4394</v>
      </c>
      <c r="E66" s="105"/>
      <c r="F66" s="105"/>
      <c r="G66" s="105"/>
      <c r="H66" s="105"/>
      <c r="I66" s="105"/>
      <c r="J66" s="106">
        <f>J137</f>
        <v>0</v>
      </c>
      <c r="L66" s="103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141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26.25" customHeight="1">
      <c r="B76" s="32"/>
      <c r="E76" s="280" t="str">
        <f>E7</f>
        <v>Stavební úpravy Městské sauny Ostrov, U Koupaliště, 363 01 Ostrov</v>
      </c>
      <c r="F76" s="281"/>
      <c r="G76" s="281"/>
      <c r="H76" s="281"/>
      <c r="L76" s="32"/>
    </row>
    <row r="77" spans="2:12" s="1" customFormat="1" ht="12" customHeight="1">
      <c r="B77" s="32"/>
      <c r="C77" s="27" t="s">
        <v>115</v>
      </c>
      <c r="L77" s="32"/>
    </row>
    <row r="78" spans="2:12" s="1" customFormat="1" ht="16.5" customHeight="1">
      <c r="B78" s="32"/>
      <c r="E78" s="245" t="str">
        <f>E9</f>
        <v>03 - Saunové technologie</v>
      </c>
      <c r="F78" s="282"/>
      <c r="G78" s="282"/>
      <c r="H78" s="282"/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21</v>
      </c>
      <c r="F80" s="25" t="str">
        <f>F12</f>
        <v>U Koupaliště, Ostrov</v>
      </c>
      <c r="I80" s="27" t="s">
        <v>23</v>
      </c>
      <c r="J80" s="49" t="str">
        <f>IF(J12="","",J12)</f>
        <v>17. 1. 2026</v>
      </c>
      <c r="L80" s="32"/>
    </row>
    <row r="81" spans="2:65" s="1" customFormat="1" ht="6.95" customHeight="1">
      <c r="B81" s="32"/>
      <c r="L81" s="32"/>
    </row>
    <row r="82" spans="2:65" s="1" customFormat="1" ht="25.7" customHeight="1">
      <c r="B82" s="32"/>
      <c r="C82" s="27" t="s">
        <v>25</v>
      </c>
      <c r="F82" s="25" t="str">
        <f>E15</f>
        <v>Město Ostrov</v>
      </c>
      <c r="I82" s="27" t="s">
        <v>31</v>
      </c>
      <c r="J82" s="30" t="str">
        <f>E21</f>
        <v>Ing. arch. Břetislav Kubíček</v>
      </c>
      <c r="L82" s="32"/>
    </row>
    <row r="83" spans="2:65" s="1" customFormat="1" ht="15.2" customHeight="1">
      <c r="B83" s="32"/>
      <c r="C83" s="27" t="s">
        <v>29</v>
      </c>
      <c r="F83" s="25" t="str">
        <f>IF(E18="","",E18)</f>
        <v>Vyplň údaj</v>
      </c>
      <c r="I83" s="27" t="s">
        <v>34</v>
      </c>
      <c r="J83" s="30" t="str">
        <f>E24</f>
        <v>Bc. Martin Frous</v>
      </c>
      <c r="L83" s="32"/>
    </row>
    <row r="84" spans="2:65" s="1" customFormat="1" ht="10.35" customHeight="1">
      <c r="B84" s="32"/>
      <c r="L84" s="32"/>
    </row>
    <row r="85" spans="2:65" s="10" customFormat="1" ht="29.25" customHeight="1">
      <c r="B85" s="111"/>
      <c r="C85" s="112" t="s">
        <v>142</v>
      </c>
      <c r="D85" s="113" t="s">
        <v>57</v>
      </c>
      <c r="E85" s="113" t="s">
        <v>53</v>
      </c>
      <c r="F85" s="113" t="s">
        <v>54</v>
      </c>
      <c r="G85" s="113" t="s">
        <v>143</v>
      </c>
      <c r="H85" s="113" t="s">
        <v>144</v>
      </c>
      <c r="I85" s="113" t="s">
        <v>145</v>
      </c>
      <c r="J85" s="113" t="s">
        <v>121</v>
      </c>
      <c r="K85" s="114" t="s">
        <v>146</v>
      </c>
      <c r="L85" s="111"/>
      <c r="M85" s="56" t="s">
        <v>19</v>
      </c>
      <c r="N85" s="57" t="s">
        <v>42</v>
      </c>
      <c r="O85" s="57" t="s">
        <v>147</v>
      </c>
      <c r="P85" s="57" t="s">
        <v>148</v>
      </c>
      <c r="Q85" s="57" t="s">
        <v>149</v>
      </c>
      <c r="R85" s="57" t="s">
        <v>150</v>
      </c>
      <c r="S85" s="57" t="s">
        <v>151</v>
      </c>
      <c r="T85" s="58" t="s">
        <v>152</v>
      </c>
    </row>
    <row r="86" spans="2:65" s="1" customFormat="1" ht="22.9" customHeight="1">
      <c r="B86" s="32"/>
      <c r="C86" s="61" t="s">
        <v>153</v>
      </c>
      <c r="J86" s="115">
        <f>BK86</f>
        <v>0</v>
      </c>
      <c r="L86" s="32"/>
      <c r="M86" s="59"/>
      <c r="N86" s="50"/>
      <c r="O86" s="50"/>
      <c r="P86" s="116">
        <f>P87+P122+P125+P128+P131+P134+P137</f>
        <v>0</v>
      </c>
      <c r="Q86" s="50"/>
      <c r="R86" s="116">
        <f>R87+R122+R125+R128+R131+R134+R137</f>
        <v>0</v>
      </c>
      <c r="S86" s="50"/>
      <c r="T86" s="117">
        <f>T87+T122+T125+T128+T131+T134+T137</f>
        <v>0</v>
      </c>
      <c r="AT86" s="17" t="s">
        <v>71</v>
      </c>
      <c r="AU86" s="17" t="s">
        <v>122</v>
      </c>
      <c r="BK86" s="118">
        <f>BK87+BK122+BK125+BK128+BK131+BK134+BK137</f>
        <v>0</v>
      </c>
    </row>
    <row r="87" spans="2:65" s="11" customFormat="1" ht="25.9" customHeight="1">
      <c r="B87" s="119"/>
      <c r="D87" s="120" t="s">
        <v>71</v>
      </c>
      <c r="E87" s="121" t="s">
        <v>3006</v>
      </c>
      <c r="F87" s="121" t="s">
        <v>4395</v>
      </c>
      <c r="I87" s="122"/>
      <c r="J87" s="123">
        <f>BK87</f>
        <v>0</v>
      </c>
      <c r="L87" s="119"/>
      <c r="M87" s="124"/>
      <c r="P87" s="125">
        <f>SUM(P88:P121)</f>
        <v>0</v>
      </c>
      <c r="R87" s="125">
        <f>SUM(R88:R121)</f>
        <v>0</v>
      </c>
      <c r="T87" s="126">
        <f>SUM(T88:T121)</f>
        <v>0</v>
      </c>
      <c r="AR87" s="120" t="s">
        <v>79</v>
      </c>
      <c r="AT87" s="127" t="s">
        <v>71</v>
      </c>
      <c r="AU87" s="127" t="s">
        <v>72</v>
      </c>
      <c r="AY87" s="120" t="s">
        <v>156</v>
      </c>
      <c r="BK87" s="128">
        <f>SUM(BK88:BK121)</f>
        <v>0</v>
      </c>
    </row>
    <row r="88" spans="2:65" s="1" customFormat="1" ht="33" customHeight="1">
      <c r="B88" s="32"/>
      <c r="C88" s="170" t="s">
        <v>79</v>
      </c>
      <c r="D88" s="170" t="s">
        <v>237</v>
      </c>
      <c r="E88" s="171" t="s">
        <v>3548</v>
      </c>
      <c r="F88" s="172" t="s">
        <v>4396</v>
      </c>
      <c r="G88" s="173" t="s">
        <v>3010</v>
      </c>
      <c r="H88" s="174">
        <v>1</v>
      </c>
      <c r="I88" s="175"/>
      <c r="J88" s="176">
        <f>ROUND(I88*H88,2)</f>
        <v>0</v>
      </c>
      <c r="K88" s="172" t="s">
        <v>577</v>
      </c>
      <c r="L88" s="177"/>
      <c r="M88" s="178" t="s">
        <v>19</v>
      </c>
      <c r="N88" s="179" t="s">
        <v>43</v>
      </c>
      <c r="P88" s="140">
        <f>O88*H88</f>
        <v>0</v>
      </c>
      <c r="Q88" s="140">
        <v>0</v>
      </c>
      <c r="R88" s="140">
        <f>Q88*H88</f>
        <v>0</v>
      </c>
      <c r="S88" s="140">
        <v>0</v>
      </c>
      <c r="T88" s="141">
        <f>S88*H88</f>
        <v>0</v>
      </c>
      <c r="AR88" s="142" t="s">
        <v>4397</v>
      </c>
      <c r="AT88" s="142" t="s">
        <v>237</v>
      </c>
      <c r="AU88" s="142" t="s">
        <v>79</v>
      </c>
      <c r="AY88" s="17" t="s">
        <v>156</v>
      </c>
      <c r="BE88" s="143">
        <f>IF(N88="základní",J88,0)</f>
        <v>0</v>
      </c>
      <c r="BF88" s="143">
        <f>IF(N88="snížená",J88,0)</f>
        <v>0</v>
      </c>
      <c r="BG88" s="143">
        <f>IF(N88="zákl. přenesená",J88,0)</f>
        <v>0</v>
      </c>
      <c r="BH88" s="143">
        <f>IF(N88="sníž. přenesená",J88,0)</f>
        <v>0</v>
      </c>
      <c r="BI88" s="143">
        <f>IF(N88="nulová",J88,0)</f>
        <v>0</v>
      </c>
      <c r="BJ88" s="17" t="s">
        <v>79</v>
      </c>
      <c r="BK88" s="143">
        <f>ROUND(I88*H88,2)</f>
        <v>0</v>
      </c>
      <c r="BL88" s="17" t="s">
        <v>4397</v>
      </c>
      <c r="BM88" s="142" t="s">
        <v>4398</v>
      </c>
    </row>
    <row r="89" spans="2:65" s="1" customFormat="1">
      <c r="B89" s="32"/>
      <c r="D89" s="144" t="s">
        <v>165</v>
      </c>
      <c r="F89" s="145" t="s">
        <v>4396</v>
      </c>
      <c r="I89" s="146"/>
      <c r="L89" s="32"/>
      <c r="M89" s="147"/>
      <c r="T89" s="53"/>
      <c r="AT89" s="17" t="s">
        <v>165</v>
      </c>
      <c r="AU89" s="17" t="s">
        <v>79</v>
      </c>
    </row>
    <row r="90" spans="2:65" s="1" customFormat="1" ht="16.5" customHeight="1">
      <c r="B90" s="32"/>
      <c r="C90" s="170" t="s">
        <v>81</v>
      </c>
      <c r="D90" s="170" t="s">
        <v>237</v>
      </c>
      <c r="E90" s="171" t="s">
        <v>3551</v>
      </c>
      <c r="F90" s="172" t="s">
        <v>4399</v>
      </c>
      <c r="G90" s="173" t="s">
        <v>3010</v>
      </c>
      <c r="H90" s="174">
        <v>1</v>
      </c>
      <c r="I90" s="175"/>
      <c r="J90" s="176">
        <f>ROUND(I90*H90,2)</f>
        <v>0</v>
      </c>
      <c r="K90" s="172" t="s">
        <v>577</v>
      </c>
      <c r="L90" s="177"/>
      <c r="M90" s="178" t="s">
        <v>19</v>
      </c>
      <c r="N90" s="179" t="s">
        <v>43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4397</v>
      </c>
      <c r="AT90" s="142" t="s">
        <v>237</v>
      </c>
      <c r="AU90" s="142" t="s">
        <v>79</v>
      </c>
      <c r="AY90" s="17" t="s">
        <v>156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7" t="s">
        <v>79</v>
      </c>
      <c r="BK90" s="143">
        <f>ROUND(I90*H90,2)</f>
        <v>0</v>
      </c>
      <c r="BL90" s="17" t="s">
        <v>4397</v>
      </c>
      <c r="BM90" s="142" t="s">
        <v>4400</v>
      </c>
    </row>
    <row r="91" spans="2:65" s="1" customFormat="1">
      <c r="B91" s="32"/>
      <c r="D91" s="144" t="s">
        <v>165</v>
      </c>
      <c r="F91" s="145" t="s">
        <v>4399</v>
      </c>
      <c r="I91" s="146"/>
      <c r="L91" s="32"/>
      <c r="M91" s="147"/>
      <c r="T91" s="53"/>
      <c r="AT91" s="17" t="s">
        <v>165</v>
      </c>
      <c r="AU91" s="17" t="s">
        <v>79</v>
      </c>
    </row>
    <row r="92" spans="2:65" s="1" customFormat="1" ht="16.5" customHeight="1">
      <c r="B92" s="32"/>
      <c r="C92" s="170" t="s">
        <v>183</v>
      </c>
      <c r="D92" s="170" t="s">
        <v>237</v>
      </c>
      <c r="E92" s="171" t="s">
        <v>3554</v>
      </c>
      <c r="F92" s="172" t="s">
        <v>4401</v>
      </c>
      <c r="G92" s="173" t="s">
        <v>904</v>
      </c>
      <c r="H92" s="174">
        <v>100</v>
      </c>
      <c r="I92" s="175"/>
      <c r="J92" s="176">
        <f>ROUND(I92*H92,2)</f>
        <v>0</v>
      </c>
      <c r="K92" s="172" t="s">
        <v>577</v>
      </c>
      <c r="L92" s="177"/>
      <c r="M92" s="178" t="s">
        <v>19</v>
      </c>
      <c r="N92" s="179" t="s">
        <v>43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4397</v>
      </c>
      <c r="AT92" s="142" t="s">
        <v>237</v>
      </c>
      <c r="AU92" s="142" t="s">
        <v>79</v>
      </c>
      <c r="AY92" s="17" t="s">
        <v>156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79</v>
      </c>
      <c r="BK92" s="143">
        <f>ROUND(I92*H92,2)</f>
        <v>0</v>
      </c>
      <c r="BL92" s="17" t="s">
        <v>4397</v>
      </c>
      <c r="BM92" s="142" t="s">
        <v>4402</v>
      </c>
    </row>
    <row r="93" spans="2:65" s="1" customFormat="1">
      <c r="B93" s="32"/>
      <c r="D93" s="144" t="s">
        <v>165</v>
      </c>
      <c r="F93" s="145" t="s">
        <v>4401</v>
      </c>
      <c r="I93" s="146"/>
      <c r="L93" s="32"/>
      <c r="M93" s="147"/>
      <c r="T93" s="53"/>
      <c r="AT93" s="17" t="s">
        <v>165</v>
      </c>
      <c r="AU93" s="17" t="s">
        <v>79</v>
      </c>
    </row>
    <row r="94" spans="2:65" s="1" customFormat="1" ht="55.5" customHeight="1">
      <c r="B94" s="32"/>
      <c r="C94" s="170" t="s">
        <v>163</v>
      </c>
      <c r="D94" s="170" t="s">
        <v>237</v>
      </c>
      <c r="E94" s="171" t="s">
        <v>3557</v>
      </c>
      <c r="F94" s="172" t="s">
        <v>4403</v>
      </c>
      <c r="G94" s="173" t="s">
        <v>3010</v>
      </c>
      <c r="H94" s="174">
        <v>1</v>
      </c>
      <c r="I94" s="175"/>
      <c r="J94" s="176">
        <f>ROUND(I94*H94,2)</f>
        <v>0</v>
      </c>
      <c r="K94" s="172" t="s">
        <v>577</v>
      </c>
      <c r="L94" s="177"/>
      <c r="M94" s="178" t="s">
        <v>19</v>
      </c>
      <c r="N94" s="17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4397</v>
      </c>
      <c r="AT94" s="142" t="s">
        <v>237</v>
      </c>
      <c r="AU94" s="142" t="s">
        <v>79</v>
      </c>
      <c r="AY94" s="17" t="s">
        <v>156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4397</v>
      </c>
      <c r="BM94" s="142" t="s">
        <v>4404</v>
      </c>
    </row>
    <row r="95" spans="2:65" s="1" customFormat="1">
      <c r="B95" s="32"/>
      <c r="D95" s="144" t="s">
        <v>165</v>
      </c>
      <c r="F95" s="145" t="s">
        <v>4403</v>
      </c>
      <c r="I95" s="146"/>
      <c r="L95" s="32"/>
      <c r="M95" s="147"/>
      <c r="T95" s="53"/>
      <c r="AT95" s="17" t="s">
        <v>165</v>
      </c>
      <c r="AU95" s="17" t="s">
        <v>79</v>
      </c>
    </row>
    <row r="96" spans="2:65" s="1" customFormat="1" ht="16.5" customHeight="1">
      <c r="B96" s="32"/>
      <c r="C96" s="170" t="s">
        <v>196</v>
      </c>
      <c r="D96" s="170" t="s">
        <v>237</v>
      </c>
      <c r="E96" s="171" t="s">
        <v>3560</v>
      </c>
      <c r="F96" s="172" t="s">
        <v>4405</v>
      </c>
      <c r="G96" s="173" t="s">
        <v>3010</v>
      </c>
      <c r="H96" s="174">
        <v>1</v>
      </c>
      <c r="I96" s="175"/>
      <c r="J96" s="176">
        <f>ROUND(I96*H96,2)</f>
        <v>0</v>
      </c>
      <c r="K96" s="172" t="s">
        <v>577</v>
      </c>
      <c r="L96" s="177"/>
      <c r="M96" s="178" t="s">
        <v>19</v>
      </c>
      <c r="N96" s="17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4397</v>
      </c>
      <c r="AT96" s="142" t="s">
        <v>237</v>
      </c>
      <c r="AU96" s="142" t="s">
        <v>79</v>
      </c>
      <c r="AY96" s="17" t="s">
        <v>156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4397</v>
      </c>
      <c r="BM96" s="142" t="s">
        <v>4406</v>
      </c>
    </row>
    <row r="97" spans="2:65" s="1" customFormat="1">
      <c r="B97" s="32"/>
      <c r="D97" s="144" t="s">
        <v>165</v>
      </c>
      <c r="F97" s="145" t="s">
        <v>4405</v>
      </c>
      <c r="I97" s="146"/>
      <c r="L97" s="32"/>
      <c r="M97" s="147"/>
      <c r="T97" s="53"/>
      <c r="AT97" s="17" t="s">
        <v>165</v>
      </c>
      <c r="AU97" s="17" t="s">
        <v>79</v>
      </c>
    </row>
    <row r="98" spans="2:65" s="1" customFormat="1" ht="16.5" customHeight="1">
      <c r="B98" s="32"/>
      <c r="C98" s="170" t="s">
        <v>202</v>
      </c>
      <c r="D98" s="170" t="s">
        <v>237</v>
      </c>
      <c r="E98" s="171" t="s">
        <v>3563</v>
      </c>
      <c r="F98" s="172" t="s">
        <v>4407</v>
      </c>
      <c r="G98" s="173" t="s">
        <v>3010</v>
      </c>
      <c r="H98" s="174">
        <v>1</v>
      </c>
      <c r="I98" s="175"/>
      <c r="J98" s="176">
        <f>ROUND(I98*H98,2)</f>
        <v>0</v>
      </c>
      <c r="K98" s="172" t="s">
        <v>577</v>
      </c>
      <c r="L98" s="177"/>
      <c r="M98" s="178" t="s">
        <v>19</v>
      </c>
      <c r="N98" s="17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4397</v>
      </c>
      <c r="AT98" s="142" t="s">
        <v>237</v>
      </c>
      <c r="AU98" s="142" t="s">
        <v>79</v>
      </c>
      <c r="AY98" s="17" t="s">
        <v>156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4397</v>
      </c>
      <c r="BM98" s="142" t="s">
        <v>4408</v>
      </c>
    </row>
    <row r="99" spans="2:65" s="1" customFormat="1">
      <c r="B99" s="32"/>
      <c r="D99" s="144" t="s">
        <v>165</v>
      </c>
      <c r="F99" s="145" t="s">
        <v>4407</v>
      </c>
      <c r="I99" s="146"/>
      <c r="L99" s="32"/>
      <c r="M99" s="147"/>
      <c r="T99" s="53"/>
      <c r="AT99" s="17" t="s">
        <v>165</v>
      </c>
      <c r="AU99" s="17" t="s">
        <v>79</v>
      </c>
    </row>
    <row r="100" spans="2:65" s="1" customFormat="1" ht="16.5" customHeight="1">
      <c r="B100" s="32"/>
      <c r="C100" s="170" t="s">
        <v>209</v>
      </c>
      <c r="D100" s="170" t="s">
        <v>237</v>
      </c>
      <c r="E100" s="171" t="s">
        <v>3566</v>
      </c>
      <c r="F100" s="172" t="s">
        <v>4409</v>
      </c>
      <c r="G100" s="173" t="s">
        <v>3010</v>
      </c>
      <c r="H100" s="174">
        <v>2</v>
      </c>
      <c r="I100" s="175"/>
      <c r="J100" s="176">
        <f>ROUND(I100*H100,2)</f>
        <v>0</v>
      </c>
      <c r="K100" s="172" t="s">
        <v>577</v>
      </c>
      <c r="L100" s="177"/>
      <c r="M100" s="178" t="s">
        <v>19</v>
      </c>
      <c r="N100" s="179" t="s">
        <v>43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4397</v>
      </c>
      <c r="AT100" s="142" t="s">
        <v>237</v>
      </c>
      <c r="AU100" s="142" t="s">
        <v>79</v>
      </c>
      <c r="AY100" s="17" t="s">
        <v>156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7" t="s">
        <v>79</v>
      </c>
      <c r="BK100" s="143">
        <f>ROUND(I100*H100,2)</f>
        <v>0</v>
      </c>
      <c r="BL100" s="17" t="s">
        <v>4397</v>
      </c>
      <c r="BM100" s="142" t="s">
        <v>4410</v>
      </c>
    </row>
    <row r="101" spans="2:65" s="1" customFormat="1">
      <c r="B101" s="32"/>
      <c r="D101" s="144" t="s">
        <v>165</v>
      </c>
      <c r="F101" s="145" t="s">
        <v>4409</v>
      </c>
      <c r="I101" s="146"/>
      <c r="L101" s="32"/>
      <c r="M101" s="147"/>
      <c r="T101" s="53"/>
      <c r="AT101" s="17" t="s">
        <v>165</v>
      </c>
      <c r="AU101" s="17" t="s">
        <v>79</v>
      </c>
    </row>
    <row r="102" spans="2:65" s="1" customFormat="1" ht="16.5" customHeight="1">
      <c r="B102" s="32"/>
      <c r="C102" s="170" t="s">
        <v>215</v>
      </c>
      <c r="D102" s="170" t="s">
        <v>237</v>
      </c>
      <c r="E102" s="171" t="s">
        <v>3569</v>
      </c>
      <c r="F102" s="172" t="s">
        <v>4411</v>
      </c>
      <c r="G102" s="173" t="s">
        <v>3010</v>
      </c>
      <c r="H102" s="174">
        <v>1</v>
      </c>
      <c r="I102" s="175"/>
      <c r="J102" s="176">
        <f>ROUND(I102*H102,2)</f>
        <v>0</v>
      </c>
      <c r="K102" s="172" t="s">
        <v>577</v>
      </c>
      <c r="L102" s="177"/>
      <c r="M102" s="178" t="s">
        <v>19</v>
      </c>
      <c r="N102" s="179" t="s">
        <v>43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4397</v>
      </c>
      <c r="AT102" s="142" t="s">
        <v>237</v>
      </c>
      <c r="AU102" s="142" t="s">
        <v>79</v>
      </c>
      <c r="AY102" s="17" t="s">
        <v>156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7" t="s">
        <v>79</v>
      </c>
      <c r="BK102" s="143">
        <f>ROUND(I102*H102,2)</f>
        <v>0</v>
      </c>
      <c r="BL102" s="17" t="s">
        <v>4397</v>
      </c>
      <c r="BM102" s="142" t="s">
        <v>4412</v>
      </c>
    </row>
    <row r="103" spans="2:65" s="1" customFormat="1">
      <c r="B103" s="32"/>
      <c r="D103" s="144" t="s">
        <v>165</v>
      </c>
      <c r="F103" s="145" t="s">
        <v>4411</v>
      </c>
      <c r="I103" s="146"/>
      <c r="L103" s="32"/>
      <c r="M103" s="147"/>
      <c r="T103" s="53"/>
      <c r="AT103" s="17" t="s">
        <v>165</v>
      </c>
      <c r="AU103" s="17" t="s">
        <v>79</v>
      </c>
    </row>
    <row r="104" spans="2:65" s="1" customFormat="1" ht="16.5" customHeight="1">
      <c r="B104" s="32"/>
      <c r="C104" s="170" t="s">
        <v>223</v>
      </c>
      <c r="D104" s="170" t="s">
        <v>237</v>
      </c>
      <c r="E104" s="171" t="s">
        <v>3574</v>
      </c>
      <c r="F104" s="172" t="s">
        <v>4413</v>
      </c>
      <c r="G104" s="173" t="s">
        <v>3010</v>
      </c>
      <c r="H104" s="174">
        <v>1</v>
      </c>
      <c r="I104" s="175"/>
      <c r="J104" s="176">
        <f>ROUND(I104*H104,2)</f>
        <v>0</v>
      </c>
      <c r="K104" s="172" t="s">
        <v>577</v>
      </c>
      <c r="L104" s="177"/>
      <c r="M104" s="178" t="s">
        <v>19</v>
      </c>
      <c r="N104" s="17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4397</v>
      </c>
      <c r="AT104" s="142" t="s">
        <v>237</v>
      </c>
      <c r="AU104" s="142" t="s">
        <v>79</v>
      </c>
      <c r="AY104" s="17" t="s">
        <v>156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4397</v>
      </c>
      <c r="BM104" s="142" t="s">
        <v>4414</v>
      </c>
    </row>
    <row r="105" spans="2:65" s="1" customFormat="1">
      <c r="B105" s="32"/>
      <c r="D105" s="144" t="s">
        <v>165</v>
      </c>
      <c r="F105" s="145" t="s">
        <v>4413</v>
      </c>
      <c r="I105" s="146"/>
      <c r="L105" s="32"/>
      <c r="M105" s="147"/>
      <c r="T105" s="53"/>
      <c r="AT105" s="17" t="s">
        <v>165</v>
      </c>
      <c r="AU105" s="17" t="s">
        <v>79</v>
      </c>
    </row>
    <row r="106" spans="2:65" s="1" customFormat="1" ht="16.5" customHeight="1">
      <c r="B106" s="32"/>
      <c r="C106" s="170" t="s">
        <v>229</v>
      </c>
      <c r="D106" s="170" t="s">
        <v>237</v>
      </c>
      <c r="E106" s="171" t="s">
        <v>3577</v>
      </c>
      <c r="F106" s="172" t="s">
        <v>4415</v>
      </c>
      <c r="G106" s="173" t="s">
        <v>3010</v>
      </c>
      <c r="H106" s="174">
        <v>1</v>
      </c>
      <c r="I106" s="175"/>
      <c r="J106" s="176">
        <f>ROUND(I106*H106,2)</f>
        <v>0</v>
      </c>
      <c r="K106" s="172" t="s">
        <v>577</v>
      </c>
      <c r="L106" s="177"/>
      <c r="M106" s="178" t="s">
        <v>19</v>
      </c>
      <c r="N106" s="179" t="s">
        <v>43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4397</v>
      </c>
      <c r="AT106" s="142" t="s">
        <v>237</v>
      </c>
      <c r="AU106" s="142" t="s">
        <v>79</v>
      </c>
      <c r="AY106" s="17" t="s">
        <v>156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7" t="s">
        <v>79</v>
      </c>
      <c r="BK106" s="143">
        <f>ROUND(I106*H106,2)</f>
        <v>0</v>
      </c>
      <c r="BL106" s="17" t="s">
        <v>4397</v>
      </c>
      <c r="BM106" s="142" t="s">
        <v>4416</v>
      </c>
    </row>
    <row r="107" spans="2:65" s="1" customFormat="1">
      <c r="B107" s="32"/>
      <c r="D107" s="144" t="s">
        <v>165</v>
      </c>
      <c r="F107" s="145" t="s">
        <v>4415</v>
      </c>
      <c r="I107" s="146"/>
      <c r="L107" s="32"/>
      <c r="M107" s="147"/>
      <c r="T107" s="53"/>
      <c r="AT107" s="17" t="s">
        <v>165</v>
      </c>
      <c r="AU107" s="17" t="s">
        <v>79</v>
      </c>
    </row>
    <row r="108" spans="2:65" s="1" customFormat="1" ht="33" customHeight="1">
      <c r="B108" s="32"/>
      <c r="C108" s="170" t="s">
        <v>236</v>
      </c>
      <c r="D108" s="170" t="s">
        <v>237</v>
      </c>
      <c r="E108" s="171" t="s">
        <v>3580</v>
      </c>
      <c r="F108" s="172" t="s">
        <v>4417</v>
      </c>
      <c r="G108" s="173" t="s">
        <v>3010</v>
      </c>
      <c r="H108" s="174">
        <v>1</v>
      </c>
      <c r="I108" s="175"/>
      <c r="J108" s="176">
        <f>ROUND(I108*H108,2)</f>
        <v>0</v>
      </c>
      <c r="K108" s="172" t="s">
        <v>577</v>
      </c>
      <c r="L108" s="177"/>
      <c r="M108" s="178" t="s">
        <v>19</v>
      </c>
      <c r="N108" s="17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4397</v>
      </c>
      <c r="AT108" s="142" t="s">
        <v>237</v>
      </c>
      <c r="AU108" s="142" t="s">
        <v>79</v>
      </c>
      <c r="AY108" s="17" t="s">
        <v>156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4397</v>
      </c>
      <c r="BM108" s="142" t="s">
        <v>4418</v>
      </c>
    </row>
    <row r="109" spans="2:65" s="1" customFormat="1">
      <c r="B109" s="32"/>
      <c r="D109" s="144" t="s">
        <v>165</v>
      </c>
      <c r="F109" s="145" t="s">
        <v>4417</v>
      </c>
      <c r="I109" s="146"/>
      <c r="L109" s="32"/>
      <c r="M109" s="147"/>
      <c r="T109" s="53"/>
      <c r="AT109" s="17" t="s">
        <v>165</v>
      </c>
      <c r="AU109" s="17" t="s">
        <v>79</v>
      </c>
    </row>
    <row r="110" spans="2:65" s="1" customFormat="1" ht="24.2" customHeight="1">
      <c r="B110" s="32"/>
      <c r="C110" s="170" t="s">
        <v>8</v>
      </c>
      <c r="D110" s="170" t="s">
        <v>237</v>
      </c>
      <c r="E110" s="171" t="s">
        <v>3583</v>
      </c>
      <c r="F110" s="172" t="s">
        <v>4419</v>
      </c>
      <c r="G110" s="173" t="s">
        <v>372</v>
      </c>
      <c r="H110" s="174">
        <v>50</v>
      </c>
      <c r="I110" s="175"/>
      <c r="J110" s="176">
        <f>ROUND(I110*H110,2)</f>
        <v>0</v>
      </c>
      <c r="K110" s="172" t="s">
        <v>577</v>
      </c>
      <c r="L110" s="177"/>
      <c r="M110" s="178" t="s">
        <v>19</v>
      </c>
      <c r="N110" s="179" t="s">
        <v>43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4397</v>
      </c>
      <c r="AT110" s="142" t="s">
        <v>237</v>
      </c>
      <c r="AU110" s="142" t="s">
        <v>79</v>
      </c>
      <c r="AY110" s="17" t="s">
        <v>156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7" t="s">
        <v>79</v>
      </c>
      <c r="BK110" s="143">
        <f>ROUND(I110*H110,2)</f>
        <v>0</v>
      </c>
      <c r="BL110" s="17" t="s">
        <v>4397</v>
      </c>
      <c r="BM110" s="142" t="s">
        <v>4420</v>
      </c>
    </row>
    <row r="111" spans="2:65" s="1" customFormat="1">
      <c r="B111" s="32"/>
      <c r="D111" s="144" t="s">
        <v>165</v>
      </c>
      <c r="F111" s="145" t="s">
        <v>4419</v>
      </c>
      <c r="I111" s="146"/>
      <c r="L111" s="32"/>
      <c r="M111" s="147"/>
      <c r="T111" s="53"/>
      <c r="AT111" s="17" t="s">
        <v>165</v>
      </c>
      <c r="AU111" s="17" t="s">
        <v>79</v>
      </c>
    </row>
    <row r="112" spans="2:65" s="1" customFormat="1" ht="16.5" customHeight="1">
      <c r="B112" s="32"/>
      <c r="C112" s="170" t="s">
        <v>249</v>
      </c>
      <c r="D112" s="170" t="s">
        <v>237</v>
      </c>
      <c r="E112" s="171" t="s">
        <v>3586</v>
      </c>
      <c r="F112" s="172" t="s">
        <v>4421</v>
      </c>
      <c r="G112" s="173" t="s">
        <v>3010</v>
      </c>
      <c r="H112" s="174">
        <v>3</v>
      </c>
      <c r="I112" s="175"/>
      <c r="J112" s="176">
        <f>ROUND(I112*H112,2)</f>
        <v>0</v>
      </c>
      <c r="K112" s="172" t="s">
        <v>577</v>
      </c>
      <c r="L112" s="177"/>
      <c r="M112" s="178" t="s">
        <v>19</v>
      </c>
      <c r="N112" s="179" t="s">
        <v>43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4397</v>
      </c>
      <c r="AT112" s="142" t="s">
        <v>237</v>
      </c>
      <c r="AU112" s="142" t="s">
        <v>79</v>
      </c>
      <c r="AY112" s="17" t="s">
        <v>156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7" t="s">
        <v>79</v>
      </c>
      <c r="BK112" s="143">
        <f>ROUND(I112*H112,2)</f>
        <v>0</v>
      </c>
      <c r="BL112" s="17" t="s">
        <v>4397</v>
      </c>
      <c r="BM112" s="142" t="s">
        <v>4422</v>
      </c>
    </row>
    <row r="113" spans="2:65" s="1" customFormat="1">
      <c r="B113" s="32"/>
      <c r="D113" s="144" t="s">
        <v>165</v>
      </c>
      <c r="F113" s="145" t="s">
        <v>4421</v>
      </c>
      <c r="I113" s="146"/>
      <c r="L113" s="32"/>
      <c r="M113" s="147"/>
      <c r="T113" s="53"/>
      <c r="AT113" s="17" t="s">
        <v>165</v>
      </c>
      <c r="AU113" s="17" t="s">
        <v>79</v>
      </c>
    </row>
    <row r="114" spans="2:65" s="1" customFormat="1" ht="16.5" customHeight="1">
      <c r="B114" s="32"/>
      <c r="C114" s="170" t="s">
        <v>261</v>
      </c>
      <c r="D114" s="170" t="s">
        <v>237</v>
      </c>
      <c r="E114" s="171" t="s">
        <v>3590</v>
      </c>
      <c r="F114" s="172" t="s">
        <v>4423</v>
      </c>
      <c r="G114" s="173" t="s">
        <v>3505</v>
      </c>
      <c r="H114" s="174">
        <v>1</v>
      </c>
      <c r="I114" s="175"/>
      <c r="J114" s="176">
        <f>ROUND(I114*H114,2)</f>
        <v>0</v>
      </c>
      <c r="K114" s="172" t="s">
        <v>577</v>
      </c>
      <c r="L114" s="177"/>
      <c r="M114" s="178" t="s">
        <v>19</v>
      </c>
      <c r="N114" s="179" t="s">
        <v>43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4397</v>
      </c>
      <c r="AT114" s="142" t="s">
        <v>237</v>
      </c>
      <c r="AU114" s="142" t="s">
        <v>79</v>
      </c>
      <c r="AY114" s="17" t="s">
        <v>156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7" t="s">
        <v>79</v>
      </c>
      <c r="BK114" s="143">
        <f>ROUND(I114*H114,2)</f>
        <v>0</v>
      </c>
      <c r="BL114" s="17" t="s">
        <v>4397</v>
      </c>
      <c r="BM114" s="142" t="s">
        <v>4424</v>
      </c>
    </row>
    <row r="115" spans="2:65" s="1" customFormat="1">
      <c r="B115" s="32"/>
      <c r="D115" s="144" t="s">
        <v>165</v>
      </c>
      <c r="F115" s="145" t="s">
        <v>4423</v>
      </c>
      <c r="I115" s="146"/>
      <c r="L115" s="32"/>
      <c r="M115" s="147"/>
      <c r="T115" s="53"/>
      <c r="AT115" s="17" t="s">
        <v>165</v>
      </c>
      <c r="AU115" s="17" t="s">
        <v>79</v>
      </c>
    </row>
    <row r="116" spans="2:65" s="1" customFormat="1" ht="16.5" customHeight="1">
      <c r="B116" s="32"/>
      <c r="C116" s="131" t="s">
        <v>268</v>
      </c>
      <c r="D116" s="131" t="s">
        <v>158</v>
      </c>
      <c r="E116" s="132" t="s">
        <v>3593</v>
      </c>
      <c r="F116" s="133" t="s">
        <v>4425</v>
      </c>
      <c r="G116" s="134" t="s">
        <v>3505</v>
      </c>
      <c r="H116" s="135">
        <v>1</v>
      </c>
      <c r="I116" s="136"/>
      <c r="J116" s="137">
        <f>ROUND(I116*H116,2)</f>
        <v>0</v>
      </c>
      <c r="K116" s="133" t="s">
        <v>577</v>
      </c>
      <c r="L116" s="32"/>
      <c r="M116" s="138" t="s">
        <v>19</v>
      </c>
      <c r="N116" s="139" t="s">
        <v>43</v>
      </c>
      <c r="P116" s="140">
        <f>O116*H116</f>
        <v>0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AR116" s="142" t="s">
        <v>4397</v>
      </c>
      <c r="AT116" s="142" t="s">
        <v>158</v>
      </c>
      <c r="AU116" s="142" t="s">
        <v>79</v>
      </c>
      <c r="AY116" s="17" t="s">
        <v>156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7" t="s">
        <v>79</v>
      </c>
      <c r="BK116" s="143">
        <f>ROUND(I116*H116,2)</f>
        <v>0</v>
      </c>
      <c r="BL116" s="17" t="s">
        <v>4397</v>
      </c>
      <c r="BM116" s="142" t="s">
        <v>4426</v>
      </c>
    </row>
    <row r="117" spans="2:65" s="1" customFormat="1">
      <c r="B117" s="32"/>
      <c r="D117" s="144" t="s">
        <v>165</v>
      </c>
      <c r="F117" s="145" t="s">
        <v>4425</v>
      </c>
      <c r="I117" s="146"/>
      <c r="L117" s="32"/>
      <c r="M117" s="147"/>
      <c r="T117" s="53"/>
      <c r="AT117" s="17" t="s">
        <v>165</v>
      </c>
      <c r="AU117" s="17" t="s">
        <v>79</v>
      </c>
    </row>
    <row r="118" spans="2:65" s="1" customFormat="1" ht="16.5" customHeight="1">
      <c r="B118" s="32"/>
      <c r="C118" s="131" t="s">
        <v>281</v>
      </c>
      <c r="D118" s="131" t="s">
        <v>158</v>
      </c>
      <c r="E118" s="132" t="s">
        <v>3596</v>
      </c>
      <c r="F118" s="133" t="s">
        <v>4427</v>
      </c>
      <c r="G118" s="134" t="s">
        <v>3505</v>
      </c>
      <c r="H118" s="135">
        <v>1</v>
      </c>
      <c r="I118" s="136"/>
      <c r="J118" s="137">
        <f>ROUND(I118*H118,2)</f>
        <v>0</v>
      </c>
      <c r="K118" s="133" t="s">
        <v>577</v>
      </c>
      <c r="L118" s="32"/>
      <c r="M118" s="138" t="s">
        <v>19</v>
      </c>
      <c r="N118" s="139" t="s">
        <v>43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AR118" s="142" t="s">
        <v>4397</v>
      </c>
      <c r="AT118" s="142" t="s">
        <v>158</v>
      </c>
      <c r="AU118" s="142" t="s">
        <v>79</v>
      </c>
      <c r="AY118" s="17" t="s">
        <v>156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7" t="s">
        <v>79</v>
      </c>
      <c r="BK118" s="143">
        <f>ROUND(I118*H118,2)</f>
        <v>0</v>
      </c>
      <c r="BL118" s="17" t="s">
        <v>4397</v>
      </c>
      <c r="BM118" s="142" t="s">
        <v>4428</v>
      </c>
    </row>
    <row r="119" spans="2:65" s="1" customFormat="1">
      <c r="B119" s="32"/>
      <c r="D119" s="144" t="s">
        <v>165</v>
      </c>
      <c r="F119" s="145" t="s">
        <v>4427</v>
      </c>
      <c r="I119" s="146"/>
      <c r="L119" s="32"/>
      <c r="M119" s="147"/>
      <c r="T119" s="53"/>
      <c r="AT119" s="17" t="s">
        <v>165</v>
      </c>
      <c r="AU119" s="17" t="s">
        <v>79</v>
      </c>
    </row>
    <row r="120" spans="2:65" s="1" customFormat="1" ht="16.5" customHeight="1">
      <c r="B120" s="32"/>
      <c r="C120" s="131" t="s">
        <v>288</v>
      </c>
      <c r="D120" s="131" t="s">
        <v>158</v>
      </c>
      <c r="E120" s="132" t="s">
        <v>3599</v>
      </c>
      <c r="F120" s="133" t="s">
        <v>4429</v>
      </c>
      <c r="G120" s="134" t="s">
        <v>3505</v>
      </c>
      <c r="H120" s="135">
        <v>1</v>
      </c>
      <c r="I120" s="136"/>
      <c r="J120" s="137">
        <f>ROUND(I120*H120,2)</f>
        <v>0</v>
      </c>
      <c r="K120" s="133" t="s">
        <v>577</v>
      </c>
      <c r="L120" s="32"/>
      <c r="M120" s="138" t="s">
        <v>19</v>
      </c>
      <c r="N120" s="139" t="s">
        <v>43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4397</v>
      </c>
      <c r="AT120" s="142" t="s">
        <v>158</v>
      </c>
      <c r="AU120" s="142" t="s">
        <v>79</v>
      </c>
      <c r="AY120" s="17" t="s">
        <v>156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7" t="s">
        <v>79</v>
      </c>
      <c r="BK120" s="143">
        <f>ROUND(I120*H120,2)</f>
        <v>0</v>
      </c>
      <c r="BL120" s="17" t="s">
        <v>4397</v>
      </c>
      <c r="BM120" s="142" t="s">
        <v>4430</v>
      </c>
    </row>
    <row r="121" spans="2:65" s="1" customFormat="1">
      <c r="B121" s="32"/>
      <c r="D121" s="144" t="s">
        <v>165</v>
      </c>
      <c r="F121" s="145" t="s">
        <v>4429</v>
      </c>
      <c r="I121" s="146"/>
      <c r="L121" s="32"/>
      <c r="M121" s="147"/>
      <c r="T121" s="53"/>
      <c r="AT121" s="17" t="s">
        <v>165</v>
      </c>
      <c r="AU121" s="17" t="s">
        <v>79</v>
      </c>
    </row>
    <row r="122" spans="2:65" s="11" customFormat="1" ht="25.9" customHeight="1">
      <c r="B122" s="119"/>
      <c r="D122" s="120" t="s">
        <v>71</v>
      </c>
      <c r="E122" s="121" t="s">
        <v>3066</v>
      </c>
      <c r="F122" s="121" t="s">
        <v>4431</v>
      </c>
      <c r="I122" s="122"/>
      <c r="J122" s="123">
        <f>BK122</f>
        <v>0</v>
      </c>
      <c r="L122" s="119"/>
      <c r="M122" s="124"/>
      <c r="P122" s="125">
        <f>SUM(P123:P124)</f>
        <v>0</v>
      </c>
      <c r="R122" s="125">
        <f>SUM(R123:R124)</f>
        <v>0</v>
      </c>
      <c r="T122" s="126">
        <f>SUM(T123:T124)</f>
        <v>0</v>
      </c>
      <c r="AR122" s="120" t="s">
        <v>79</v>
      </c>
      <c r="AT122" s="127" t="s">
        <v>71</v>
      </c>
      <c r="AU122" s="127" t="s">
        <v>72</v>
      </c>
      <c r="AY122" s="120" t="s">
        <v>156</v>
      </c>
      <c r="BK122" s="128">
        <f>SUM(BK123:BK124)</f>
        <v>0</v>
      </c>
    </row>
    <row r="123" spans="2:65" s="1" customFormat="1" ht="76.349999999999994" customHeight="1">
      <c r="B123" s="32"/>
      <c r="C123" s="131" t="s">
        <v>294</v>
      </c>
      <c r="D123" s="131" t="s">
        <v>158</v>
      </c>
      <c r="E123" s="132" t="s">
        <v>3602</v>
      </c>
      <c r="F123" s="133" t="s">
        <v>4432</v>
      </c>
      <c r="G123" s="134" t="s">
        <v>3505</v>
      </c>
      <c r="H123" s="135">
        <v>1</v>
      </c>
      <c r="I123" s="136"/>
      <c r="J123" s="137">
        <f>ROUND(I123*H123,2)</f>
        <v>0</v>
      </c>
      <c r="K123" s="133" t="s">
        <v>577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4397</v>
      </c>
      <c r="AT123" s="142" t="s">
        <v>158</v>
      </c>
      <c r="AU123" s="142" t="s">
        <v>79</v>
      </c>
      <c r="AY123" s="17" t="s">
        <v>156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4397</v>
      </c>
      <c r="BM123" s="142" t="s">
        <v>4433</v>
      </c>
    </row>
    <row r="124" spans="2:65" s="1" customFormat="1">
      <c r="B124" s="32"/>
      <c r="D124" s="144" t="s">
        <v>165</v>
      </c>
      <c r="F124" s="145" t="s">
        <v>4434</v>
      </c>
      <c r="I124" s="146"/>
      <c r="L124" s="32"/>
      <c r="M124" s="147"/>
      <c r="T124" s="53"/>
      <c r="AT124" s="17" t="s">
        <v>165</v>
      </c>
      <c r="AU124" s="17" t="s">
        <v>79</v>
      </c>
    </row>
    <row r="125" spans="2:65" s="11" customFormat="1" ht="25.9" customHeight="1">
      <c r="B125" s="119"/>
      <c r="D125" s="120" t="s">
        <v>71</v>
      </c>
      <c r="E125" s="121" t="s">
        <v>3285</v>
      </c>
      <c r="F125" s="121" t="s">
        <v>4435</v>
      </c>
      <c r="I125" s="122"/>
      <c r="J125" s="123">
        <f>BK125</f>
        <v>0</v>
      </c>
      <c r="L125" s="119"/>
      <c r="M125" s="124"/>
      <c r="P125" s="125">
        <f>SUM(P126:P127)</f>
        <v>0</v>
      </c>
      <c r="R125" s="125">
        <f>SUM(R126:R127)</f>
        <v>0</v>
      </c>
      <c r="T125" s="126">
        <f>SUM(T126:T127)</f>
        <v>0</v>
      </c>
      <c r="AR125" s="120" t="s">
        <v>79</v>
      </c>
      <c r="AT125" s="127" t="s">
        <v>71</v>
      </c>
      <c r="AU125" s="127" t="s">
        <v>72</v>
      </c>
      <c r="AY125" s="120" t="s">
        <v>156</v>
      </c>
      <c r="BK125" s="128">
        <f>SUM(BK126:BK127)</f>
        <v>0</v>
      </c>
    </row>
    <row r="126" spans="2:65" s="1" customFormat="1" ht="76.349999999999994" customHeight="1">
      <c r="B126" s="32"/>
      <c r="C126" s="131" t="s">
        <v>300</v>
      </c>
      <c r="D126" s="131" t="s">
        <v>158</v>
      </c>
      <c r="E126" s="132" t="s">
        <v>3605</v>
      </c>
      <c r="F126" s="133" t="s">
        <v>4436</v>
      </c>
      <c r="G126" s="134" t="s">
        <v>3505</v>
      </c>
      <c r="H126" s="135">
        <v>1</v>
      </c>
      <c r="I126" s="136"/>
      <c r="J126" s="137">
        <f>ROUND(I126*H126,2)</f>
        <v>0</v>
      </c>
      <c r="K126" s="133" t="s">
        <v>577</v>
      </c>
      <c r="L126" s="32"/>
      <c r="M126" s="138" t="s">
        <v>19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4397</v>
      </c>
      <c r="AT126" s="142" t="s">
        <v>158</v>
      </c>
      <c r="AU126" s="142" t="s">
        <v>79</v>
      </c>
      <c r="AY126" s="17" t="s">
        <v>156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7" t="s">
        <v>79</v>
      </c>
      <c r="BK126" s="143">
        <f>ROUND(I126*H126,2)</f>
        <v>0</v>
      </c>
      <c r="BL126" s="17" t="s">
        <v>4397</v>
      </c>
      <c r="BM126" s="142" t="s">
        <v>4437</v>
      </c>
    </row>
    <row r="127" spans="2:65" s="1" customFormat="1">
      <c r="B127" s="32"/>
      <c r="D127" s="144" t="s">
        <v>165</v>
      </c>
      <c r="F127" s="145" t="s">
        <v>4438</v>
      </c>
      <c r="I127" s="146"/>
      <c r="L127" s="32"/>
      <c r="M127" s="147"/>
      <c r="T127" s="53"/>
      <c r="AT127" s="17" t="s">
        <v>165</v>
      </c>
      <c r="AU127" s="17" t="s">
        <v>79</v>
      </c>
    </row>
    <row r="128" spans="2:65" s="11" customFormat="1" ht="25.9" customHeight="1">
      <c r="B128" s="119"/>
      <c r="D128" s="120" t="s">
        <v>71</v>
      </c>
      <c r="E128" s="121" t="s">
        <v>3293</v>
      </c>
      <c r="F128" s="121" t="s">
        <v>4439</v>
      </c>
      <c r="I128" s="122"/>
      <c r="J128" s="123">
        <f>BK128</f>
        <v>0</v>
      </c>
      <c r="L128" s="119"/>
      <c r="M128" s="124"/>
      <c r="P128" s="125">
        <f>SUM(P129:P130)</f>
        <v>0</v>
      </c>
      <c r="R128" s="125">
        <f>SUM(R129:R130)</f>
        <v>0</v>
      </c>
      <c r="T128" s="126">
        <f>SUM(T129:T130)</f>
        <v>0</v>
      </c>
      <c r="AR128" s="120" t="s">
        <v>79</v>
      </c>
      <c r="AT128" s="127" t="s">
        <v>71</v>
      </c>
      <c r="AU128" s="127" t="s">
        <v>72</v>
      </c>
      <c r="AY128" s="120" t="s">
        <v>156</v>
      </c>
      <c r="BK128" s="128">
        <f>SUM(BK129:BK130)</f>
        <v>0</v>
      </c>
    </row>
    <row r="129" spans="2:65" s="1" customFormat="1" ht="66.75" customHeight="1">
      <c r="B129" s="32"/>
      <c r="C129" s="131" t="s">
        <v>306</v>
      </c>
      <c r="D129" s="131" t="s">
        <v>158</v>
      </c>
      <c r="E129" s="132" t="s">
        <v>3608</v>
      </c>
      <c r="F129" s="133" t="s">
        <v>4440</v>
      </c>
      <c r="G129" s="134" t="s">
        <v>3505</v>
      </c>
      <c r="H129" s="135">
        <v>1</v>
      </c>
      <c r="I129" s="136"/>
      <c r="J129" s="137">
        <f>ROUND(I129*H129,2)</f>
        <v>0</v>
      </c>
      <c r="K129" s="133" t="s">
        <v>577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4397</v>
      </c>
      <c r="AT129" s="142" t="s">
        <v>158</v>
      </c>
      <c r="AU129" s="142" t="s">
        <v>79</v>
      </c>
      <c r="AY129" s="17" t="s">
        <v>156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4397</v>
      </c>
      <c r="BM129" s="142" t="s">
        <v>4441</v>
      </c>
    </row>
    <row r="130" spans="2:65" s="1" customFormat="1">
      <c r="B130" s="32"/>
      <c r="D130" s="144" t="s">
        <v>165</v>
      </c>
      <c r="F130" s="145" t="s">
        <v>4442</v>
      </c>
      <c r="I130" s="146"/>
      <c r="L130" s="32"/>
      <c r="M130" s="147"/>
      <c r="T130" s="53"/>
      <c r="AT130" s="17" t="s">
        <v>165</v>
      </c>
      <c r="AU130" s="17" t="s">
        <v>79</v>
      </c>
    </row>
    <row r="131" spans="2:65" s="11" customFormat="1" ht="25.9" customHeight="1">
      <c r="B131" s="119"/>
      <c r="D131" s="120" t="s">
        <v>71</v>
      </c>
      <c r="E131" s="121" t="s">
        <v>3474</v>
      </c>
      <c r="F131" s="121" t="s">
        <v>4443</v>
      </c>
      <c r="I131" s="122"/>
      <c r="J131" s="123">
        <f>BK131</f>
        <v>0</v>
      </c>
      <c r="L131" s="119"/>
      <c r="M131" s="124"/>
      <c r="P131" s="125">
        <f>SUM(P132:P133)</f>
        <v>0</v>
      </c>
      <c r="R131" s="125">
        <f>SUM(R132:R133)</f>
        <v>0</v>
      </c>
      <c r="T131" s="126">
        <f>SUM(T132:T133)</f>
        <v>0</v>
      </c>
      <c r="AR131" s="120" t="s">
        <v>79</v>
      </c>
      <c r="AT131" s="127" t="s">
        <v>71</v>
      </c>
      <c r="AU131" s="127" t="s">
        <v>72</v>
      </c>
      <c r="AY131" s="120" t="s">
        <v>156</v>
      </c>
      <c r="BK131" s="128">
        <f>SUM(BK132:BK133)</f>
        <v>0</v>
      </c>
    </row>
    <row r="132" spans="2:65" s="1" customFormat="1" ht="76.349999999999994" customHeight="1">
      <c r="B132" s="32"/>
      <c r="C132" s="131" t="s">
        <v>7</v>
      </c>
      <c r="D132" s="131" t="s">
        <v>158</v>
      </c>
      <c r="E132" s="132" t="s">
        <v>3611</v>
      </c>
      <c r="F132" s="133" t="s">
        <v>4444</v>
      </c>
      <c r="G132" s="134" t="s">
        <v>3505</v>
      </c>
      <c r="H132" s="135">
        <v>1</v>
      </c>
      <c r="I132" s="136"/>
      <c r="J132" s="137">
        <f>ROUND(I132*H132,2)</f>
        <v>0</v>
      </c>
      <c r="K132" s="133" t="s">
        <v>577</v>
      </c>
      <c r="L132" s="32"/>
      <c r="M132" s="138" t="s">
        <v>19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4397</v>
      </c>
      <c r="AT132" s="142" t="s">
        <v>158</v>
      </c>
      <c r="AU132" s="142" t="s">
        <v>79</v>
      </c>
      <c r="AY132" s="17" t="s">
        <v>156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7" t="s">
        <v>79</v>
      </c>
      <c r="BK132" s="143">
        <f>ROUND(I132*H132,2)</f>
        <v>0</v>
      </c>
      <c r="BL132" s="17" t="s">
        <v>4397</v>
      </c>
      <c r="BM132" s="142" t="s">
        <v>4445</v>
      </c>
    </row>
    <row r="133" spans="2:65" s="1" customFormat="1">
      <c r="B133" s="32"/>
      <c r="D133" s="144" t="s">
        <v>165</v>
      </c>
      <c r="F133" s="145" t="s">
        <v>4446</v>
      </c>
      <c r="I133" s="146"/>
      <c r="L133" s="32"/>
      <c r="M133" s="147"/>
      <c r="T133" s="53"/>
      <c r="AT133" s="17" t="s">
        <v>165</v>
      </c>
      <c r="AU133" s="17" t="s">
        <v>79</v>
      </c>
    </row>
    <row r="134" spans="2:65" s="11" customFormat="1" ht="25.9" customHeight="1">
      <c r="B134" s="119"/>
      <c r="D134" s="120" t="s">
        <v>71</v>
      </c>
      <c r="E134" s="121" t="s">
        <v>3479</v>
      </c>
      <c r="F134" s="121" t="s">
        <v>4447</v>
      </c>
      <c r="I134" s="122"/>
      <c r="J134" s="123">
        <f>BK134</f>
        <v>0</v>
      </c>
      <c r="L134" s="119"/>
      <c r="M134" s="124"/>
      <c r="P134" s="125">
        <f>SUM(P135:P136)</f>
        <v>0</v>
      </c>
      <c r="R134" s="125">
        <f>SUM(R135:R136)</f>
        <v>0</v>
      </c>
      <c r="T134" s="126">
        <f>SUM(T135:T136)</f>
        <v>0</v>
      </c>
      <c r="AR134" s="120" t="s">
        <v>79</v>
      </c>
      <c r="AT134" s="127" t="s">
        <v>71</v>
      </c>
      <c r="AU134" s="127" t="s">
        <v>72</v>
      </c>
      <c r="AY134" s="120" t="s">
        <v>156</v>
      </c>
      <c r="BK134" s="128">
        <f>SUM(BK135:BK136)</f>
        <v>0</v>
      </c>
    </row>
    <row r="135" spans="2:65" s="1" customFormat="1" ht="76.349999999999994" customHeight="1">
      <c r="B135" s="32"/>
      <c r="C135" s="131" t="s">
        <v>321</v>
      </c>
      <c r="D135" s="131" t="s">
        <v>158</v>
      </c>
      <c r="E135" s="132" t="s">
        <v>3616</v>
      </c>
      <c r="F135" s="133" t="s">
        <v>4448</v>
      </c>
      <c r="G135" s="134" t="s">
        <v>3505</v>
      </c>
      <c r="H135" s="135">
        <v>1</v>
      </c>
      <c r="I135" s="136"/>
      <c r="J135" s="137">
        <f>ROUND(I135*H135,2)</f>
        <v>0</v>
      </c>
      <c r="K135" s="133" t="s">
        <v>577</v>
      </c>
      <c r="L135" s="32"/>
      <c r="M135" s="138" t="s">
        <v>19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4397</v>
      </c>
      <c r="AT135" s="142" t="s">
        <v>158</v>
      </c>
      <c r="AU135" s="142" t="s">
        <v>79</v>
      </c>
      <c r="AY135" s="17" t="s">
        <v>156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4397</v>
      </c>
      <c r="BM135" s="142" t="s">
        <v>4449</v>
      </c>
    </row>
    <row r="136" spans="2:65" s="1" customFormat="1">
      <c r="B136" s="32"/>
      <c r="D136" s="144" t="s">
        <v>165</v>
      </c>
      <c r="F136" s="145" t="s">
        <v>4450</v>
      </c>
      <c r="I136" s="146"/>
      <c r="L136" s="32"/>
      <c r="M136" s="147"/>
      <c r="T136" s="53"/>
      <c r="AT136" s="17" t="s">
        <v>165</v>
      </c>
      <c r="AU136" s="17" t="s">
        <v>79</v>
      </c>
    </row>
    <row r="137" spans="2:65" s="11" customFormat="1" ht="25.9" customHeight="1">
      <c r="B137" s="119"/>
      <c r="D137" s="120" t="s">
        <v>71</v>
      </c>
      <c r="E137" s="121" t="s">
        <v>3498</v>
      </c>
      <c r="F137" s="121" t="s">
        <v>4451</v>
      </c>
      <c r="I137" s="122"/>
      <c r="J137" s="123">
        <f>BK137</f>
        <v>0</v>
      </c>
      <c r="L137" s="119"/>
      <c r="M137" s="124"/>
      <c r="P137" s="125">
        <f>SUM(P138:P141)</f>
        <v>0</v>
      </c>
      <c r="R137" s="125">
        <f>SUM(R138:R141)</f>
        <v>0</v>
      </c>
      <c r="T137" s="126">
        <f>SUM(T138:T141)</f>
        <v>0</v>
      </c>
      <c r="AR137" s="120" t="s">
        <v>79</v>
      </c>
      <c r="AT137" s="127" t="s">
        <v>71</v>
      </c>
      <c r="AU137" s="127" t="s">
        <v>72</v>
      </c>
      <c r="AY137" s="120" t="s">
        <v>156</v>
      </c>
      <c r="BK137" s="128">
        <f>SUM(BK138:BK141)</f>
        <v>0</v>
      </c>
    </row>
    <row r="138" spans="2:65" s="1" customFormat="1" ht="76.349999999999994" customHeight="1">
      <c r="B138" s="32"/>
      <c r="C138" s="131" t="s">
        <v>325</v>
      </c>
      <c r="D138" s="131" t="s">
        <v>158</v>
      </c>
      <c r="E138" s="132" t="s">
        <v>3619</v>
      </c>
      <c r="F138" s="133" t="s">
        <v>4452</v>
      </c>
      <c r="G138" s="134" t="s">
        <v>3505</v>
      </c>
      <c r="H138" s="135">
        <v>1</v>
      </c>
      <c r="I138" s="136"/>
      <c r="J138" s="137">
        <f>ROUND(I138*H138,2)</f>
        <v>0</v>
      </c>
      <c r="K138" s="133" t="s">
        <v>577</v>
      </c>
      <c r="L138" s="32"/>
      <c r="M138" s="138" t="s">
        <v>19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4397</v>
      </c>
      <c r="AT138" s="142" t="s">
        <v>158</v>
      </c>
      <c r="AU138" s="142" t="s">
        <v>79</v>
      </c>
      <c r="AY138" s="17" t="s">
        <v>156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4397</v>
      </c>
      <c r="BM138" s="142" t="s">
        <v>4453</v>
      </c>
    </row>
    <row r="139" spans="2:65" s="1" customFormat="1">
      <c r="B139" s="32"/>
      <c r="D139" s="144" t="s">
        <v>165</v>
      </c>
      <c r="F139" s="145" t="s">
        <v>4452</v>
      </c>
      <c r="I139" s="146"/>
      <c r="L139" s="32"/>
      <c r="M139" s="147"/>
      <c r="T139" s="53"/>
      <c r="AT139" s="17" t="s">
        <v>165</v>
      </c>
      <c r="AU139" s="17" t="s">
        <v>79</v>
      </c>
    </row>
    <row r="140" spans="2:65" s="1" customFormat="1" ht="16.5" customHeight="1">
      <c r="B140" s="32"/>
      <c r="C140" s="131" t="s">
        <v>329</v>
      </c>
      <c r="D140" s="131" t="s">
        <v>158</v>
      </c>
      <c r="E140" s="132" t="s">
        <v>3622</v>
      </c>
      <c r="F140" s="133" t="s">
        <v>4454</v>
      </c>
      <c r="G140" s="134" t="s">
        <v>3505</v>
      </c>
      <c r="H140" s="135">
        <v>1</v>
      </c>
      <c r="I140" s="136"/>
      <c r="J140" s="137">
        <f>ROUND(I140*H140,2)</f>
        <v>0</v>
      </c>
      <c r="K140" s="133" t="s">
        <v>577</v>
      </c>
      <c r="L140" s="32"/>
      <c r="M140" s="138" t="s">
        <v>19</v>
      </c>
      <c r="N140" s="139" t="s">
        <v>43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4397</v>
      </c>
      <c r="AT140" s="142" t="s">
        <v>158</v>
      </c>
      <c r="AU140" s="142" t="s">
        <v>79</v>
      </c>
      <c r="AY140" s="17" t="s">
        <v>156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4397</v>
      </c>
      <c r="BM140" s="142" t="s">
        <v>4455</v>
      </c>
    </row>
    <row r="141" spans="2:65" s="1" customFormat="1">
      <c r="B141" s="32"/>
      <c r="D141" s="144" t="s">
        <v>165</v>
      </c>
      <c r="F141" s="145" t="s">
        <v>4454</v>
      </c>
      <c r="I141" s="146"/>
      <c r="L141" s="32"/>
      <c r="M141" s="187"/>
      <c r="N141" s="188"/>
      <c r="O141" s="188"/>
      <c r="P141" s="188"/>
      <c r="Q141" s="188"/>
      <c r="R141" s="188"/>
      <c r="S141" s="188"/>
      <c r="T141" s="189"/>
      <c r="AT141" s="17" t="s">
        <v>165</v>
      </c>
      <c r="AU141" s="17" t="s">
        <v>79</v>
      </c>
    </row>
    <row r="142" spans="2:65" s="1" customFormat="1" ht="6.95" customHeight="1"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32"/>
    </row>
  </sheetData>
  <sheetProtection algorithmName="SHA-512" hashValue="lh6SekDuBAQtEJ+ywgRdn02CvZdDMXCy3cML5lM9r85WMqjPX8u5Ht/muTYwcveJwpMmEKWoA4ls+/GhkvIpwA==" saltValue="VMzvj7K8jQOWsc+Ge9IP7Uz+HaLAd1zgdOuc+OKNSeB2YYiLnPYO8UeTD+wj3FebqPlCIzupJ4OdeBimbaLpeQ==" spinCount="100000" sheet="1" objects="1" scenarios="1" formatColumns="0" formatRows="0" autoFilter="0"/>
  <autoFilter ref="C85:K141" xr:uid="{00000000-0009-0000-0000-000008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2EAC6-2534-4BF6-BB28-53297D0A312F}"/>
</file>

<file path=customXml/itemProps2.xml><?xml version="1.0" encoding="utf-8"?>
<ds:datastoreItem xmlns:ds="http://schemas.openxmlformats.org/officeDocument/2006/customXml" ds:itemID="{0E63E18D-8731-4AF6-9E2E-792C32FC8BF3}"/>
</file>

<file path=customXml/itemProps3.xml><?xml version="1.0" encoding="utf-8"?>
<ds:datastoreItem xmlns:ds="http://schemas.openxmlformats.org/officeDocument/2006/customXml" ds:itemID="{0F2EDEAB-BBB5-4804-B3D0-6EA2A9804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Frous</dc:creator>
  <cp:keywords/>
  <dc:description/>
  <cp:lastModifiedBy>Eva Holá</cp:lastModifiedBy>
  <cp:revision/>
  <dcterms:created xsi:type="dcterms:W3CDTF">2026-01-21T12:31:49Z</dcterms:created>
  <dcterms:modified xsi:type="dcterms:W3CDTF">2026-01-21T15:04:05Z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