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OMIS/EZAK/2025/2549 Ko - LAS, renovace běžecké dráhy+zábradlí před tribunou - stavební práce/3_vysvětlení ZD/"/>
    </mc:Choice>
  </mc:AlternateContent>
  <xr:revisionPtr revIDLastSave="5" documentId="11_B2F67D621CACA2BE8C5A28144F1D690AEF637812" xr6:coauthVersionLast="47" xr6:coauthVersionMax="47" xr10:uidLastSave="{B2BA978D-6EDC-492D-8A1C-3ACF470882F1}"/>
  <bookViews>
    <workbookView xWindow="28455" yWindow="1020" windowWidth="29010" windowHeight="12960" xr2:uid="{00000000-000D-0000-FFFF-FFFF00000000}"/>
  </bookViews>
  <sheets>
    <sheet name="Rekapitulace stavby" sheetId="1" r:id="rId1"/>
    <sheet name="SONA6681-1 - LAS Ostrov -..." sheetId="2" r:id="rId2"/>
    <sheet name="Objekt0 - VÍCEÚČELOVÉ HŘIŠTĚ" sheetId="3" r:id="rId3"/>
    <sheet name="Pokyny pro vyplnění" sheetId="4" r:id="rId4"/>
  </sheets>
  <definedNames>
    <definedName name="_xlnm._FilterDatabase" localSheetId="2" hidden="1">'Objekt0 - VÍCEÚČELOVÉ HŘIŠTĚ'!$C$81:$K$97</definedName>
    <definedName name="_xlnm._FilterDatabase" localSheetId="1" hidden="1">'SONA6681-1 - LAS Ostrov -...'!$C$83:$K$163</definedName>
    <definedName name="_xlnm.Print_Titles" localSheetId="2">'Objekt0 - VÍCEÚČELOVÉ HŘIŠTĚ'!$81:$81</definedName>
    <definedName name="_xlnm.Print_Titles" localSheetId="0">'Rekapitulace stavby'!$52:$52</definedName>
    <definedName name="_xlnm.Print_Titles" localSheetId="1">'SONA6681-1 - LAS Ostrov -...'!$83:$83</definedName>
    <definedName name="_xlnm.Print_Area" localSheetId="2">'Objekt0 - VÍCEÚČELOVÉ HŘIŠTĚ'!$C$4:$J$39,'Objekt0 - VÍCEÚČELOVÉ HŘIŠTĚ'!$C$45:$J$63,'Objekt0 - VÍCEÚČELOVÉ HŘIŠTĚ'!$C$69:$K$97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'SONA6681-1 - LAS Ostrov -...'!$C$4:$J$37,'SONA6681-1 - LAS Ostrov -...'!$C$43:$J$67,'SONA6681-1 - LAS Ostrov -...'!$C$73:$K$163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96" i="3"/>
  <c r="BH96" i="3"/>
  <c r="BG96" i="3"/>
  <c r="BF96" i="3"/>
  <c r="T96" i="3"/>
  <c r="T95" i="3"/>
  <c r="R96" i="3"/>
  <c r="R95" i="3" s="1"/>
  <c r="P96" i="3"/>
  <c r="P95" i="3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BI84" i="3"/>
  <c r="BH84" i="3"/>
  <c r="BG84" i="3"/>
  <c r="BF84" i="3"/>
  <c r="T84" i="3"/>
  <c r="T83" i="3"/>
  <c r="R84" i="3"/>
  <c r="R83" i="3"/>
  <c r="P84" i="3"/>
  <c r="P83" i="3"/>
  <c r="F78" i="3"/>
  <c r="F76" i="3"/>
  <c r="E74" i="3"/>
  <c r="F54" i="3"/>
  <c r="F52" i="3"/>
  <c r="E50" i="3"/>
  <c r="J24" i="3"/>
  <c r="E24" i="3"/>
  <c r="J55" i="3" s="1"/>
  <c r="J23" i="3"/>
  <c r="J21" i="3"/>
  <c r="E21" i="3"/>
  <c r="J54" i="3" s="1"/>
  <c r="J20" i="3"/>
  <c r="J18" i="3"/>
  <c r="E18" i="3"/>
  <c r="F79" i="3" s="1"/>
  <c r="J17" i="3"/>
  <c r="J12" i="3"/>
  <c r="J76" i="3"/>
  <c r="E7" i="3"/>
  <c r="E72" i="3" s="1"/>
  <c r="J35" i="2"/>
  <c r="J34" i="2"/>
  <c r="AY55" i="1"/>
  <c r="J33" i="2"/>
  <c r="AX55" i="1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T146" i="2"/>
  <c r="R147" i="2"/>
  <c r="R146" i="2"/>
  <c r="P147" i="2"/>
  <c r="P146" i="2" s="1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T118" i="2" s="1"/>
  <c r="R119" i="2"/>
  <c r="R118" i="2"/>
  <c r="P119" i="2"/>
  <c r="P118" i="2" s="1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BI90" i="2"/>
  <c r="BH90" i="2"/>
  <c r="BG90" i="2"/>
  <c r="BF90" i="2"/>
  <c r="T90" i="2"/>
  <c r="R90" i="2"/>
  <c r="P90" i="2"/>
  <c r="BI87" i="2"/>
  <c r="BH87" i="2"/>
  <c r="BG87" i="2"/>
  <c r="BF87" i="2"/>
  <c r="T87" i="2"/>
  <c r="R87" i="2"/>
  <c r="P87" i="2"/>
  <c r="J81" i="2"/>
  <c r="F80" i="2"/>
  <c r="F78" i="2"/>
  <c r="E76" i="2"/>
  <c r="J51" i="2"/>
  <c r="F50" i="2"/>
  <c r="F48" i="2"/>
  <c r="E46" i="2"/>
  <c r="J19" i="2"/>
  <c r="E19" i="2"/>
  <c r="J80" i="2"/>
  <c r="J18" i="2"/>
  <c r="J16" i="2"/>
  <c r="E16" i="2"/>
  <c r="F81" i="2"/>
  <c r="J15" i="2"/>
  <c r="J10" i="2"/>
  <c r="J78" i="2"/>
  <c r="L50" i="1"/>
  <c r="AM50" i="1"/>
  <c r="AM49" i="1"/>
  <c r="L49" i="1"/>
  <c r="AM47" i="1"/>
  <c r="L47" i="1"/>
  <c r="L45" i="1"/>
  <c r="L44" i="1"/>
  <c r="J161" i="2"/>
  <c r="J93" i="2"/>
  <c r="BK109" i="2"/>
  <c r="BK93" i="3"/>
  <c r="BK140" i="2"/>
  <c r="J99" i="2"/>
  <c r="J112" i="2"/>
  <c r="J91" i="3"/>
  <c r="J151" i="2"/>
  <c r="BK137" i="2"/>
  <c r="J96" i="2"/>
  <c r="BK161" i="2"/>
  <c r="J159" i="2"/>
  <c r="J123" i="2"/>
  <c r="BK87" i="2"/>
  <c r="BK155" i="2"/>
  <c r="J140" i="2"/>
  <c r="BK96" i="2"/>
  <c r="BK123" i="2"/>
  <c r="J87" i="3"/>
  <c r="BK119" i="2"/>
  <c r="J87" i="2"/>
  <c r="AS54" i="1"/>
  <c r="BK126" i="2"/>
  <c r="J90" i="2"/>
  <c r="J96" i="3"/>
  <c r="J147" i="2"/>
  <c r="BK99" i="2"/>
  <c r="J119" i="2"/>
  <c r="J89" i="3"/>
  <c r="J130" i="2"/>
  <c r="BK102" i="2"/>
  <c r="J153" i="2"/>
  <c r="J93" i="3"/>
  <c r="BK151" i="2"/>
  <c r="J105" i="2"/>
  <c r="J126" i="2"/>
  <c r="BK89" i="3"/>
  <c r="BK143" i="2"/>
  <c r="J102" i="2"/>
  <c r="BK130" i="2"/>
  <c r="BK84" i="3"/>
  <c r="J137" i="2"/>
  <c r="BK93" i="2"/>
  <c r="BK105" i="2"/>
  <c r="J155" i="2"/>
  <c r="BK115" i="2"/>
  <c r="BK153" i="2"/>
  <c r="J84" i="3"/>
  <c r="BK133" i="2"/>
  <c r="BK90" i="2"/>
  <c r="BK159" i="2"/>
  <c r="BK91" i="3"/>
  <c r="BK147" i="2"/>
  <c r="BK112" i="2"/>
  <c r="J115" i="2"/>
  <c r="BK96" i="3"/>
  <c r="J143" i="2"/>
  <c r="J109" i="2"/>
  <c r="J133" i="2"/>
  <c r="BK87" i="3"/>
  <c r="P86" i="2" l="1"/>
  <c r="R108" i="2"/>
  <c r="P122" i="2"/>
  <c r="R129" i="2"/>
  <c r="P136" i="2"/>
  <c r="BK158" i="2"/>
  <c r="J158" i="2"/>
  <c r="J66" i="2"/>
  <c r="BK86" i="2"/>
  <c r="J86" i="2" s="1"/>
  <c r="J57" i="2" s="1"/>
  <c r="P108" i="2"/>
  <c r="R122" i="2"/>
  <c r="P129" i="2"/>
  <c r="BK136" i="2"/>
  <c r="J136" i="2" s="1"/>
  <c r="J62" i="2" s="1"/>
  <c r="BK150" i="2"/>
  <c r="J150" i="2"/>
  <c r="J65" i="2"/>
  <c r="R150" i="2"/>
  <c r="R149" i="2" s="1"/>
  <c r="R158" i="2"/>
  <c r="BK86" i="3"/>
  <c r="J86" i="3"/>
  <c r="J61" i="3"/>
  <c r="T86" i="2"/>
  <c r="T108" i="2"/>
  <c r="T122" i="2"/>
  <c r="T129" i="2"/>
  <c r="T136" i="2"/>
  <c r="T150" i="2"/>
  <c r="T149" i="2"/>
  <c r="T158" i="2"/>
  <c r="R86" i="2"/>
  <c r="BK108" i="2"/>
  <c r="J108" i="2"/>
  <c r="J58" i="2"/>
  <c r="BK122" i="2"/>
  <c r="J122" i="2" s="1"/>
  <c r="J60" i="2" s="1"/>
  <c r="BK129" i="2"/>
  <c r="J129" i="2"/>
  <c r="J61" i="2"/>
  <c r="R136" i="2"/>
  <c r="P150" i="2"/>
  <c r="P149" i="2"/>
  <c r="P158" i="2"/>
  <c r="P86" i="3"/>
  <c r="P82" i="3"/>
  <c r="AU56" i="1"/>
  <c r="R86" i="3"/>
  <c r="R82" i="3"/>
  <c r="T86" i="3"/>
  <c r="T82" i="3"/>
  <c r="BK146" i="2"/>
  <c r="J146" i="2"/>
  <c r="J63" i="2" s="1"/>
  <c r="BK118" i="2"/>
  <c r="J118" i="2" s="1"/>
  <c r="J59" i="2" s="1"/>
  <c r="BK83" i="3"/>
  <c r="J83" i="3" s="1"/>
  <c r="J60" i="3" s="1"/>
  <c r="BK95" i="3"/>
  <c r="J95" i="3" s="1"/>
  <c r="J62" i="3" s="1"/>
  <c r="F55" i="3"/>
  <c r="J78" i="3"/>
  <c r="J79" i="3"/>
  <c r="BE91" i="3"/>
  <c r="E48" i="3"/>
  <c r="J52" i="3"/>
  <c r="BE84" i="3"/>
  <c r="BE87" i="3"/>
  <c r="BE93" i="3"/>
  <c r="BE96" i="3"/>
  <c r="BE89" i="3"/>
  <c r="BE153" i="2"/>
  <c r="J48" i="2"/>
  <c r="J50" i="2"/>
  <c r="BE102" i="2"/>
  <c r="BE115" i="2"/>
  <c r="BE119" i="2"/>
  <c r="BE133" i="2"/>
  <c r="BE151" i="2"/>
  <c r="F51" i="2"/>
  <c r="BE87" i="2"/>
  <c r="BE90" i="2"/>
  <c r="BE93" i="2"/>
  <c r="BE96" i="2"/>
  <c r="BE99" i="2"/>
  <c r="BE105" i="2"/>
  <c r="BE109" i="2"/>
  <c r="BE112" i="2"/>
  <c r="BE123" i="2"/>
  <c r="BE126" i="2"/>
  <c r="BE130" i="2"/>
  <c r="BE137" i="2"/>
  <c r="BE140" i="2"/>
  <c r="BE143" i="2"/>
  <c r="BE147" i="2"/>
  <c r="BE155" i="2"/>
  <c r="BE161" i="2"/>
  <c r="BE159" i="2"/>
  <c r="F35" i="2"/>
  <c r="BD55" i="1" s="1"/>
  <c r="F34" i="2"/>
  <c r="BC55" i="1"/>
  <c r="J32" i="2"/>
  <c r="AW55" i="1"/>
  <c r="F36" i="3"/>
  <c r="BC56" i="1"/>
  <c r="F34" i="3"/>
  <c r="BA56" i="1" s="1"/>
  <c r="F32" i="2"/>
  <c r="BA55" i="1" s="1"/>
  <c r="F35" i="3"/>
  <c r="BB56" i="1"/>
  <c r="F33" i="2"/>
  <c r="BB55" i="1"/>
  <c r="J34" i="3"/>
  <c r="AW56" i="1" s="1"/>
  <c r="F37" i="3"/>
  <c r="BD56" i="1" s="1"/>
  <c r="T85" i="2" l="1"/>
  <c r="T84" i="2"/>
  <c r="P85" i="2"/>
  <c r="P84" i="2" s="1"/>
  <c r="AU55" i="1" s="1"/>
  <c r="AU54" i="1" s="1"/>
  <c r="R85" i="2"/>
  <c r="R84" i="2"/>
  <c r="BK82" i="3"/>
  <c r="J82" i="3" s="1"/>
  <c r="J59" i="3" s="1"/>
  <c r="BK85" i="2"/>
  <c r="J85" i="2" s="1"/>
  <c r="J56" i="2" s="1"/>
  <c r="BK149" i="2"/>
  <c r="J149" i="2"/>
  <c r="J64" i="2" s="1"/>
  <c r="BC54" i="1"/>
  <c r="W32" i="1" s="1"/>
  <c r="BD54" i="1"/>
  <c r="W33" i="1" s="1"/>
  <c r="BB54" i="1"/>
  <c r="W31" i="1"/>
  <c r="J33" i="3"/>
  <c r="AV56" i="1"/>
  <c r="AT56" i="1" s="1"/>
  <c r="BA54" i="1"/>
  <c r="W30" i="1" s="1"/>
  <c r="F33" i="3"/>
  <c r="AZ56" i="1"/>
  <c r="F31" i="2"/>
  <c r="AZ55" i="1"/>
  <c r="J31" i="2"/>
  <c r="AV55" i="1" s="1"/>
  <c r="AT55" i="1" s="1"/>
  <c r="BK84" i="2" l="1"/>
  <c r="J84" i="2"/>
  <c r="J55" i="2"/>
  <c r="J30" i="3"/>
  <c r="AG56" i="1" s="1"/>
  <c r="AX54" i="1"/>
  <c r="AZ54" i="1"/>
  <c r="W29" i="1"/>
  <c r="AW54" i="1"/>
  <c r="AK30" i="1" s="1"/>
  <c r="AY54" i="1"/>
  <c r="J39" i="3" l="1"/>
  <c r="AN56" i="1"/>
  <c r="AV54" i="1"/>
  <c r="AK29" i="1" s="1"/>
  <c r="J28" i="2"/>
  <c r="AG55" i="1" s="1"/>
  <c r="AG54" i="1" s="1"/>
  <c r="AK26" i="1" s="1"/>
  <c r="J37" i="2" l="1"/>
  <c r="AN55" i="1"/>
  <c r="AK35" i="1"/>
  <c r="AT54" i="1"/>
  <c r="AN54" i="1" s="1"/>
</calcChain>
</file>

<file path=xl/sharedStrings.xml><?xml version="1.0" encoding="utf-8"?>
<sst xmlns="http://schemas.openxmlformats.org/spreadsheetml/2006/main" count="1567" uniqueCount="472">
  <si>
    <t>Export Komplet</t>
  </si>
  <si>
    <t>VZ</t>
  </si>
  <si>
    <t>2.0</t>
  </si>
  <si>
    <t>ZAMOK</t>
  </si>
  <si>
    <t>False</t>
  </si>
  <si>
    <t>{39743a85-c1b1-483f-b71d-7db9929601a0}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</si>
  <si>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</si>
  <si>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</si>
  <si>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</si>
  <si>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</si>
  <si>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</si>
  <si>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</si>
  <si>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Kód:</t>
  </si>
  <si>
    <t>SONA6681-1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</si>
  <si>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</si>
  <si>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</si>
  <si>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LAS Ostrov - renovace povrchu atletického oválu a přilehlých sektorů + zábradlí před tribunou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</si>
  <si>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</si>
  <si>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</si>
  <si>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</si>
  <si>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</si>
  <si>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</si>
  <si>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</si>
  <si>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</si>
  <si>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</si>
  <si>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00254843</t>
  </si>
  <si>
    <t>Město Ostrov</t>
  </si>
  <si>
    <t>DIČ:</t>
  </si>
  <si>
    <t>CZ00254843</t>
  </si>
  <si>
    <t>Účastník:</t>
  </si>
  <si>
    <t>Vyplň údaj</t>
  </si>
  <si>
    <t>Projektant:</t>
  </si>
  <si>
    <t>True</t>
  </si>
  <si>
    <t>Zpracovatel:</t>
  </si>
  <si>
    <t>Neubauerová Soňa, SK-Projekt Ostrov</t>
  </si>
  <si>
    <t>Poznámka:</t>
  </si>
  <si>
    <t>Bližší specifikace je uvedena v PD, která je součástí ZD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</si>
  <si>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</si>
  <si>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</si>
  <si>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</si>
  <si>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</si>
  <si>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</si>
  <si>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</si>
  <si>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</si>
  <si>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</si>
  <si>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</si>
  <si>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</si>
  <si>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</si>
  <si>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</si>
  <si>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</si>
  <si>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</si>
  <si>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</si>
  <si>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</si>
  <si>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</si>
  <si>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</si>
  <si>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</si>
  <si>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</si>
  <si>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</si>
  <si>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</si>
  <si>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</si>
  <si>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</si>
  <si>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</si>
  <si>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</si>
  <si>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</si>
  <si>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</si>
  <si>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</si>
  <si>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</si>
  <si>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</si>
  <si>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</si>
  <si>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</si>
  <si>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</si>
  <si>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</si>
  <si>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</si>
  <si>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</si>
  <si>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</si>
  <si>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</si>
  <si>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</si>
  <si>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</si>
  <si>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Objekt0</t>
  </si>
  <si>
    <t>VÍCEÚČELOVÉ HŘIŠTĚ</t>
  </si>
  <si>
    <t>{ac3407c6-c280-47c7-8860-4138e45a13a2}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</si>
  <si>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</si>
  <si>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</si>
  <si>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</si>
  <si>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</si>
  <si>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</si>
  <si>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</si>
  <si>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</si>
  <si>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</si>
  <si>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11 - Přípravné a přidružené zemní práce</t>
  </si>
  <si>
    <t xml:space="preserve">    2 - Zakládání</t>
  </si>
  <si>
    <t xml:space="preserve">    5 - Komunikace pozemní</t>
  </si>
  <si>
    <t xml:space="preserve">    95 - Dokončovací konstrukce a práce pozemních staveb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</si>
  <si>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</si>
  <si>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</si>
  <si>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</si>
  <si>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</si>
  <si>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</si>
  <si>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</si>
  <si>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</si>
  <si>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</si>
  <si>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</si>
  <si>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</si>
  <si>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</si>
  <si>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</si>
  <si>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</si>
  <si>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</si>
  <si>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</si>
  <si>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</si>
  <si>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</si>
  <si>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</si>
  <si>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</si>
  <si>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</si>
  <si>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</si>
  <si>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</si>
  <si>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</si>
  <si>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133212811</t>
  </si>
  <si>
    <t>Hloubení nezapažených šachet v hornině třídy těžitelnosti I skupiny 3 plocha výkopu do 4 m2 ručně</t>
  </si>
  <si>
    <t>m3</t>
  </si>
  <si>
    <t>CS ÚRS 2025 01</t>
  </si>
  <si>
    <t>4</t>
  </si>
  <si>
    <t>-1130387777</t>
  </si>
  <si>
    <t>PP</t>
  </si>
  <si>
    <t>Online PSC</t>
  </si>
  <si>
    <t>https://podminky.urs.cz/item/CS_URS_2025_01/133212811</t>
  </si>
  <si>
    <t>133312811</t>
  </si>
  <si>
    <t>Hloubení nezapažených šachet v hornině třídy těžitelnosti II skupiny 4 plocha výkopu do 4 m2 ručně</t>
  </si>
  <si>
    <t>17135250</t>
  </si>
  <si>
    <t>https://podminky.urs.cz/item/CS_URS_2025_01/133312811</t>
  </si>
  <si>
    <t>3</t>
  </si>
  <si>
    <t>133412811</t>
  </si>
  <si>
    <t>Hloubení nezapažených šachet v hornině třídy těžitelnosti II skupiny 5 plocha výkopu do 4 m2 ručně</t>
  </si>
  <si>
    <t>800276350</t>
  </si>
  <si>
    <t>https://podminky.urs.cz/item/CS_URS_2025_01/133412811</t>
  </si>
  <si>
    <t>162751117</t>
  </si>
  <si>
    <t>Vodorovné přemístění přes 9 000 do 10000 m výkopku/sypaniny z horniny třídy těžitelnosti I skupiny 1 až 3</t>
  </si>
  <si>
    <t>803042666</t>
  </si>
  <si>
    <t>https://podminky.urs.cz/item/CS_URS_2025_01/162751117</t>
  </si>
  <si>
    <t>5</t>
  </si>
  <si>
    <t>162751137</t>
  </si>
  <si>
    <t>Vodorovné přemístění přes 9 000 do 10000 m výkopku/sypaniny z horniny třídy těžitelnosti II skupiny 4 a 5</t>
  </si>
  <si>
    <t>-245020087</t>
  </si>
  <si>
    <t>https://podminky.urs.cz/item/CS_URS_2025_01/162751137</t>
  </si>
  <si>
    <t>6</t>
  </si>
  <si>
    <t>171251201</t>
  </si>
  <si>
    <t>Uložení sypaniny na skládky nebo meziskládky</t>
  </si>
  <si>
    <t>-1780083870</t>
  </si>
  <si>
    <t>https://podminky.urs.cz/item/CS_URS_2025_01/171251201</t>
  </si>
  <si>
    <t>7</t>
  </si>
  <si>
    <t>171201231</t>
  </si>
  <si>
    <t>Poplatek za uložení zeminy a kamení na recyklační skládce (skládkovné) kód odpadu 17 05 04</t>
  </si>
  <si>
    <t>t</t>
  </si>
  <si>
    <t>-674404329</t>
  </si>
  <si>
    <t>https://podminky.urs.cz/item/CS_URS_2025_01/171201231</t>
  </si>
  <si>
    <t>11</t>
  </si>
  <si>
    <t>Přípravné a přidružené zemní práce</t>
  </si>
  <si>
    <t>8</t>
  </si>
  <si>
    <t>113106123</t>
  </si>
  <si>
    <t>Rozebrání dlažeb ze zámkových dlaždic komunikací pro pěší ručně</t>
  </si>
  <si>
    <t>m2</t>
  </si>
  <si>
    <t>-1403398880</t>
  </si>
  <si>
    <t>https://podminky.urs.cz/item/CS_URS_2025_01/113106123</t>
  </si>
  <si>
    <t>9</t>
  </si>
  <si>
    <t>979054451</t>
  </si>
  <si>
    <t>Očištění vybouraných zámkových dlaždic s původním spárováním z kameniva těženého</t>
  </si>
  <si>
    <t>1063803024</t>
  </si>
  <si>
    <t>https://podminky.urs.cz/item/CS_URS_2025_01/979054451</t>
  </si>
  <si>
    <t>10</t>
  </si>
  <si>
    <t>113107122</t>
  </si>
  <si>
    <t>Odstranění podkladu z kameniva drceného tl přes 100 do 200 mm ručně</t>
  </si>
  <si>
    <t>1685776072</t>
  </si>
  <si>
    <t>https://podminky.urs.cz/item/CS_URS_2025_01/113107122</t>
  </si>
  <si>
    <t>Zakládání</t>
  </si>
  <si>
    <t>275313711</t>
  </si>
  <si>
    <t>Základové patky z betonu tř. C 20/25</t>
  </si>
  <si>
    <t>1067895279</t>
  </si>
  <si>
    <t>https://podminky.urs.cz/item/CS_URS_2025_01/275313711</t>
  </si>
  <si>
    <t>Komunikace pozemní</t>
  </si>
  <si>
    <t>564851011</t>
  </si>
  <si>
    <t>Podklad ze štěrkodrtě ŠD plochy do 100 m2 tl 150 mm</t>
  </si>
  <si>
    <t>89768071</t>
  </si>
  <si>
    <t>https://podminky.urs.cz/item/CS_URS_2025_01/564851011</t>
  </si>
  <si>
    <t>13</t>
  </si>
  <si>
    <t>596211110</t>
  </si>
  <si>
    <t>Kladení zámkové dlažby komunikací pro pěší ručně tl 60 mm skupiny A pl do 50 m2 do lože</t>
  </si>
  <si>
    <t>-1580133432</t>
  </si>
  <si>
    <t>https://podminky.urs.cz/item/CS_URS_2025_01/596211110</t>
  </si>
  <si>
    <t>95</t>
  </si>
  <si>
    <t>Dokončovací konstrukce a práce pozemních staveb</t>
  </si>
  <si>
    <t>14</t>
  </si>
  <si>
    <t>953961113</t>
  </si>
  <si>
    <t>Kotva chemickým tmelem M 12 hl 110 mm do betonu, ŽB nebo kamene s vyvrtáním otvoru</t>
  </si>
  <si>
    <t>kus</t>
  </si>
  <si>
    <t>543677211</t>
  </si>
  <si>
    <t>https://podminky.urs.cz/item/CS_URS_2025_01/953961113</t>
  </si>
  <si>
    <t>15</t>
  </si>
  <si>
    <t>953965121</t>
  </si>
  <si>
    <t>Kotevní šroub pro chemické kotvy M 12 dl 160 mm</t>
  </si>
  <si>
    <t>-63148545</t>
  </si>
  <si>
    <t>https://podminky.urs.cz/item/CS_URS_2025_01/953965121</t>
  </si>
  <si>
    <t>997</t>
  </si>
  <si>
    <t>Doprava suti a vybouraných hmot</t>
  </si>
  <si>
    <t>16</t>
  </si>
  <si>
    <t>997221551</t>
  </si>
  <si>
    <t>Vodorovná doprava suti ze sypkých materiálů do 1 km</t>
  </si>
  <si>
    <t>1115294493</t>
  </si>
  <si>
    <t>https://podminky.urs.cz/item/CS_URS_2025_01/997221551</t>
  </si>
  <si>
    <t>17</t>
  </si>
  <si>
    <t>997221559</t>
  </si>
  <si>
    <t>Příplatek za každý další 1 km u vodorovné dopravy suti ze sypkých materiálů</t>
  </si>
  <si>
    <t>-1412939695</t>
  </si>
  <si>
    <t>https://podminky.urs.cz/item/CS_URS_2025_01/997221559</t>
  </si>
  <si>
    <t>18</t>
  </si>
  <si>
    <t>997221873</t>
  </si>
  <si>
    <t>Poplatek za uložení na recyklační skládce (skládkovné) stavebního odpadu zeminy a kamení zatříděného do Katalogu odpadů pod kódem 17 05 04</t>
  </si>
  <si>
    <t>-1775263706</t>
  </si>
  <si>
    <t>https://podminky.urs.cz/item/CS_URS_2025_01/997221873</t>
  </si>
  <si>
    <t>998</t>
  </si>
  <si>
    <t>Přesun hmot</t>
  </si>
  <si>
    <t>19</t>
  </si>
  <si>
    <t>99823211R</t>
  </si>
  <si>
    <t>Přesun hmot pro základy zábradlí</t>
  </si>
  <si>
    <t>173583352</t>
  </si>
  <si>
    <t>PSV</t>
  </si>
  <si>
    <t>Práce a dodávky PSV</t>
  </si>
  <si>
    <t>767</t>
  </si>
  <si>
    <t>Konstrukce zámečnické</t>
  </si>
  <si>
    <t>20</t>
  </si>
  <si>
    <t>7679951R1</t>
  </si>
  <si>
    <t>Montáž atypických zámečnických konstrukcí hmotnost přes 500 kg</t>
  </si>
  <si>
    <t>kg</t>
  </si>
  <si>
    <t>830413369</t>
  </si>
  <si>
    <t>M</t>
  </si>
  <si>
    <t>5530000R8</t>
  </si>
  <si>
    <t>Ocelová konstrukce zábradlí před tribunou, ocel S235 - výroba, dodávka vč.dopravy a povrchové úpravy (nátěr pro tř.prostředí C3, životnost 20let)</t>
  </si>
  <si>
    <t>32</t>
  </si>
  <si>
    <t>2061262283</t>
  </si>
  <si>
    <t>22</t>
  </si>
  <si>
    <t>998767101</t>
  </si>
  <si>
    <t>Přesun hmot tonážní pro zámečnické konstrukce v objektech v do 6 m</t>
  </si>
  <si>
    <t>-1184322171</t>
  </si>
  <si>
    <t>https://podminky.urs.cz/item/CS_URS_2025_01/998767101</t>
  </si>
  <si>
    <t>VRN</t>
  </si>
  <si>
    <t>Vedlejší rozpočtové náklady</t>
  </si>
  <si>
    <t>23</t>
  </si>
  <si>
    <t>0120000R1</t>
  </si>
  <si>
    <t>Geodetické práce  - vytýčení</t>
  </si>
  <si>
    <t>kpl</t>
  </si>
  <si>
    <t>1024</t>
  </si>
  <si>
    <t>1421583915</t>
  </si>
  <si>
    <t>Geodetické práce - vytýčení</t>
  </si>
  <si>
    <t>24</t>
  </si>
  <si>
    <t>0300010R1</t>
  </si>
  <si>
    <t>Zařízení staveniště - vybavení, zabezpečení, ohražení, připojení a spotřeba energií, zrušení</t>
  </si>
  <si>
    <t>1198916295</t>
  </si>
  <si>
    <t>P</t>
  </si>
  <si>
    <t>Poznámka k položce:_x000D_
včetně uvedení okolí do původního stavu</t>
  </si>
  <si>
    <t>Objekt:</t>
  </si>
  <si>
    <t>Objekt0 - VÍCEÚČELOVÉ HŘIŠTĚ</t>
  </si>
  <si>
    <t>11 - Přípravné a přidružené práce</t>
  </si>
  <si>
    <t>58 - Kryty pozemních komunikací, letišť a ploch z betonu a ostatních hmot</t>
  </si>
  <si>
    <t>01VRN - VORN - Vedlejší a ostatní rozpočtové náklady (dle Vyhlášky č. 169/2016 - § 8 až 10 - Vedlejší náklad</t>
  </si>
  <si>
    <t>Přípravné a přidružené práce</t>
  </si>
  <si>
    <t>-</t>
  </si>
  <si>
    <t>důkladné očištění stávajícího povrchu</t>
  </si>
  <si>
    <t>58</t>
  </si>
  <si>
    <t>Kryty pozemních komunikací, letišť a ploch z betonu a ostatních hmot</t>
  </si>
  <si>
    <t>-.1</t>
  </si>
  <si>
    <t>Lokální opravy povrchu vč.lokálního přebroušení</t>
  </si>
  <si>
    <t>Lokální opravy povrchu - vč.lokálního přebroušení</t>
  </si>
  <si>
    <t>5891161-nab1</t>
  </si>
  <si>
    <t>D+M  finální nepropustná vrstva tvořena litou směsí polyuretanového barviva a pojiva s provedením vsypu EPDM granulátu o zrnitosti 1/3,5 mm</t>
  </si>
  <si>
    <t>D+M finální nepropustná vrstva tvořena litou směsí polyuretanového barviva a pojiva s provedením vsypu EPDM granulátu o zrnitosti 1/3,5 mm</t>
  </si>
  <si>
    <t>5891161-nab2</t>
  </si>
  <si>
    <t>Lajnování atletického oválu, tloušťka lajn 5 cm</t>
  </si>
  <si>
    <t>m</t>
  </si>
  <si>
    <t>5891161-nab2.1</t>
  </si>
  <si>
    <t>Lajnování hřišť pro tenis, volejbal, nohejbal a basketbal, tloušťka lajn 5 cm</t>
  </si>
  <si>
    <t>01VRN</t>
  </si>
  <si>
    <t>VORN - Vedlejší a ostatní rozpočtové náklady (dle Vyhlášky č. 169/2016 - § 8 až 10 - Vedlejší náklad</t>
  </si>
  <si>
    <t>VN - dle § 9</t>
  </si>
  <si>
    <t>NÁKLADY SPOJENÉ S VYBUDOVÁNÍM ZAŘÍZENÍ STAVENIŠTĚ - Vybudování zařízení staveniště, náklady za dopravné spojené s přemístěním stavebních kapacit a prostředků pro provedení díla + náklady spojené s likvidací zařízení staveniště a úklidem místa prací, zajiš</t>
  </si>
  <si>
    <t>%</t>
  </si>
  <si>
    <t>NÁKLADY SPOJENÉ S VYBUDOVÁNÍM ZAŘÍZENÍ STAVENIŠTĚ - Vybudování zařízení staveniště, náklady za dopravné spojené s přemístěním stavebních kapacit a prostředků pro provedení díla + náklady spojené s likvidací zařízení staveniště a úklidem místa prací, zajištění podmínek BOZ při práci dle platných předpisů. Územní a provozní vlivy, koordinační činnost.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</si>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</sst>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5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7" fillId="0" borderId="13" xfId="0" applyNumberFormat="1" applyFont="1" applyBorder="1"/>
    <xf numFmtId="166" fontId="27" fillId="0" borderId="14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8" fillId="0" borderId="23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4" fontId="18" fillId="0" borderId="23" xfId="0" applyNumberFormat="1" applyFont="1" applyBorder="1" applyAlignment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33" fillId="0" borderId="23" xfId="0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 wrapText="1"/>
    </xf>
    <xf numFmtId="4" fontId="33" fillId="0" borderId="23" xfId="0" applyNumberFormat="1" applyFont="1" applyBorder="1" applyAlignment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left"/>
    </xf>
    <xf numFmtId="0" fontId="37" fillId="0" borderId="1" xfId="0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13106123" TargetMode="External"/><Relationship Id="rId13" Type="http://schemas.openxmlformats.org/officeDocument/2006/relationships/hyperlink" Target="https://podminky.urs.cz/item/CS_URS_2025_01/596211110" TargetMode="External"/><Relationship Id="rId18" Type="http://schemas.openxmlformats.org/officeDocument/2006/relationships/hyperlink" Target="https://podminky.urs.cz/item/CS_URS_2025_01/997221873" TargetMode="External"/><Relationship Id="rId3" Type="http://schemas.openxmlformats.org/officeDocument/2006/relationships/hyperlink" Target="https://podminky.urs.cz/item/CS_URS_2025_01/133412811" TargetMode="External"/><Relationship Id="rId7" Type="http://schemas.openxmlformats.org/officeDocument/2006/relationships/hyperlink" Target="https://podminky.urs.cz/item/CS_URS_2025_01/171201231" TargetMode="External"/><Relationship Id="rId12" Type="http://schemas.openxmlformats.org/officeDocument/2006/relationships/hyperlink" Target="https://podminky.urs.cz/item/CS_URS_2025_01/564851011" TargetMode="External"/><Relationship Id="rId17" Type="http://schemas.openxmlformats.org/officeDocument/2006/relationships/hyperlink" Target="https://podminky.urs.cz/item/CS_URS_2025_01/997221559" TargetMode="External"/><Relationship Id="rId2" Type="http://schemas.openxmlformats.org/officeDocument/2006/relationships/hyperlink" Target="https://podminky.urs.cz/item/CS_URS_2025_01/133312811" TargetMode="External"/><Relationship Id="rId16" Type="http://schemas.openxmlformats.org/officeDocument/2006/relationships/hyperlink" Target="https://podminky.urs.cz/item/CS_URS_2025_01/997221551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133212811" TargetMode="External"/><Relationship Id="rId6" Type="http://schemas.openxmlformats.org/officeDocument/2006/relationships/hyperlink" Target="https://podminky.urs.cz/item/CS_URS_2025_01/171251201" TargetMode="External"/><Relationship Id="rId11" Type="http://schemas.openxmlformats.org/officeDocument/2006/relationships/hyperlink" Target="https://podminky.urs.cz/item/CS_URS_2025_01/275313711" TargetMode="External"/><Relationship Id="rId5" Type="http://schemas.openxmlformats.org/officeDocument/2006/relationships/hyperlink" Target="https://podminky.urs.cz/item/CS_URS_2025_01/162751137" TargetMode="External"/><Relationship Id="rId15" Type="http://schemas.openxmlformats.org/officeDocument/2006/relationships/hyperlink" Target="https://podminky.urs.cz/item/CS_URS_2025_01/953965121" TargetMode="External"/><Relationship Id="rId10" Type="http://schemas.openxmlformats.org/officeDocument/2006/relationships/hyperlink" Target="https://podminky.urs.cz/item/CS_URS_2025_01/113107122" TargetMode="External"/><Relationship Id="rId19" Type="http://schemas.openxmlformats.org/officeDocument/2006/relationships/hyperlink" Target="https://podminky.urs.cz/item/CS_URS_2025_01/998767101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979054451" TargetMode="External"/><Relationship Id="rId14" Type="http://schemas.openxmlformats.org/officeDocument/2006/relationships/hyperlink" Target="https://podminky.urs.cz/item/CS_URS_2025_01/9539611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2" workbookViewId="0">
      <selection activeCell="AN17" sqref="AN1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6</v>
      </c>
    </row>
    <row r="5" spans="1:74" ht="12" customHeight="1">
      <c r="B5" s="17"/>
      <c r="D5" s="21" t="s">
        <v>12</v>
      </c>
      <c r="K5" s="268" t="s">
        <v>13</v>
      </c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R5" s="17"/>
      <c r="BE5" s="265" t="s">
        <v>14</v>
      </c>
      <c r="BS5" s="14" t="s">
        <v>6</v>
      </c>
    </row>
    <row r="6" spans="1:74" ht="36.950000000000003" customHeight="1">
      <c r="B6" s="17"/>
      <c r="D6" s="23" t="s">
        <v>15</v>
      </c>
      <c r="K6" s="269" t="s">
        <v>16</v>
      </c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R6" s="17"/>
      <c r="BE6" s="266"/>
      <c r="BS6" s="14" t="s">
        <v>6</v>
      </c>
    </row>
    <row r="7" spans="1:74" ht="12" customHeight="1">
      <c r="B7" s="17"/>
      <c r="D7" s="24" t="s">
        <v>17</v>
      </c>
      <c r="K7" s="22" t="s">
        <v>18</v>
      </c>
      <c r="AK7" s="24" t="s">
        <v>19</v>
      </c>
      <c r="AN7" s="22" t="s">
        <v>18</v>
      </c>
      <c r="AR7" s="17"/>
      <c r="BE7" s="266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30</v>
      </c>
      <c r="AR8" s="17"/>
      <c r="BE8" s="266"/>
      <c r="BS8" s="14" t="s">
        <v>6</v>
      </c>
    </row>
    <row r="9" spans="1:74" ht="14.45" customHeight="1">
      <c r="B9" s="17"/>
      <c r="AR9" s="17"/>
      <c r="BE9" s="266"/>
      <c r="BS9" s="14" t="s">
        <v>6</v>
      </c>
    </row>
    <row r="10" spans="1:74" ht="12" customHeight="1">
      <c r="B10" s="17"/>
      <c r="D10" s="24" t="s">
        <v>23</v>
      </c>
      <c r="AK10" s="24" t="s">
        <v>24</v>
      </c>
      <c r="AN10" s="22" t="s">
        <v>25</v>
      </c>
      <c r="AR10" s="17"/>
      <c r="BE10" s="266"/>
      <c r="BS10" s="14" t="s">
        <v>6</v>
      </c>
    </row>
    <row r="11" spans="1:74" ht="18.399999999999999" customHeight="1">
      <c r="B11" s="17"/>
      <c r="E11" s="22" t="s">
        <v>26</v>
      </c>
      <c r="AK11" s="24" t="s">
        <v>27</v>
      </c>
      <c r="AN11" s="22" t="s">
        <v>28</v>
      </c>
      <c r="AR11" s="17"/>
      <c r="BE11" s="266"/>
      <c r="BS11" s="14" t="s">
        <v>6</v>
      </c>
    </row>
    <row r="12" spans="1:74" ht="6.95" customHeight="1">
      <c r="B12" s="17"/>
      <c r="AR12" s="17"/>
      <c r="BE12" s="266"/>
      <c r="BS12" s="14" t="s">
        <v>6</v>
      </c>
    </row>
    <row r="13" spans="1:74" ht="12" customHeight="1">
      <c r="B13" s="17"/>
      <c r="D13" s="24" t="s">
        <v>29</v>
      </c>
      <c r="AK13" s="24" t="s">
        <v>24</v>
      </c>
      <c r="AN13" s="26" t="s">
        <v>30</v>
      </c>
      <c r="AR13" s="17"/>
      <c r="BE13" s="266"/>
      <c r="BS13" s="14" t="s">
        <v>6</v>
      </c>
    </row>
    <row r="14" spans="1:74" ht="12.75">
      <c r="B14" s="17"/>
      <c r="E14" s="270" t="s">
        <v>30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4" t="s">
        <v>27</v>
      </c>
      <c r="AN14" s="26" t="s">
        <v>30</v>
      </c>
      <c r="AR14" s="17"/>
      <c r="BE14" s="266"/>
      <c r="BS14" s="14" t="s">
        <v>6</v>
      </c>
    </row>
    <row r="15" spans="1:74" ht="6.95" customHeight="1">
      <c r="B15" s="17"/>
      <c r="AR15" s="17"/>
      <c r="BE15" s="266"/>
      <c r="BS15" s="14" t="s">
        <v>4</v>
      </c>
    </row>
    <row r="16" spans="1:74" ht="12" customHeight="1">
      <c r="B16" s="17"/>
      <c r="D16" s="24" t="s">
        <v>31</v>
      </c>
      <c r="AK16" s="24" t="s">
        <v>24</v>
      </c>
      <c r="AN16" s="22" t="s">
        <v>18</v>
      </c>
      <c r="AR16" s="17"/>
      <c r="BE16" s="266"/>
      <c r="BS16" s="14" t="s">
        <v>4</v>
      </c>
    </row>
    <row r="17" spans="2:71" ht="18.399999999999999" customHeight="1">
      <c r="B17" s="17"/>
      <c r="E17" s="22" t="s">
        <v>21</v>
      </c>
      <c r="AK17" s="24" t="s">
        <v>27</v>
      </c>
      <c r="AN17" s="22" t="s">
        <v>18</v>
      </c>
      <c r="AR17" s="17"/>
      <c r="BE17" s="266"/>
      <c r="BS17" s="14" t="s">
        <v>32</v>
      </c>
    </row>
    <row r="18" spans="2:71" ht="6.95" customHeight="1">
      <c r="B18" s="17"/>
      <c r="AR18" s="17"/>
      <c r="BE18" s="266"/>
      <c r="BS18" s="14" t="s">
        <v>6</v>
      </c>
    </row>
    <row r="19" spans="2:71" ht="12" customHeight="1">
      <c r="B19" s="17"/>
      <c r="D19" s="24" t="s">
        <v>33</v>
      </c>
      <c r="AK19" s="24" t="s">
        <v>24</v>
      </c>
      <c r="AN19" s="22" t="s">
        <v>18</v>
      </c>
      <c r="AR19" s="17"/>
      <c r="BE19" s="266"/>
      <c r="BS19" s="14" t="s">
        <v>6</v>
      </c>
    </row>
    <row r="20" spans="2:71" ht="18.399999999999999" customHeight="1">
      <c r="B20" s="17"/>
      <c r="E20" s="22" t="s">
        <v>34</v>
      </c>
      <c r="AK20" s="24" t="s">
        <v>27</v>
      </c>
      <c r="AN20" s="22" t="s">
        <v>18</v>
      </c>
      <c r="AR20" s="17"/>
      <c r="BE20" s="266"/>
      <c r="BS20" s="14" t="s">
        <v>32</v>
      </c>
    </row>
    <row r="21" spans="2:71" ht="6.95" customHeight="1">
      <c r="B21" s="17"/>
      <c r="AR21" s="17"/>
      <c r="BE21" s="266"/>
    </row>
    <row r="22" spans="2:71" ht="12" customHeight="1">
      <c r="B22" s="17"/>
      <c r="D22" s="24" t="s">
        <v>35</v>
      </c>
      <c r="AR22" s="17"/>
      <c r="BE22" s="266"/>
    </row>
    <row r="23" spans="2:71" ht="16.5" customHeight="1">
      <c r="B23" s="17"/>
      <c r="E23" s="272" t="s">
        <v>36</v>
      </c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R23" s="17"/>
      <c r="BE23" s="266"/>
    </row>
    <row r="24" spans="2:71" ht="6.95" customHeight="1">
      <c r="B24" s="17"/>
      <c r="AR24" s="17"/>
      <c r="BE24" s="266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66"/>
    </row>
    <row r="26" spans="2:71" s="1" customFormat="1" ht="25.9" customHeight="1">
      <c r="B26" s="29"/>
      <c r="D26" s="30" t="s">
        <v>37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73">
        <f>ROUND(AG54,2)</f>
        <v>0</v>
      </c>
      <c r="AL26" s="274"/>
      <c r="AM26" s="274"/>
      <c r="AN26" s="274"/>
      <c r="AO26" s="274"/>
      <c r="AR26" s="29"/>
      <c r="BE26" s="266"/>
    </row>
    <row r="27" spans="2:71" s="1" customFormat="1" ht="6.95" customHeight="1">
      <c r="B27" s="29"/>
      <c r="AR27" s="29"/>
      <c r="BE27" s="266"/>
    </row>
    <row r="28" spans="2:71" s="1" customFormat="1" ht="12.75">
      <c r="B28" s="29"/>
      <c r="L28" s="275" t="s">
        <v>38</v>
      </c>
      <c r="M28" s="275"/>
      <c r="N28" s="275"/>
      <c r="O28" s="275"/>
      <c r="P28" s="275"/>
      <c r="W28" s="275" t="s">
        <v>39</v>
      </c>
      <c r="X28" s="275"/>
      <c r="Y28" s="275"/>
      <c r="Z28" s="275"/>
      <c r="AA28" s="275"/>
      <c r="AB28" s="275"/>
      <c r="AC28" s="275"/>
      <c r="AD28" s="275"/>
      <c r="AE28" s="275"/>
      <c r="AK28" s="275" t="s">
        <v>40</v>
      </c>
      <c r="AL28" s="275"/>
      <c r="AM28" s="275"/>
      <c r="AN28" s="275"/>
      <c r="AO28" s="275"/>
      <c r="AR28" s="29"/>
      <c r="BE28" s="266"/>
    </row>
    <row r="29" spans="2:71" s="2" customFormat="1" ht="14.45" customHeight="1">
      <c r="B29" s="33"/>
      <c r="D29" s="24" t="s">
        <v>41</v>
      </c>
      <c r="F29" s="24" t="s">
        <v>42</v>
      </c>
      <c r="L29" s="260">
        <v>0.21</v>
      </c>
      <c r="M29" s="259"/>
      <c r="N29" s="259"/>
      <c r="O29" s="259"/>
      <c r="P29" s="259"/>
      <c r="W29" s="258">
        <f>ROUND(AZ54, 2)</f>
        <v>0</v>
      </c>
      <c r="X29" s="259"/>
      <c r="Y29" s="259"/>
      <c r="Z29" s="259"/>
      <c r="AA29" s="259"/>
      <c r="AB29" s="259"/>
      <c r="AC29" s="259"/>
      <c r="AD29" s="259"/>
      <c r="AE29" s="259"/>
      <c r="AK29" s="258">
        <f>ROUND(AV54, 2)</f>
        <v>0</v>
      </c>
      <c r="AL29" s="259"/>
      <c r="AM29" s="259"/>
      <c r="AN29" s="259"/>
      <c r="AO29" s="259"/>
      <c r="AR29" s="33"/>
      <c r="BE29" s="267"/>
    </row>
    <row r="30" spans="2:71" s="2" customFormat="1" ht="14.45" customHeight="1">
      <c r="B30" s="33"/>
      <c r="F30" s="24" t="s">
        <v>43</v>
      </c>
      <c r="L30" s="260">
        <v>0.12</v>
      </c>
      <c r="M30" s="259"/>
      <c r="N30" s="259"/>
      <c r="O30" s="259"/>
      <c r="P30" s="259"/>
      <c r="W30" s="258">
        <f>ROUND(BA54, 2)</f>
        <v>0</v>
      </c>
      <c r="X30" s="259"/>
      <c r="Y30" s="259"/>
      <c r="Z30" s="259"/>
      <c r="AA30" s="259"/>
      <c r="AB30" s="259"/>
      <c r="AC30" s="259"/>
      <c r="AD30" s="259"/>
      <c r="AE30" s="259"/>
      <c r="AK30" s="258">
        <f>ROUND(AW54, 2)</f>
        <v>0</v>
      </c>
      <c r="AL30" s="259"/>
      <c r="AM30" s="259"/>
      <c r="AN30" s="259"/>
      <c r="AO30" s="259"/>
      <c r="AR30" s="33"/>
      <c r="BE30" s="267"/>
    </row>
    <row r="31" spans="2:71" s="2" customFormat="1" ht="14.45" hidden="1" customHeight="1">
      <c r="B31" s="33"/>
      <c r="F31" s="24" t="s">
        <v>44</v>
      </c>
      <c r="L31" s="260">
        <v>0.21</v>
      </c>
      <c r="M31" s="259"/>
      <c r="N31" s="259"/>
      <c r="O31" s="259"/>
      <c r="P31" s="259"/>
      <c r="W31" s="258">
        <f>ROUND(BB54, 2)</f>
        <v>0</v>
      </c>
      <c r="X31" s="259"/>
      <c r="Y31" s="259"/>
      <c r="Z31" s="259"/>
      <c r="AA31" s="259"/>
      <c r="AB31" s="259"/>
      <c r="AC31" s="259"/>
      <c r="AD31" s="259"/>
      <c r="AE31" s="259"/>
      <c r="AK31" s="258">
        <v>0</v>
      </c>
      <c r="AL31" s="259"/>
      <c r="AM31" s="259"/>
      <c r="AN31" s="259"/>
      <c r="AO31" s="259"/>
      <c r="AR31" s="33"/>
      <c r="BE31" s="267"/>
    </row>
    <row r="32" spans="2:71" s="2" customFormat="1" ht="14.45" hidden="1" customHeight="1">
      <c r="B32" s="33"/>
      <c r="F32" s="24" t="s">
        <v>45</v>
      </c>
      <c r="L32" s="260">
        <v>0.12</v>
      </c>
      <c r="M32" s="259"/>
      <c r="N32" s="259"/>
      <c r="O32" s="259"/>
      <c r="P32" s="259"/>
      <c r="W32" s="258">
        <f>ROUND(BC54, 2)</f>
        <v>0</v>
      </c>
      <c r="X32" s="259"/>
      <c r="Y32" s="259"/>
      <c r="Z32" s="259"/>
      <c r="AA32" s="259"/>
      <c r="AB32" s="259"/>
      <c r="AC32" s="259"/>
      <c r="AD32" s="259"/>
      <c r="AE32" s="259"/>
      <c r="AK32" s="258">
        <v>0</v>
      </c>
      <c r="AL32" s="259"/>
      <c r="AM32" s="259"/>
      <c r="AN32" s="259"/>
      <c r="AO32" s="259"/>
      <c r="AR32" s="33"/>
      <c r="BE32" s="267"/>
    </row>
    <row r="33" spans="2:44" s="2" customFormat="1" ht="14.45" hidden="1" customHeight="1">
      <c r="B33" s="33"/>
      <c r="F33" s="24" t="s">
        <v>46</v>
      </c>
      <c r="L33" s="260">
        <v>0</v>
      </c>
      <c r="M33" s="259"/>
      <c r="N33" s="259"/>
      <c r="O33" s="259"/>
      <c r="P33" s="259"/>
      <c r="W33" s="258">
        <f>ROUND(BD54, 2)</f>
        <v>0</v>
      </c>
      <c r="X33" s="259"/>
      <c r="Y33" s="259"/>
      <c r="Z33" s="259"/>
      <c r="AA33" s="259"/>
      <c r="AB33" s="259"/>
      <c r="AC33" s="259"/>
      <c r="AD33" s="259"/>
      <c r="AE33" s="259"/>
      <c r="AK33" s="258">
        <v>0</v>
      </c>
      <c r="AL33" s="259"/>
      <c r="AM33" s="259"/>
      <c r="AN33" s="259"/>
      <c r="AO33" s="259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47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48</v>
      </c>
      <c r="U35" s="36"/>
      <c r="V35" s="36"/>
      <c r="W35" s="36"/>
      <c r="X35" s="261" t="s">
        <v>49</v>
      </c>
      <c r="Y35" s="262"/>
      <c r="Z35" s="262"/>
      <c r="AA35" s="262"/>
      <c r="AB35" s="262"/>
      <c r="AC35" s="36"/>
      <c r="AD35" s="36"/>
      <c r="AE35" s="36"/>
      <c r="AF35" s="36"/>
      <c r="AG35" s="36"/>
      <c r="AH35" s="36"/>
      <c r="AI35" s="36"/>
      <c r="AJ35" s="36"/>
      <c r="AK35" s="263">
        <f>SUM(AK26:AK33)</f>
        <v>0</v>
      </c>
      <c r="AL35" s="262"/>
      <c r="AM35" s="262"/>
      <c r="AN35" s="262"/>
      <c r="AO35" s="264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18" t="s">
        <v>50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4" t="s">
        <v>12</v>
      </c>
      <c r="L44" s="3" t="str">
        <f>K5</f>
        <v>SONA6681-1</v>
      </c>
      <c r="AR44" s="42"/>
    </row>
    <row r="45" spans="2:44" s="4" customFormat="1" ht="36.950000000000003" customHeight="1">
      <c r="B45" s="43"/>
      <c r="C45" s="44" t="s">
        <v>15</v>
      </c>
      <c r="L45" s="249" t="str">
        <f>K6</f>
        <v>LAS Ostrov - renovace povrchu atletického oválu a přilehlých sektorů + zábradlí před tribunou</v>
      </c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4" t="s">
        <v>20</v>
      </c>
      <c r="L47" s="45" t="str">
        <f>IF(K8="","",K8)</f>
        <v xml:space="preserve"> </v>
      </c>
      <c r="AI47" s="24" t="s">
        <v>22</v>
      </c>
      <c r="AM47" s="251" t="str">
        <f>IF(AN8= "","",AN8)</f>
        <v>Vyplň údaj</v>
      </c>
      <c r="AN47" s="251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4" t="s">
        <v>23</v>
      </c>
      <c r="L49" s="3" t="str">
        <f>IF(E11= "","",E11)</f>
        <v>Město Ostrov</v>
      </c>
      <c r="AI49" s="24" t="s">
        <v>31</v>
      </c>
      <c r="AM49" s="252" t="str">
        <f>IF(E17="","",E17)</f>
        <v xml:space="preserve"> </v>
      </c>
      <c r="AN49" s="253"/>
      <c r="AO49" s="253"/>
      <c r="AP49" s="253"/>
      <c r="AR49" s="29"/>
      <c r="AS49" s="254" t="s">
        <v>51</v>
      </c>
      <c r="AT49" s="255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25.7" customHeight="1">
      <c r="B50" s="29"/>
      <c r="C50" s="24" t="s">
        <v>29</v>
      </c>
      <c r="L50" s="3" t="str">
        <f>IF(E14= "Vyplň údaj","",E14)</f>
        <v/>
      </c>
      <c r="AI50" s="24" t="s">
        <v>33</v>
      </c>
      <c r="AM50" s="252" t="str">
        <f>IF(E20="","",E20)</f>
        <v>Neubauerová Soňa, SK-Projekt Ostrov</v>
      </c>
      <c r="AN50" s="253"/>
      <c r="AO50" s="253"/>
      <c r="AP50" s="253"/>
      <c r="AR50" s="29"/>
      <c r="AS50" s="256"/>
      <c r="AT50" s="257"/>
      <c r="BD50" s="50"/>
    </row>
    <row r="51" spans="1:91" s="1" customFormat="1" ht="10.9" customHeight="1">
      <c r="B51" s="29"/>
      <c r="AR51" s="29"/>
      <c r="AS51" s="256"/>
      <c r="AT51" s="257"/>
      <c r="BD51" s="50"/>
    </row>
    <row r="52" spans="1:91" s="1" customFormat="1" ht="29.25" customHeight="1">
      <c r="B52" s="29"/>
      <c r="C52" s="245" t="s">
        <v>52</v>
      </c>
      <c r="D52" s="246"/>
      <c r="E52" s="246"/>
      <c r="F52" s="246"/>
      <c r="G52" s="246"/>
      <c r="H52" s="51"/>
      <c r="I52" s="247" t="s">
        <v>53</v>
      </c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8" t="s">
        <v>54</v>
      </c>
      <c r="AH52" s="246"/>
      <c r="AI52" s="246"/>
      <c r="AJ52" s="246"/>
      <c r="AK52" s="246"/>
      <c r="AL52" s="246"/>
      <c r="AM52" s="246"/>
      <c r="AN52" s="247" t="s">
        <v>55</v>
      </c>
      <c r="AO52" s="246"/>
      <c r="AP52" s="246"/>
      <c r="AQ52" s="52" t="s">
        <v>56</v>
      </c>
      <c r="AR52" s="29"/>
      <c r="AS52" s="53" t="s">
        <v>57</v>
      </c>
      <c r="AT52" s="54" t="s">
        <v>58</v>
      </c>
      <c r="AU52" s="54" t="s">
        <v>59</v>
      </c>
      <c r="AV52" s="54" t="s">
        <v>60</v>
      </c>
      <c r="AW52" s="54" t="s">
        <v>61</v>
      </c>
      <c r="AX52" s="54" t="s">
        <v>62</v>
      </c>
      <c r="AY52" s="54" t="s">
        <v>63</v>
      </c>
      <c r="AZ52" s="54" t="s">
        <v>64</v>
      </c>
      <c r="BA52" s="54" t="s">
        <v>65</v>
      </c>
      <c r="BB52" s="54" t="s">
        <v>66</v>
      </c>
      <c r="BC52" s="54" t="s">
        <v>67</v>
      </c>
      <c r="BD52" s="55" t="s">
        <v>68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7"/>
      <c r="C54" s="58" t="s">
        <v>69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43">
        <f>ROUND(SUM(AG55:AG56),2)</f>
        <v>0</v>
      </c>
      <c r="AH54" s="243"/>
      <c r="AI54" s="243"/>
      <c r="AJ54" s="243"/>
      <c r="AK54" s="243"/>
      <c r="AL54" s="243"/>
      <c r="AM54" s="243"/>
      <c r="AN54" s="244">
        <f>SUM(AG54,AT54)</f>
        <v>0</v>
      </c>
      <c r="AO54" s="244"/>
      <c r="AP54" s="244"/>
      <c r="AQ54" s="61" t="s">
        <v>18</v>
      </c>
      <c r="AR54" s="57"/>
      <c r="AS54" s="62">
        <f>ROUND(SUM(AS55:AS56),2)</f>
        <v>0</v>
      </c>
      <c r="AT54" s="63">
        <f>ROUND(SUM(AV54:AW54),2)</f>
        <v>0</v>
      </c>
      <c r="AU54" s="64">
        <f>ROUND(SUM(AU55:AU56),5)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ROUND(SUM(AZ55:AZ56),2)</f>
        <v>0</v>
      </c>
      <c r="BA54" s="63">
        <f>ROUND(SUM(BA55:BA56),2)</f>
        <v>0</v>
      </c>
      <c r="BB54" s="63">
        <f>ROUND(SUM(BB55:BB56),2)</f>
        <v>0</v>
      </c>
      <c r="BC54" s="63">
        <f>ROUND(SUM(BC55:BC56),2)</f>
        <v>0</v>
      </c>
      <c r="BD54" s="65">
        <f>ROUND(SUM(BD55:BD56),2)</f>
        <v>0</v>
      </c>
      <c r="BS54" s="66" t="s">
        <v>70</v>
      </c>
      <c r="BT54" s="66" t="s">
        <v>71</v>
      </c>
      <c r="BV54" s="66" t="s">
        <v>72</v>
      </c>
      <c r="BW54" s="66" t="s">
        <v>5</v>
      </c>
      <c r="BX54" s="66" t="s">
        <v>73</v>
      </c>
      <c r="CL54" s="66" t="s">
        <v>18</v>
      </c>
    </row>
    <row r="55" spans="1:91" s="6" customFormat="1" ht="37.5" customHeight="1">
      <c r="A55" s="67" t="s">
        <v>74</v>
      </c>
      <c r="B55" s="68"/>
      <c r="C55" s="69"/>
      <c r="D55" s="242" t="s">
        <v>13</v>
      </c>
      <c r="E55" s="242"/>
      <c r="F55" s="242"/>
      <c r="G55" s="242"/>
      <c r="H55" s="242"/>
      <c r="I55" s="70"/>
      <c r="J55" s="242" t="s">
        <v>16</v>
      </c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0">
        <f>'SONA6681-1 - LAS Ostrov -...'!J28</f>
        <v>0</v>
      </c>
      <c r="AH55" s="241"/>
      <c r="AI55" s="241"/>
      <c r="AJ55" s="241"/>
      <c r="AK55" s="241"/>
      <c r="AL55" s="241"/>
      <c r="AM55" s="241"/>
      <c r="AN55" s="240">
        <f>SUM(AG55,AT55)</f>
        <v>0</v>
      </c>
      <c r="AO55" s="241"/>
      <c r="AP55" s="241"/>
      <c r="AQ55" s="71" t="s">
        <v>75</v>
      </c>
      <c r="AR55" s="68"/>
      <c r="AS55" s="72">
        <v>0</v>
      </c>
      <c r="AT55" s="73">
        <f>ROUND(SUM(AV55:AW55),2)</f>
        <v>0</v>
      </c>
      <c r="AU55" s="74">
        <f>'SONA6681-1 - LAS Ostrov -...'!P84</f>
        <v>0</v>
      </c>
      <c r="AV55" s="73">
        <f>'SONA6681-1 - LAS Ostrov -...'!J31</f>
        <v>0</v>
      </c>
      <c r="AW55" s="73">
        <f>'SONA6681-1 - LAS Ostrov -...'!J32</f>
        <v>0</v>
      </c>
      <c r="AX55" s="73">
        <f>'SONA6681-1 - LAS Ostrov -...'!J33</f>
        <v>0</v>
      </c>
      <c r="AY55" s="73">
        <f>'SONA6681-1 - LAS Ostrov -...'!J34</f>
        <v>0</v>
      </c>
      <c r="AZ55" s="73">
        <f>'SONA6681-1 - LAS Ostrov -...'!F31</f>
        <v>0</v>
      </c>
      <c r="BA55" s="73">
        <f>'SONA6681-1 - LAS Ostrov -...'!F32</f>
        <v>0</v>
      </c>
      <c r="BB55" s="73">
        <f>'SONA6681-1 - LAS Ostrov -...'!F33</f>
        <v>0</v>
      </c>
      <c r="BC55" s="73">
        <f>'SONA6681-1 - LAS Ostrov -...'!F34</f>
        <v>0</v>
      </c>
      <c r="BD55" s="75">
        <f>'SONA6681-1 - LAS Ostrov -...'!F35</f>
        <v>0</v>
      </c>
      <c r="BT55" s="76" t="s">
        <v>76</v>
      </c>
      <c r="BU55" s="76" t="s">
        <v>77</v>
      </c>
      <c r="BV55" s="76" t="s">
        <v>72</v>
      </c>
      <c r="BW55" s="76" t="s">
        <v>5</v>
      </c>
      <c r="BX55" s="76" t="s">
        <v>73</v>
      </c>
      <c r="CL55" s="76" t="s">
        <v>18</v>
      </c>
    </row>
    <row r="56" spans="1:91" s="6" customFormat="1" ht="16.5" customHeight="1">
      <c r="A56" s="67" t="s">
        <v>74</v>
      </c>
      <c r="B56" s="68"/>
      <c r="C56" s="69"/>
      <c r="D56" s="242" t="s">
        <v>78</v>
      </c>
      <c r="E56" s="242"/>
      <c r="F56" s="242"/>
      <c r="G56" s="242"/>
      <c r="H56" s="242"/>
      <c r="I56" s="70"/>
      <c r="J56" s="242" t="s">
        <v>79</v>
      </c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0">
        <f>'Objekt0 - VÍCEÚČELOVÉ HŘIŠTĚ'!J30</f>
        <v>0</v>
      </c>
      <c r="AH56" s="241"/>
      <c r="AI56" s="241"/>
      <c r="AJ56" s="241"/>
      <c r="AK56" s="241"/>
      <c r="AL56" s="241"/>
      <c r="AM56" s="241"/>
      <c r="AN56" s="240">
        <f>SUM(AG56,AT56)</f>
        <v>0</v>
      </c>
      <c r="AO56" s="241"/>
      <c r="AP56" s="241"/>
      <c r="AQ56" s="71" t="s">
        <v>75</v>
      </c>
      <c r="AR56" s="68"/>
      <c r="AS56" s="77">
        <v>0</v>
      </c>
      <c r="AT56" s="78">
        <f>ROUND(SUM(AV56:AW56),2)</f>
        <v>0</v>
      </c>
      <c r="AU56" s="79">
        <f>'Objekt0 - VÍCEÚČELOVÉ HŘIŠTĚ'!P82</f>
        <v>0</v>
      </c>
      <c r="AV56" s="78">
        <f>'Objekt0 - VÍCEÚČELOVÉ HŘIŠTĚ'!J33</f>
        <v>0</v>
      </c>
      <c r="AW56" s="78">
        <f>'Objekt0 - VÍCEÚČELOVÉ HŘIŠTĚ'!J34</f>
        <v>0</v>
      </c>
      <c r="AX56" s="78">
        <f>'Objekt0 - VÍCEÚČELOVÉ HŘIŠTĚ'!J35</f>
        <v>0</v>
      </c>
      <c r="AY56" s="78">
        <f>'Objekt0 - VÍCEÚČELOVÉ HŘIŠTĚ'!J36</f>
        <v>0</v>
      </c>
      <c r="AZ56" s="78">
        <f>'Objekt0 - VÍCEÚČELOVÉ HŘIŠTĚ'!F33</f>
        <v>0</v>
      </c>
      <c r="BA56" s="78">
        <f>'Objekt0 - VÍCEÚČELOVÉ HŘIŠTĚ'!F34</f>
        <v>0</v>
      </c>
      <c r="BB56" s="78">
        <f>'Objekt0 - VÍCEÚČELOVÉ HŘIŠTĚ'!F35</f>
        <v>0</v>
      </c>
      <c r="BC56" s="78">
        <f>'Objekt0 - VÍCEÚČELOVÉ HŘIŠTĚ'!F36</f>
        <v>0</v>
      </c>
      <c r="BD56" s="80">
        <f>'Objekt0 - VÍCEÚČELOVÉ HŘIŠTĚ'!F37</f>
        <v>0</v>
      </c>
      <c r="BT56" s="76" t="s">
        <v>76</v>
      </c>
      <c r="BV56" s="76" t="s">
        <v>72</v>
      </c>
      <c r="BW56" s="76" t="s">
        <v>80</v>
      </c>
      <c r="BX56" s="76" t="s">
        <v>5</v>
      </c>
      <c r="CL56" s="76" t="s">
        <v>18</v>
      </c>
      <c r="CM56" s="76" t="s">
        <v>81</v>
      </c>
    </row>
    <row r="57" spans="1:91" s="1" customFormat="1" ht="30" customHeight="1">
      <c r="B57" s="29"/>
      <c r="AR57" s="29"/>
    </row>
    <row r="58" spans="1:91" s="1" customFormat="1" ht="6.95" customHeight="1"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29"/>
    </row>
  </sheetData>
  <sheetProtection algorithmName="SHA-512" hashValue="zFNXmOUtkpsUUn41L0fr5BPyD20JU4eG0iv9l6btDtQ3CiasrxfW+inSVaPiIGCI7MM1y9bKsB8J3SU0a+7Rjw==" saltValue="8p8L/mFn64OMBTBsgm3YuZjrLYQ/Lg9QuPTFmEn/ybU/4m5m2DLOb9/2yfseV/LtlPydHo2nOPh21rt1+8PLYg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SONA6681-1 - LAS Ostrov -...'!C2" display="/" xr:uid="{00000000-0004-0000-0000-000000000000}"/>
    <hyperlink ref="A56" location="'Objekt0 - VÍCEÚČELOVÉ HŘIŠTĚ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4"/>
  <sheetViews>
    <sheetView showGridLines="0" topLeftCell="A73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4" t="s">
        <v>5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2:46" ht="24.95" customHeight="1">
      <c r="B4" s="17"/>
      <c r="D4" s="18" t="s">
        <v>82</v>
      </c>
      <c r="L4" s="17"/>
      <c r="M4" s="81" t="s">
        <v>10</v>
      </c>
      <c r="AT4" s="14" t="s">
        <v>4</v>
      </c>
    </row>
    <row r="5" spans="2:46" ht="6.95" customHeight="1">
      <c r="B5" s="17"/>
      <c r="L5" s="17"/>
    </row>
    <row r="6" spans="2:46" s="1" customFormat="1" ht="12" customHeight="1">
      <c r="B6" s="29"/>
      <c r="D6" s="24" t="s">
        <v>15</v>
      </c>
      <c r="L6" s="29"/>
    </row>
    <row r="7" spans="2:46" s="1" customFormat="1" ht="16.5" customHeight="1">
      <c r="B7" s="29"/>
      <c r="E7" s="249" t="s">
        <v>16</v>
      </c>
      <c r="F7" s="276"/>
      <c r="G7" s="276"/>
      <c r="H7" s="276"/>
      <c r="L7" s="29"/>
    </row>
    <row r="8" spans="2:46" s="1" customFormat="1">
      <c r="B8" s="29"/>
      <c r="L8" s="29"/>
    </row>
    <row r="9" spans="2:46" s="1" customFormat="1" ht="12" customHeight="1">
      <c r="B9" s="29"/>
      <c r="D9" s="24" t="s">
        <v>17</v>
      </c>
      <c r="F9" s="22" t="s">
        <v>18</v>
      </c>
      <c r="I9" s="24" t="s">
        <v>19</v>
      </c>
      <c r="J9" s="22" t="s">
        <v>18</v>
      </c>
      <c r="L9" s="29"/>
    </row>
    <row r="10" spans="2:46" s="1" customFormat="1" ht="12" customHeight="1">
      <c r="B10" s="29"/>
      <c r="D10" s="24" t="s">
        <v>20</v>
      </c>
      <c r="F10" s="22" t="s">
        <v>21</v>
      </c>
      <c r="I10" s="24" t="s">
        <v>22</v>
      </c>
      <c r="J10" s="46" t="str">
        <f>'Rekapitulace stavby'!AN8</f>
        <v>Vyplň údaj</v>
      </c>
      <c r="L10" s="29"/>
    </row>
    <row r="11" spans="2:46" s="1" customFormat="1" ht="10.9" customHeight="1">
      <c r="B11" s="29"/>
      <c r="L11" s="29"/>
    </row>
    <row r="12" spans="2:46" s="1" customFormat="1" ht="12" customHeight="1">
      <c r="B12" s="29"/>
      <c r="D12" s="24" t="s">
        <v>23</v>
      </c>
      <c r="I12" s="24" t="s">
        <v>24</v>
      </c>
      <c r="J12" s="22" t="s">
        <v>25</v>
      </c>
      <c r="L12" s="29"/>
    </row>
    <row r="13" spans="2:46" s="1" customFormat="1" ht="18" customHeight="1">
      <c r="B13" s="29"/>
      <c r="E13" s="22" t="s">
        <v>26</v>
      </c>
      <c r="I13" s="24" t="s">
        <v>27</v>
      </c>
      <c r="J13" s="22" t="s">
        <v>28</v>
      </c>
      <c r="L13" s="29"/>
    </row>
    <row r="14" spans="2:46" s="1" customFormat="1" ht="6.95" customHeight="1">
      <c r="B14" s="29"/>
      <c r="L14" s="29"/>
    </row>
    <row r="15" spans="2:46" s="1" customFormat="1" ht="12" customHeight="1">
      <c r="B15" s="29"/>
      <c r="D15" s="24" t="s">
        <v>29</v>
      </c>
      <c r="I15" s="24" t="s">
        <v>24</v>
      </c>
      <c r="J15" s="25" t="str">
        <f>'Rekapitulace stavby'!AN13</f>
        <v>Vyplň údaj</v>
      </c>
      <c r="L15" s="29"/>
    </row>
    <row r="16" spans="2:46" s="1" customFormat="1" ht="18" customHeight="1">
      <c r="B16" s="29"/>
      <c r="E16" s="277" t="str">
        <f>'Rekapitulace stavby'!E14</f>
        <v>Vyplň údaj</v>
      </c>
      <c r="F16" s="268"/>
      <c r="G16" s="268"/>
      <c r="H16" s="268"/>
      <c r="I16" s="24" t="s">
        <v>27</v>
      </c>
      <c r="J16" s="25" t="str">
        <f>'Rekapitulace stavby'!AN14</f>
        <v>Vyplň údaj</v>
      </c>
      <c r="L16" s="29"/>
    </row>
    <row r="17" spans="2:12" s="1" customFormat="1" ht="6.95" customHeight="1">
      <c r="B17" s="29"/>
      <c r="L17" s="29"/>
    </row>
    <row r="18" spans="2:12" s="1" customFormat="1" ht="12" customHeight="1">
      <c r="B18" s="29"/>
      <c r="D18" s="24" t="s">
        <v>31</v>
      </c>
      <c r="I18" s="24" t="s">
        <v>24</v>
      </c>
      <c r="J18" s="22" t="str">
        <f>IF('Rekapitulace stavby'!AN16="","",'Rekapitulace stavby'!AN16)</f>
        <v/>
      </c>
      <c r="L18" s="29"/>
    </row>
    <row r="19" spans="2:12" s="1" customFormat="1" ht="18" customHeight="1">
      <c r="B19" s="29"/>
      <c r="E19" s="22" t="str">
        <f>IF('Rekapitulace stavby'!E17="","",'Rekapitulace stavby'!E17)</f>
        <v xml:space="preserve"> </v>
      </c>
      <c r="I19" s="24" t="s">
        <v>27</v>
      </c>
      <c r="J19" s="22" t="str">
        <f>IF('Rekapitulace stavby'!AN17="","",'Rekapitulace stavby'!AN17)</f>
        <v/>
      </c>
      <c r="L19" s="29"/>
    </row>
    <row r="20" spans="2:12" s="1" customFormat="1" ht="6.95" customHeight="1">
      <c r="B20" s="29"/>
      <c r="L20" s="29"/>
    </row>
    <row r="21" spans="2:12" s="1" customFormat="1" ht="12" customHeight="1">
      <c r="B21" s="29"/>
      <c r="D21" s="24" t="s">
        <v>33</v>
      </c>
      <c r="I21" s="24" t="s">
        <v>24</v>
      </c>
      <c r="J21" s="22" t="s">
        <v>18</v>
      </c>
      <c r="L21" s="29"/>
    </row>
    <row r="22" spans="2:12" s="1" customFormat="1" ht="18" customHeight="1">
      <c r="B22" s="29"/>
      <c r="E22" s="22" t="s">
        <v>34</v>
      </c>
      <c r="I22" s="24" t="s">
        <v>27</v>
      </c>
      <c r="J22" s="22" t="s">
        <v>18</v>
      </c>
      <c r="L22" s="29"/>
    </row>
    <row r="23" spans="2:12" s="1" customFormat="1" ht="6.95" customHeight="1">
      <c r="B23" s="29"/>
      <c r="L23" s="29"/>
    </row>
    <row r="24" spans="2:12" s="1" customFormat="1" ht="12" customHeight="1">
      <c r="B24" s="29"/>
      <c r="D24" s="24" t="s">
        <v>35</v>
      </c>
      <c r="L24" s="29"/>
    </row>
    <row r="25" spans="2:12" s="7" customFormat="1" ht="16.5" customHeight="1">
      <c r="B25" s="82"/>
      <c r="E25" s="272" t="s">
        <v>36</v>
      </c>
      <c r="F25" s="272"/>
      <c r="G25" s="272"/>
      <c r="H25" s="272"/>
      <c r="L25" s="82"/>
    </row>
    <row r="26" spans="2:12" s="1" customFormat="1" ht="6.95" customHeight="1">
      <c r="B26" s="29"/>
      <c r="L26" s="29"/>
    </row>
    <row r="27" spans="2:12" s="1" customFormat="1" ht="6.95" customHeight="1">
      <c r="B27" s="29"/>
      <c r="D27" s="47"/>
      <c r="E27" s="47"/>
      <c r="F27" s="47"/>
      <c r="G27" s="47"/>
      <c r="H27" s="47"/>
      <c r="I27" s="47"/>
      <c r="J27" s="47"/>
      <c r="K27" s="47"/>
      <c r="L27" s="29"/>
    </row>
    <row r="28" spans="2:12" s="1" customFormat="1" ht="25.35" customHeight="1">
      <c r="B28" s="29"/>
      <c r="D28" s="83" t="s">
        <v>37</v>
      </c>
      <c r="J28" s="60">
        <f>ROUND(J84, 2)</f>
        <v>0</v>
      </c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14.45" customHeight="1">
      <c r="B30" s="29"/>
      <c r="F30" s="32" t="s">
        <v>39</v>
      </c>
      <c r="I30" s="32" t="s">
        <v>38</v>
      </c>
      <c r="J30" s="32" t="s">
        <v>40</v>
      </c>
      <c r="L30" s="29"/>
    </row>
    <row r="31" spans="2:12" s="1" customFormat="1" ht="14.45" customHeight="1">
      <c r="B31" s="29"/>
      <c r="D31" s="49" t="s">
        <v>41</v>
      </c>
      <c r="E31" s="24" t="s">
        <v>42</v>
      </c>
      <c r="F31" s="84">
        <f>ROUND((SUM(BE84:BE163)),  2)</f>
        <v>0</v>
      </c>
      <c r="I31" s="85">
        <v>0.21</v>
      </c>
      <c r="J31" s="84">
        <f>ROUND(((SUM(BE84:BE163))*I31),  2)</f>
        <v>0</v>
      </c>
      <c r="L31" s="29"/>
    </row>
    <row r="32" spans="2:12" s="1" customFormat="1" ht="14.45" customHeight="1">
      <c r="B32" s="29"/>
      <c r="E32" s="24" t="s">
        <v>43</v>
      </c>
      <c r="F32" s="84">
        <f>ROUND((SUM(BF84:BF163)),  2)</f>
        <v>0</v>
      </c>
      <c r="I32" s="85">
        <v>0.12</v>
      </c>
      <c r="J32" s="84">
        <f>ROUND(((SUM(BF84:BF163))*I32),  2)</f>
        <v>0</v>
      </c>
      <c r="L32" s="29"/>
    </row>
    <row r="33" spans="2:12" s="1" customFormat="1" ht="14.45" hidden="1" customHeight="1">
      <c r="B33" s="29"/>
      <c r="E33" s="24" t="s">
        <v>44</v>
      </c>
      <c r="F33" s="84">
        <f>ROUND((SUM(BG84:BG163)),  2)</f>
        <v>0</v>
      </c>
      <c r="I33" s="85">
        <v>0.21</v>
      </c>
      <c r="J33" s="84">
        <f>0</f>
        <v>0</v>
      </c>
      <c r="L33" s="29"/>
    </row>
    <row r="34" spans="2:12" s="1" customFormat="1" ht="14.45" hidden="1" customHeight="1">
      <c r="B34" s="29"/>
      <c r="E34" s="24" t="s">
        <v>45</v>
      </c>
      <c r="F34" s="84">
        <f>ROUND((SUM(BH84:BH163)),  2)</f>
        <v>0</v>
      </c>
      <c r="I34" s="85">
        <v>0.12</v>
      </c>
      <c r="J34" s="84">
        <f>0</f>
        <v>0</v>
      </c>
      <c r="L34" s="29"/>
    </row>
    <row r="35" spans="2:12" s="1" customFormat="1" ht="14.45" hidden="1" customHeight="1">
      <c r="B35" s="29"/>
      <c r="E35" s="24" t="s">
        <v>46</v>
      </c>
      <c r="F35" s="84">
        <f>ROUND((SUM(BI84:BI163)),  2)</f>
        <v>0</v>
      </c>
      <c r="I35" s="85">
        <v>0</v>
      </c>
      <c r="J35" s="84">
        <f>0</f>
        <v>0</v>
      </c>
      <c r="L35" s="29"/>
    </row>
    <row r="36" spans="2:12" s="1" customFormat="1" ht="6.95" customHeight="1">
      <c r="B36" s="29"/>
      <c r="L36" s="29"/>
    </row>
    <row r="37" spans="2:12" s="1" customFormat="1" ht="25.35" customHeight="1">
      <c r="B37" s="29"/>
      <c r="C37" s="86"/>
      <c r="D37" s="87" t="s">
        <v>47</v>
      </c>
      <c r="E37" s="51"/>
      <c r="F37" s="51"/>
      <c r="G37" s="88" t="s">
        <v>48</v>
      </c>
      <c r="H37" s="89" t="s">
        <v>49</v>
      </c>
      <c r="I37" s="51"/>
      <c r="J37" s="90">
        <f>SUM(J28:J35)</f>
        <v>0</v>
      </c>
      <c r="K37" s="91"/>
      <c r="L37" s="29"/>
    </row>
    <row r="38" spans="2:12" s="1" customFormat="1" ht="14.4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29"/>
    </row>
    <row r="42" spans="2:12" s="1" customFormat="1" ht="6.95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29"/>
    </row>
    <row r="43" spans="2:12" s="1" customFormat="1" ht="24.95" customHeight="1">
      <c r="B43" s="29"/>
      <c r="C43" s="18" t="s">
        <v>83</v>
      </c>
      <c r="L43" s="29"/>
    </row>
    <row r="44" spans="2:12" s="1" customFormat="1" ht="6.95" customHeight="1">
      <c r="B44" s="29"/>
      <c r="L44" s="29"/>
    </row>
    <row r="45" spans="2:12" s="1" customFormat="1" ht="12" customHeight="1">
      <c r="B45" s="29"/>
      <c r="C45" s="24" t="s">
        <v>15</v>
      </c>
      <c r="L45" s="29"/>
    </row>
    <row r="46" spans="2:12" s="1" customFormat="1" ht="16.5" customHeight="1">
      <c r="B46" s="29"/>
      <c r="E46" s="249" t="str">
        <f>E7</f>
        <v>LAS Ostrov - renovace povrchu atletického oválu a přilehlých sektorů + zábradlí před tribunou</v>
      </c>
      <c r="F46" s="276"/>
      <c r="G46" s="276"/>
      <c r="H46" s="276"/>
      <c r="L46" s="29"/>
    </row>
    <row r="47" spans="2:12" s="1" customFormat="1" ht="6.95" customHeight="1">
      <c r="B47" s="29"/>
      <c r="L47" s="29"/>
    </row>
    <row r="48" spans="2:12" s="1" customFormat="1" ht="12" customHeight="1">
      <c r="B48" s="29"/>
      <c r="C48" s="24" t="s">
        <v>20</v>
      </c>
      <c r="F48" s="22" t="str">
        <f>F10</f>
        <v xml:space="preserve"> </v>
      </c>
      <c r="I48" s="24" t="s">
        <v>22</v>
      </c>
      <c r="J48" s="46" t="str">
        <f>IF(J10="","",J10)</f>
        <v>Vyplň údaj</v>
      </c>
      <c r="L48" s="29"/>
    </row>
    <row r="49" spans="2:47" s="1" customFormat="1" ht="6.95" customHeight="1">
      <c r="B49" s="29"/>
      <c r="L49" s="29"/>
    </row>
    <row r="50" spans="2:47" s="1" customFormat="1" ht="15.2" customHeight="1">
      <c r="B50" s="29"/>
      <c r="C50" s="24" t="s">
        <v>23</v>
      </c>
      <c r="F50" s="22" t="str">
        <f>E13</f>
        <v>Město Ostrov</v>
      </c>
      <c r="I50" s="24" t="s">
        <v>31</v>
      </c>
      <c r="J50" s="27" t="str">
        <f>E19</f>
        <v xml:space="preserve"> </v>
      </c>
      <c r="L50" s="29"/>
    </row>
    <row r="51" spans="2:47" s="1" customFormat="1" ht="25.7" customHeight="1">
      <c r="B51" s="29"/>
      <c r="C51" s="24" t="s">
        <v>29</v>
      </c>
      <c r="F51" s="22" t="str">
        <f>IF(E16="","",E16)</f>
        <v>Vyplň údaj</v>
      </c>
      <c r="I51" s="24" t="s">
        <v>33</v>
      </c>
      <c r="J51" s="27" t="str">
        <f>E22</f>
        <v>Neubauerová Soňa, SK-Projekt Ostrov</v>
      </c>
      <c r="L51" s="29"/>
    </row>
    <row r="52" spans="2:47" s="1" customFormat="1" ht="10.35" customHeight="1">
      <c r="B52" s="29"/>
      <c r="L52" s="29"/>
    </row>
    <row r="53" spans="2:47" s="1" customFormat="1" ht="29.25" customHeight="1">
      <c r="B53" s="29"/>
      <c r="C53" s="92" t="s">
        <v>84</v>
      </c>
      <c r="D53" s="86"/>
      <c r="E53" s="86"/>
      <c r="F53" s="86"/>
      <c r="G53" s="86"/>
      <c r="H53" s="86"/>
      <c r="I53" s="86"/>
      <c r="J53" s="93" t="s">
        <v>85</v>
      </c>
      <c r="K53" s="86"/>
      <c r="L53" s="29"/>
    </row>
    <row r="54" spans="2:47" s="1" customFormat="1" ht="10.35" customHeight="1">
      <c r="B54" s="29"/>
      <c r="L54" s="29"/>
    </row>
    <row r="55" spans="2:47" s="1" customFormat="1" ht="22.9" customHeight="1">
      <c r="B55" s="29"/>
      <c r="C55" s="94" t="s">
        <v>69</v>
      </c>
      <c r="J55" s="60">
        <f>J84</f>
        <v>0</v>
      </c>
      <c r="L55" s="29"/>
      <c r="AU55" s="14" t="s">
        <v>86</v>
      </c>
    </row>
    <row r="56" spans="2:47" s="8" customFormat="1" ht="24.95" customHeight="1">
      <c r="B56" s="95"/>
      <c r="D56" s="96" t="s">
        <v>87</v>
      </c>
      <c r="E56" s="97"/>
      <c r="F56" s="97"/>
      <c r="G56" s="97"/>
      <c r="H56" s="97"/>
      <c r="I56" s="97"/>
      <c r="J56" s="98">
        <f>J85</f>
        <v>0</v>
      </c>
      <c r="L56" s="95"/>
    </row>
    <row r="57" spans="2:47" s="9" customFormat="1" ht="19.899999999999999" customHeight="1">
      <c r="B57" s="99"/>
      <c r="D57" s="100" t="s">
        <v>88</v>
      </c>
      <c r="E57" s="101"/>
      <c r="F57" s="101"/>
      <c r="G57" s="101"/>
      <c r="H57" s="101"/>
      <c r="I57" s="101"/>
      <c r="J57" s="102">
        <f>J86</f>
        <v>0</v>
      </c>
      <c r="L57" s="99"/>
    </row>
    <row r="58" spans="2:47" s="9" customFormat="1" ht="19.899999999999999" customHeight="1">
      <c r="B58" s="99"/>
      <c r="D58" s="100" t="s">
        <v>89</v>
      </c>
      <c r="E58" s="101"/>
      <c r="F58" s="101"/>
      <c r="G58" s="101"/>
      <c r="H58" s="101"/>
      <c r="I58" s="101"/>
      <c r="J58" s="102">
        <f>J108</f>
        <v>0</v>
      </c>
      <c r="L58" s="99"/>
    </row>
    <row r="59" spans="2:47" s="9" customFormat="1" ht="19.899999999999999" customHeight="1">
      <c r="B59" s="99"/>
      <c r="D59" s="100" t="s">
        <v>90</v>
      </c>
      <c r="E59" s="101"/>
      <c r="F59" s="101"/>
      <c r="G59" s="101"/>
      <c r="H59" s="101"/>
      <c r="I59" s="101"/>
      <c r="J59" s="102">
        <f>J118</f>
        <v>0</v>
      </c>
      <c r="L59" s="99"/>
    </row>
    <row r="60" spans="2:47" s="9" customFormat="1" ht="19.899999999999999" customHeight="1">
      <c r="B60" s="99"/>
      <c r="D60" s="100" t="s">
        <v>91</v>
      </c>
      <c r="E60" s="101"/>
      <c r="F60" s="101"/>
      <c r="G60" s="101"/>
      <c r="H60" s="101"/>
      <c r="I60" s="101"/>
      <c r="J60" s="102">
        <f>J122</f>
        <v>0</v>
      </c>
      <c r="L60" s="99"/>
    </row>
    <row r="61" spans="2:47" s="9" customFormat="1" ht="19.899999999999999" customHeight="1">
      <c r="B61" s="99"/>
      <c r="D61" s="100" t="s">
        <v>92</v>
      </c>
      <c r="E61" s="101"/>
      <c r="F61" s="101"/>
      <c r="G61" s="101"/>
      <c r="H61" s="101"/>
      <c r="I61" s="101"/>
      <c r="J61" s="102">
        <f>J129</f>
        <v>0</v>
      </c>
      <c r="L61" s="99"/>
    </row>
    <row r="62" spans="2:47" s="9" customFormat="1" ht="19.899999999999999" customHeight="1">
      <c r="B62" s="99"/>
      <c r="D62" s="100" t="s">
        <v>93</v>
      </c>
      <c r="E62" s="101"/>
      <c r="F62" s="101"/>
      <c r="G62" s="101"/>
      <c r="H62" s="101"/>
      <c r="I62" s="101"/>
      <c r="J62" s="102">
        <f>J136</f>
        <v>0</v>
      </c>
      <c r="L62" s="99"/>
    </row>
    <row r="63" spans="2:47" s="9" customFormat="1" ht="19.899999999999999" customHeight="1">
      <c r="B63" s="99"/>
      <c r="D63" s="100" t="s">
        <v>94</v>
      </c>
      <c r="E63" s="101"/>
      <c r="F63" s="101"/>
      <c r="G63" s="101"/>
      <c r="H63" s="101"/>
      <c r="I63" s="101"/>
      <c r="J63" s="102">
        <f>J146</f>
        <v>0</v>
      </c>
      <c r="L63" s="99"/>
    </row>
    <row r="64" spans="2:47" s="8" customFormat="1" ht="24.95" customHeight="1">
      <c r="B64" s="95"/>
      <c r="D64" s="96" t="s">
        <v>95</v>
      </c>
      <c r="E64" s="97"/>
      <c r="F64" s="97"/>
      <c r="G64" s="97"/>
      <c r="H64" s="97"/>
      <c r="I64" s="97"/>
      <c r="J64" s="98">
        <f>J149</f>
        <v>0</v>
      </c>
      <c r="L64" s="95"/>
    </row>
    <row r="65" spans="2:12" s="9" customFormat="1" ht="19.899999999999999" customHeight="1">
      <c r="B65" s="99"/>
      <c r="D65" s="100" t="s">
        <v>96</v>
      </c>
      <c r="E65" s="101"/>
      <c r="F65" s="101"/>
      <c r="G65" s="101"/>
      <c r="H65" s="101"/>
      <c r="I65" s="101"/>
      <c r="J65" s="102">
        <f>J150</f>
        <v>0</v>
      </c>
      <c r="L65" s="99"/>
    </row>
    <row r="66" spans="2:12" s="8" customFormat="1" ht="24.95" customHeight="1">
      <c r="B66" s="95"/>
      <c r="D66" s="96" t="s">
        <v>97</v>
      </c>
      <c r="E66" s="97"/>
      <c r="F66" s="97"/>
      <c r="G66" s="97"/>
      <c r="H66" s="97"/>
      <c r="I66" s="97"/>
      <c r="J66" s="98">
        <f>J158</f>
        <v>0</v>
      </c>
      <c r="L66" s="95"/>
    </row>
    <row r="67" spans="2:12" s="1" customFormat="1" ht="21.75" customHeight="1">
      <c r="B67" s="29"/>
      <c r="L67" s="29"/>
    </row>
    <row r="68" spans="2:12" s="1" customFormat="1" ht="6.95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5" customHeight="1">
      <c r="B73" s="29"/>
      <c r="C73" s="18" t="s">
        <v>98</v>
      </c>
      <c r="L73" s="29"/>
    </row>
    <row r="74" spans="2:12" s="1" customFormat="1" ht="6.95" customHeight="1">
      <c r="B74" s="29"/>
      <c r="L74" s="29"/>
    </row>
    <row r="75" spans="2:12" s="1" customFormat="1" ht="12" customHeight="1">
      <c r="B75" s="29"/>
      <c r="C75" s="24" t="s">
        <v>15</v>
      </c>
      <c r="L75" s="29"/>
    </row>
    <row r="76" spans="2:12" s="1" customFormat="1" ht="16.5" customHeight="1">
      <c r="B76" s="29"/>
      <c r="E76" s="249" t="str">
        <f>E7</f>
        <v>LAS Ostrov - renovace povrchu atletického oválu a přilehlých sektorů + zábradlí před tribunou</v>
      </c>
      <c r="F76" s="276"/>
      <c r="G76" s="276"/>
      <c r="H76" s="276"/>
      <c r="L76" s="29"/>
    </row>
    <row r="77" spans="2:12" s="1" customFormat="1" ht="6.95" customHeight="1">
      <c r="B77" s="29"/>
      <c r="L77" s="29"/>
    </row>
    <row r="78" spans="2:12" s="1" customFormat="1" ht="12" customHeight="1">
      <c r="B78" s="29"/>
      <c r="C78" s="24" t="s">
        <v>20</v>
      </c>
      <c r="F78" s="22" t="str">
        <f>F10</f>
        <v xml:space="preserve"> </v>
      </c>
      <c r="I78" s="24" t="s">
        <v>22</v>
      </c>
      <c r="J78" s="46" t="str">
        <f>IF(J10="","",J10)</f>
        <v>Vyplň údaj</v>
      </c>
      <c r="L78" s="29"/>
    </row>
    <row r="79" spans="2:12" s="1" customFormat="1" ht="6.95" customHeight="1">
      <c r="B79" s="29"/>
      <c r="L79" s="29"/>
    </row>
    <row r="80" spans="2:12" s="1" customFormat="1" ht="15.2" customHeight="1">
      <c r="B80" s="29"/>
      <c r="C80" s="24" t="s">
        <v>23</v>
      </c>
      <c r="F80" s="22" t="str">
        <f>E13</f>
        <v>Město Ostrov</v>
      </c>
      <c r="I80" s="24" t="s">
        <v>31</v>
      </c>
      <c r="J80" s="27" t="str">
        <f>E19</f>
        <v xml:space="preserve"> </v>
      </c>
      <c r="L80" s="29"/>
    </row>
    <row r="81" spans="2:65" s="1" customFormat="1" ht="25.7" customHeight="1">
      <c r="B81" s="29"/>
      <c r="C81" s="24" t="s">
        <v>29</v>
      </c>
      <c r="F81" s="22" t="str">
        <f>IF(E16="","",E16)</f>
        <v>Vyplň údaj</v>
      </c>
      <c r="I81" s="24" t="s">
        <v>33</v>
      </c>
      <c r="J81" s="27" t="str">
        <f>E22</f>
        <v>Neubauerová Soňa, SK-Projekt Ostrov</v>
      </c>
      <c r="L81" s="29"/>
    </row>
    <row r="82" spans="2:65" s="1" customFormat="1" ht="10.35" customHeight="1">
      <c r="B82" s="29"/>
      <c r="L82" s="29"/>
    </row>
    <row r="83" spans="2:65" s="10" customFormat="1" ht="29.25" customHeight="1">
      <c r="B83" s="103"/>
      <c r="C83" s="104" t="s">
        <v>99</v>
      </c>
      <c r="D83" s="105" t="s">
        <v>56</v>
      </c>
      <c r="E83" s="105" t="s">
        <v>52</v>
      </c>
      <c r="F83" s="105" t="s">
        <v>53</v>
      </c>
      <c r="G83" s="105" t="s">
        <v>100</v>
      </c>
      <c r="H83" s="105" t="s">
        <v>101</v>
      </c>
      <c r="I83" s="105" t="s">
        <v>102</v>
      </c>
      <c r="J83" s="105" t="s">
        <v>85</v>
      </c>
      <c r="K83" s="106" t="s">
        <v>103</v>
      </c>
      <c r="L83" s="103"/>
      <c r="M83" s="53" t="s">
        <v>18</v>
      </c>
      <c r="N83" s="54" t="s">
        <v>41</v>
      </c>
      <c r="O83" s="54" t="s">
        <v>104</v>
      </c>
      <c r="P83" s="54" t="s">
        <v>105</v>
      </c>
      <c r="Q83" s="54" t="s">
        <v>106</v>
      </c>
      <c r="R83" s="54" t="s">
        <v>107</v>
      </c>
      <c r="S83" s="54" t="s">
        <v>108</v>
      </c>
      <c r="T83" s="55" t="s">
        <v>109</v>
      </c>
    </row>
    <row r="84" spans="2:65" s="1" customFormat="1" ht="22.9" customHeight="1">
      <c r="B84" s="29"/>
      <c r="C84" s="58" t="s">
        <v>110</v>
      </c>
      <c r="J84" s="107">
        <f>BK84</f>
        <v>0</v>
      </c>
      <c r="L84" s="29"/>
      <c r="M84" s="56"/>
      <c r="N84" s="47"/>
      <c r="O84" s="47"/>
      <c r="P84" s="108">
        <f>P85+P149+P158</f>
        <v>0</v>
      </c>
      <c r="Q84" s="47"/>
      <c r="R84" s="108">
        <f>R85+R149+R158</f>
        <v>4.7204811999999992</v>
      </c>
      <c r="S84" s="47"/>
      <c r="T84" s="109">
        <f>T85+T149+T158</f>
        <v>2.7839999999999998</v>
      </c>
      <c r="AT84" s="14" t="s">
        <v>70</v>
      </c>
      <c r="AU84" s="14" t="s">
        <v>86</v>
      </c>
      <c r="BK84" s="110">
        <f>BK85+BK149+BK158</f>
        <v>0</v>
      </c>
    </row>
    <row r="85" spans="2:65" s="11" customFormat="1" ht="25.9" customHeight="1">
      <c r="B85" s="111"/>
      <c r="D85" s="112" t="s">
        <v>70</v>
      </c>
      <c r="E85" s="113" t="s">
        <v>111</v>
      </c>
      <c r="F85" s="113" t="s">
        <v>112</v>
      </c>
      <c r="I85" s="114"/>
      <c r="J85" s="115">
        <f>BK85</f>
        <v>0</v>
      </c>
      <c r="L85" s="111"/>
      <c r="M85" s="116"/>
      <c r="P85" s="117">
        <f>P86+P108+P118+P122+P129+P136+P146</f>
        <v>0</v>
      </c>
      <c r="R85" s="117">
        <f>R86+R108+R118+R122+R129+R136+R146</f>
        <v>3.7754811999999993</v>
      </c>
      <c r="T85" s="118">
        <f>T86+T108+T118+T122+T129+T136+T146</f>
        <v>2.7839999999999998</v>
      </c>
      <c r="AR85" s="112" t="s">
        <v>76</v>
      </c>
      <c r="AT85" s="119" t="s">
        <v>70</v>
      </c>
      <c r="AU85" s="119" t="s">
        <v>71</v>
      </c>
      <c r="AY85" s="112" t="s">
        <v>113</v>
      </c>
      <c r="BK85" s="120">
        <f>BK86+BK108+BK118+BK122+BK129+BK136+BK146</f>
        <v>0</v>
      </c>
    </row>
    <row r="86" spans="2:65" s="11" customFormat="1" ht="22.9" customHeight="1">
      <c r="B86" s="111"/>
      <c r="D86" s="112" t="s">
        <v>70</v>
      </c>
      <c r="E86" s="121" t="s">
        <v>76</v>
      </c>
      <c r="F86" s="121" t="s">
        <v>114</v>
      </c>
      <c r="I86" s="114"/>
      <c r="J86" s="122">
        <f>BK86</f>
        <v>0</v>
      </c>
      <c r="L86" s="111"/>
      <c r="M86" s="116"/>
      <c r="P86" s="117">
        <f>SUM(P87:P107)</f>
        <v>0</v>
      </c>
      <c r="R86" s="117">
        <f>SUM(R87:R107)</f>
        <v>0</v>
      </c>
      <c r="T86" s="118">
        <f>SUM(T87:T107)</f>
        <v>0</v>
      </c>
      <c r="AR86" s="112" t="s">
        <v>76</v>
      </c>
      <c r="AT86" s="119" t="s">
        <v>70</v>
      </c>
      <c r="AU86" s="119" t="s">
        <v>76</v>
      </c>
      <c r="AY86" s="112" t="s">
        <v>113</v>
      </c>
      <c r="BK86" s="120">
        <f>SUM(BK87:BK107)</f>
        <v>0</v>
      </c>
    </row>
    <row r="87" spans="2:65" s="1" customFormat="1" ht="21.75" customHeight="1">
      <c r="B87" s="29"/>
      <c r="C87" s="123" t="s">
        <v>76</v>
      </c>
      <c r="D87" s="123" t="s">
        <v>115</v>
      </c>
      <c r="E87" s="124" t="s">
        <v>116</v>
      </c>
      <c r="F87" s="125" t="s">
        <v>117</v>
      </c>
      <c r="G87" s="126" t="s">
        <v>118</v>
      </c>
      <c r="H87" s="127">
        <v>0.79</v>
      </c>
      <c r="I87" s="128"/>
      <c r="J87" s="127">
        <f>ROUND(I87*H87,2)</f>
        <v>0</v>
      </c>
      <c r="K87" s="125" t="s">
        <v>119</v>
      </c>
      <c r="L87" s="29"/>
      <c r="M87" s="129" t="s">
        <v>18</v>
      </c>
      <c r="N87" s="130" t="s">
        <v>42</v>
      </c>
      <c r="P87" s="131">
        <f>O87*H87</f>
        <v>0</v>
      </c>
      <c r="Q87" s="131">
        <v>0</v>
      </c>
      <c r="R87" s="131">
        <f>Q87*H87</f>
        <v>0</v>
      </c>
      <c r="S87" s="131">
        <v>0</v>
      </c>
      <c r="T87" s="132">
        <f>S87*H87</f>
        <v>0</v>
      </c>
      <c r="AR87" s="133" t="s">
        <v>120</v>
      </c>
      <c r="AT87" s="133" t="s">
        <v>115</v>
      </c>
      <c r="AU87" s="133" t="s">
        <v>81</v>
      </c>
      <c r="AY87" s="14" t="s">
        <v>113</v>
      </c>
      <c r="BE87" s="134">
        <f>IF(N87="základní",J87,0)</f>
        <v>0</v>
      </c>
      <c r="BF87" s="134">
        <f>IF(N87="snížená",J87,0)</f>
        <v>0</v>
      </c>
      <c r="BG87" s="134">
        <f>IF(N87="zákl. přenesená",J87,0)</f>
        <v>0</v>
      </c>
      <c r="BH87" s="134">
        <f>IF(N87="sníž. přenesená",J87,0)</f>
        <v>0</v>
      </c>
      <c r="BI87" s="134">
        <f>IF(N87="nulová",J87,0)</f>
        <v>0</v>
      </c>
      <c r="BJ87" s="14" t="s">
        <v>76</v>
      </c>
      <c r="BK87" s="134">
        <f>ROUND(I87*H87,2)</f>
        <v>0</v>
      </c>
      <c r="BL87" s="14" t="s">
        <v>120</v>
      </c>
      <c r="BM87" s="133" t="s">
        <v>121</v>
      </c>
    </row>
    <row r="88" spans="2:65" s="1" customFormat="1">
      <c r="B88" s="29"/>
      <c r="D88" s="135" t="s">
        <v>122</v>
      </c>
      <c r="F88" s="136" t="s">
        <v>117</v>
      </c>
      <c r="I88" s="137"/>
      <c r="L88" s="29"/>
      <c r="M88" s="138"/>
      <c r="T88" s="50"/>
      <c r="AT88" s="14" t="s">
        <v>122</v>
      </c>
      <c r="AU88" s="14" t="s">
        <v>81</v>
      </c>
    </row>
    <row r="89" spans="2:65" s="1" customFormat="1">
      <c r="B89" s="29"/>
      <c r="D89" s="139" t="s">
        <v>123</v>
      </c>
      <c r="F89" s="140" t="s">
        <v>124</v>
      </c>
      <c r="I89" s="137"/>
      <c r="L89" s="29"/>
      <c r="M89" s="138"/>
      <c r="T89" s="50"/>
      <c r="AT89" s="14" t="s">
        <v>123</v>
      </c>
      <c r="AU89" s="14" t="s">
        <v>81</v>
      </c>
    </row>
    <row r="90" spans="2:65" s="1" customFormat="1" ht="21.75" customHeight="1">
      <c r="B90" s="29"/>
      <c r="C90" s="123" t="s">
        <v>81</v>
      </c>
      <c r="D90" s="123" t="s">
        <v>115</v>
      </c>
      <c r="E90" s="124" t="s">
        <v>125</v>
      </c>
      <c r="F90" s="125" t="s">
        <v>126</v>
      </c>
      <c r="G90" s="126" t="s">
        <v>118</v>
      </c>
      <c r="H90" s="127">
        <v>0.23</v>
      </c>
      <c r="I90" s="128"/>
      <c r="J90" s="127">
        <f>ROUND(I90*H90,2)</f>
        <v>0</v>
      </c>
      <c r="K90" s="125" t="s">
        <v>119</v>
      </c>
      <c r="L90" s="29"/>
      <c r="M90" s="129" t="s">
        <v>18</v>
      </c>
      <c r="N90" s="130" t="s">
        <v>42</v>
      </c>
      <c r="P90" s="131">
        <f>O90*H90</f>
        <v>0</v>
      </c>
      <c r="Q90" s="131">
        <v>0</v>
      </c>
      <c r="R90" s="131">
        <f>Q90*H90</f>
        <v>0</v>
      </c>
      <c r="S90" s="131">
        <v>0</v>
      </c>
      <c r="T90" s="132">
        <f>S90*H90</f>
        <v>0</v>
      </c>
      <c r="AR90" s="133" t="s">
        <v>120</v>
      </c>
      <c r="AT90" s="133" t="s">
        <v>115</v>
      </c>
      <c r="AU90" s="133" t="s">
        <v>81</v>
      </c>
      <c r="AY90" s="14" t="s">
        <v>113</v>
      </c>
      <c r="BE90" s="134">
        <f>IF(N90="základní",J90,0)</f>
        <v>0</v>
      </c>
      <c r="BF90" s="134">
        <f>IF(N90="snížená",J90,0)</f>
        <v>0</v>
      </c>
      <c r="BG90" s="134">
        <f>IF(N90="zákl. přenesená",J90,0)</f>
        <v>0</v>
      </c>
      <c r="BH90" s="134">
        <f>IF(N90="sníž. přenesená",J90,0)</f>
        <v>0</v>
      </c>
      <c r="BI90" s="134">
        <f>IF(N90="nulová",J90,0)</f>
        <v>0</v>
      </c>
      <c r="BJ90" s="14" t="s">
        <v>76</v>
      </c>
      <c r="BK90" s="134">
        <f>ROUND(I90*H90,2)</f>
        <v>0</v>
      </c>
      <c r="BL90" s="14" t="s">
        <v>120</v>
      </c>
      <c r="BM90" s="133" t="s">
        <v>127</v>
      </c>
    </row>
    <row r="91" spans="2:65" s="1" customFormat="1">
      <c r="B91" s="29"/>
      <c r="D91" s="135" t="s">
        <v>122</v>
      </c>
      <c r="F91" s="136" t="s">
        <v>126</v>
      </c>
      <c r="I91" s="137"/>
      <c r="L91" s="29"/>
      <c r="M91" s="138"/>
      <c r="T91" s="50"/>
      <c r="AT91" s="14" t="s">
        <v>122</v>
      </c>
      <c r="AU91" s="14" t="s">
        <v>81</v>
      </c>
    </row>
    <row r="92" spans="2:65" s="1" customFormat="1">
      <c r="B92" s="29"/>
      <c r="D92" s="139" t="s">
        <v>123</v>
      </c>
      <c r="F92" s="140" t="s">
        <v>128</v>
      </c>
      <c r="I92" s="137"/>
      <c r="L92" s="29"/>
      <c r="M92" s="138"/>
      <c r="T92" s="50"/>
      <c r="AT92" s="14" t="s">
        <v>123</v>
      </c>
      <c r="AU92" s="14" t="s">
        <v>81</v>
      </c>
    </row>
    <row r="93" spans="2:65" s="1" customFormat="1" ht="21.75" customHeight="1">
      <c r="B93" s="29"/>
      <c r="C93" s="123" t="s">
        <v>129</v>
      </c>
      <c r="D93" s="123" t="s">
        <v>115</v>
      </c>
      <c r="E93" s="124" t="s">
        <v>130</v>
      </c>
      <c r="F93" s="125" t="s">
        <v>131</v>
      </c>
      <c r="G93" s="126" t="s">
        <v>118</v>
      </c>
      <c r="H93" s="127">
        <v>0.11</v>
      </c>
      <c r="I93" s="128"/>
      <c r="J93" s="127">
        <f>ROUND(I93*H93,2)</f>
        <v>0</v>
      </c>
      <c r="K93" s="125" t="s">
        <v>119</v>
      </c>
      <c r="L93" s="29"/>
      <c r="M93" s="129" t="s">
        <v>18</v>
      </c>
      <c r="N93" s="130" t="s">
        <v>42</v>
      </c>
      <c r="P93" s="131">
        <f>O93*H93</f>
        <v>0</v>
      </c>
      <c r="Q93" s="131">
        <v>0</v>
      </c>
      <c r="R93" s="131">
        <f>Q93*H93</f>
        <v>0</v>
      </c>
      <c r="S93" s="131">
        <v>0</v>
      </c>
      <c r="T93" s="132">
        <f>S93*H93</f>
        <v>0</v>
      </c>
      <c r="AR93" s="133" t="s">
        <v>120</v>
      </c>
      <c r="AT93" s="133" t="s">
        <v>115</v>
      </c>
      <c r="AU93" s="133" t="s">
        <v>81</v>
      </c>
      <c r="AY93" s="14" t="s">
        <v>113</v>
      </c>
      <c r="BE93" s="134">
        <f>IF(N93="základní",J93,0)</f>
        <v>0</v>
      </c>
      <c r="BF93" s="134">
        <f>IF(N93="snížená",J93,0)</f>
        <v>0</v>
      </c>
      <c r="BG93" s="134">
        <f>IF(N93="zákl. přenesená",J93,0)</f>
        <v>0</v>
      </c>
      <c r="BH93" s="134">
        <f>IF(N93="sníž. přenesená",J93,0)</f>
        <v>0</v>
      </c>
      <c r="BI93" s="134">
        <f>IF(N93="nulová",J93,0)</f>
        <v>0</v>
      </c>
      <c r="BJ93" s="14" t="s">
        <v>76</v>
      </c>
      <c r="BK93" s="134">
        <f>ROUND(I93*H93,2)</f>
        <v>0</v>
      </c>
      <c r="BL93" s="14" t="s">
        <v>120</v>
      </c>
      <c r="BM93" s="133" t="s">
        <v>132</v>
      </c>
    </row>
    <row r="94" spans="2:65" s="1" customFormat="1">
      <c r="B94" s="29"/>
      <c r="D94" s="135" t="s">
        <v>122</v>
      </c>
      <c r="F94" s="136" t="s">
        <v>131</v>
      </c>
      <c r="I94" s="137"/>
      <c r="L94" s="29"/>
      <c r="M94" s="138"/>
      <c r="T94" s="50"/>
      <c r="AT94" s="14" t="s">
        <v>122</v>
      </c>
      <c r="AU94" s="14" t="s">
        <v>81</v>
      </c>
    </row>
    <row r="95" spans="2:65" s="1" customFormat="1">
      <c r="B95" s="29"/>
      <c r="D95" s="139" t="s">
        <v>123</v>
      </c>
      <c r="F95" s="140" t="s">
        <v>133</v>
      </c>
      <c r="I95" s="137"/>
      <c r="L95" s="29"/>
      <c r="M95" s="138"/>
      <c r="T95" s="50"/>
      <c r="AT95" s="14" t="s">
        <v>123</v>
      </c>
      <c r="AU95" s="14" t="s">
        <v>81</v>
      </c>
    </row>
    <row r="96" spans="2:65" s="1" customFormat="1" ht="21.75" customHeight="1">
      <c r="B96" s="29"/>
      <c r="C96" s="123" t="s">
        <v>120</v>
      </c>
      <c r="D96" s="123" t="s">
        <v>115</v>
      </c>
      <c r="E96" s="124" t="s">
        <v>134</v>
      </c>
      <c r="F96" s="125" t="s">
        <v>135</v>
      </c>
      <c r="G96" s="126" t="s">
        <v>118</v>
      </c>
      <c r="H96" s="127">
        <v>0.79</v>
      </c>
      <c r="I96" s="128"/>
      <c r="J96" s="127">
        <f>ROUND(I96*H96,2)</f>
        <v>0</v>
      </c>
      <c r="K96" s="125" t="s">
        <v>119</v>
      </c>
      <c r="L96" s="29"/>
      <c r="M96" s="129" t="s">
        <v>18</v>
      </c>
      <c r="N96" s="130" t="s">
        <v>42</v>
      </c>
      <c r="P96" s="131">
        <f>O96*H96</f>
        <v>0</v>
      </c>
      <c r="Q96" s="131">
        <v>0</v>
      </c>
      <c r="R96" s="131">
        <f>Q96*H96</f>
        <v>0</v>
      </c>
      <c r="S96" s="131">
        <v>0</v>
      </c>
      <c r="T96" s="132">
        <f>S96*H96</f>
        <v>0</v>
      </c>
      <c r="AR96" s="133" t="s">
        <v>120</v>
      </c>
      <c r="AT96" s="133" t="s">
        <v>115</v>
      </c>
      <c r="AU96" s="133" t="s">
        <v>81</v>
      </c>
      <c r="AY96" s="14" t="s">
        <v>113</v>
      </c>
      <c r="BE96" s="134">
        <f>IF(N96="základní",J96,0)</f>
        <v>0</v>
      </c>
      <c r="BF96" s="134">
        <f>IF(N96="snížená",J96,0)</f>
        <v>0</v>
      </c>
      <c r="BG96" s="134">
        <f>IF(N96="zákl. přenesená",J96,0)</f>
        <v>0</v>
      </c>
      <c r="BH96" s="134">
        <f>IF(N96="sníž. přenesená",J96,0)</f>
        <v>0</v>
      </c>
      <c r="BI96" s="134">
        <f>IF(N96="nulová",J96,0)</f>
        <v>0</v>
      </c>
      <c r="BJ96" s="14" t="s">
        <v>76</v>
      </c>
      <c r="BK96" s="134">
        <f>ROUND(I96*H96,2)</f>
        <v>0</v>
      </c>
      <c r="BL96" s="14" t="s">
        <v>120</v>
      </c>
      <c r="BM96" s="133" t="s">
        <v>136</v>
      </c>
    </row>
    <row r="97" spans="2:65" s="1" customFormat="1">
      <c r="B97" s="29"/>
      <c r="D97" s="135" t="s">
        <v>122</v>
      </c>
      <c r="F97" s="136" t="s">
        <v>135</v>
      </c>
      <c r="I97" s="137"/>
      <c r="L97" s="29"/>
      <c r="M97" s="138"/>
      <c r="T97" s="50"/>
      <c r="AT97" s="14" t="s">
        <v>122</v>
      </c>
      <c r="AU97" s="14" t="s">
        <v>81</v>
      </c>
    </row>
    <row r="98" spans="2:65" s="1" customFormat="1">
      <c r="B98" s="29"/>
      <c r="D98" s="139" t="s">
        <v>123</v>
      </c>
      <c r="F98" s="140" t="s">
        <v>137</v>
      </c>
      <c r="I98" s="137"/>
      <c r="L98" s="29"/>
      <c r="M98" s="138"/>
      <c r="T98" s="50"/>
      <c r="AT98" s="14" t="s">
        <v>123</v>
      </c>
      <c r="AU98" s="14" t="s">
        <v>81</v>
      </c>
    </row>
    <row r="99" spans="2:65" s="1" customFormat="1" ht="21.75" customHeight="1">
      <c r="B99" s="29"/>
      <c r="C99" s="123" t="s">
        <v>138</v>
      </c>
      <c r="D99" s="123" t="s">
        <v>115</v>
      </c>
      <c r="E99" s="124" t="s">
        <v>139</v>
      </c>
      <c r="F99" s="125" t="s">
        <v>140</v>
      </c>
      <c r="G99" s="126" t="s">
        <v>118</v>
      </c>
      <c r="H99" s="127">
        <v>0.34</v>
      </c>
      <c r="I99" s="128"/>
      <c r="J99" s="127">
        <f>ROUND(I99*H99,2)</f>
        <v>0</v>
      </c>
      <c r="K99" s="125" t="s">
        <v>119</v>
      </c>
      <c r="L99" s="29"/>
      <c r="M99" s="129" t="s">
        <v>18</v>
      </c>
      <c r="N99" s="130" t="s">
        <v>42</v>
      </c>
      <c r="P99" s="131">
        <f>O99*H99</f>
        <v>0</v>
      </c>
      <c r="Q99" s="131">
        <v>0</v>
      </c>
      <c r="R99" s="131">
        <f>Q99*H99</f>
        <v>0</v>
      </c>
      <c r="S99" s="131">
        <v>0</v>
      </c>
      <c r="T99" s="132">
        <f>S99*H99</f>
        <v>0</v>
      </c>
      <c r="AR99" s="133" t="s">
        <v>120</v>
      </c>
      <c r="AT99" s="133" t="s">
        <v>115</v>
      </c>
      <c r="AU99" s="133" t="s">
        <v>81</v>
      </c>
      <c r="AY99" s="14" t="s">
        <v>113</v>
      </c>
      <c r="BE99" s="134">
        <f>IF(N99="základní",J99,0)</f>
        <v>0</v>
      </c>
      <c r="BF99" s="134">
        <f>IF(N99="snížená",J99,0)</f>
        <v>0</v>
      </c>
      <c r="BG99" s="134">
        <f>IF(N99="zákl. přenesená",J99,0)</f>
        <v>0</v>
      </c>
      <c r="BH99" s="134">
        <f>IF(N99="sníž. přenesená",J99,0)</f>
        <v>0</v>
      </c>
      <c r="BI99" s="134">
        <f>IF(N99="nulová",J99,0)</f>
        <v>0</v>
      </c>
      <c r="BJ99" s="14" t="s">
        <v>76</v>
      </c>
      <c r="BK99" s="134">
        <f>ROUND(I99*H99,2)</f>
        <v>0</v>
      </c>
      <c r="BL99" s="14" t="s">
        <v>120</v>
      </c>
      <c r="BM99" s="133" t="s">
        <v>141</v>
      </c>
    </row>
    <row r="100" spans="2:65" s="1" customFormat="1">
      <c r="B100" s="29"/>
      <c r="D100" s="135" t="s">
        <v>122</v>
      </c>
      <c r="F100" s="136" t="s">
        <v>140</v>
      </c>
      <c r="I100" s="137"/>
      <c r="L100" s="29"/>
      <c r="M100" s="138"/>
      <c r="T100" s="50"/>
      <c r="AT100" s="14" t="s">
        <v>122</v>
      </c>
      <c r="AU100" s="14" t="s">
        <v>81</v>
      </c>
    </row>
    <row r="101" spans="2:65" s="1" customFormat="1">
      <c r="B101" s="29"/>
      <c r="D101" s="139" t="s">
        <v>123</v>
      </c>
      <c r="F101" s="140" t="s">
        <v>142</v>
      </c>
      <c r="I101" s="137"/>
      <c r="L101" s="29"/>
      <c r="M101" s="138"/>
      <c r="T101" s="50"/>
      <c r="AT101" s="14" t="s">
        <v>123</v>
      </c>
      <c r="AU101" s="14" t="s">
        <v>81</v>
      </c>
    </row>
    <row r="102" spans="2:65" s="1" customFormat="1" ht="16.5" customHeight="1">
      <c r="B102" s="29"/>
      <c r="C102" s="123" t="s">
        <v>143</v>
      </c>
      <c r="D102" s="123" t="s">
        <v>115</v>
      </c>
      <c r="E102" s="124" t="s">
        <v>144</v>
      </c>
      <c r="F102" s="125" t="s">
        <v>145</v>
      </c>
      <c r="G102" s="126" t="s">
        <v>118</v>
      </c>
      <c r="H102" s="127">
        <v>1.1299999999999999</v>
      </c>
      <c r="I102" s="128"/>
      <c r="J102" s="127">
        <f>ROUND(I102*H102,2)</f>
        <v>0</v>
      </c>
      <c r="K102" s="125" t="s">
        <v>119</v>
      </c>
      <c r="L102" s="29"/>
      <c r="M102" s="129" t="s">
        <v>18</v>
      </c>
      <c r="N102" s="130" t="s">
        <v>42</v>
      </c>
      <c r="P102" s="131">
        <f>O102*H102</f>
        <v>0</v>
      </c>
      <c r="Q102" s="131">
        <v>0</v>
      </c>
      <c r="R102" s="131">
        <f>Q102*H102</f>
        <v>0</v>
      </c>
      <c r="S102" s="131">
        <v>0</v>
      </c>
      <c r="T102" s="132">
        <f>S102*H102</f>
        <v>0</v>
      </c>
      <c r="AR102" s="133" t="s">
        <v>120</v>
      </c>
      <c r="AT102" s="133" t="s">
        <v>115</v>
      </c>
      <c r="AU102" s="133" t="s">
        <v>81</v>
      </c>
      <c r="AY102" s="14" t="s">
        <v>113</v>
      </c>
      <c r="BE102" s="134">
        <f>IF(N102="základní",J102,0)</f>
        <v>0</v>
      </c>
      <c r="BF102" s="134">
        <f>IF(N102="snížená",J102,0)</f>
        <v>0</v>
      </c>
      <c r="BG102" s="134">
        <f>IF(N102="zákl. přenesená",J102,0)</f>
        <v>0</v>
      </c>
      <c r="BH102" s="134">
        <f>IF(N102="sníž. přenesená",J102,0)</f>
        <v>0</v>
      </c>
      <c r="BI102" s="134">
        <f>IF(N102="nulová",J102,0)</f>
        <v>0</v>
      </c>
      <c r="BJ102" s="14" t="s">
        <v>76</v>
      </c>
      <c r="BK102" s="134">
        <f>ROUND(I102*H102,2)</f>
        <v>0</v>
      </c>
      <c r="BL102" s="14" t="s">
        <v>120</v>
      </c>
      <c r="BM102" s="133" t="s">
        <v>146</v>
      </c>
    </row>
    <row r="103" spans="2:65" s="1" customFormat="1">
      <c r="B103" s="29"/>
      <c r="D103" s="135" t="s">
        <v>122</v>
      </c>
      <c r="F103" s="136" t="s">
        <v>145</v>
      </c>
      <c r="I103" s="137"/>
      <c r="L103" s="29"/>
      <c r="M103" s="138"/>
      <c r="T103" s="50"/>
      <c r="AT103" s="14" t="s">
        <v>122</v>
      </c>
      <c r="AU103" s="14" t="s">
        <v>81</v>
      </c>
    </row>
    <row r="104" spans="2:65" s="1" customFormat="1">
      <c r="B104" s="29"/>
      <c r="D104" s="139" t="s">
        <v>123</v>
      </c>
      <c r="F104" s="140" t="s">
        <v>147</v>
      </c>
      <c r="I104" s="137"/>
      <c r="L104" s="29"/>
      <c r="M104" s="138"/>
      <c r="T104" s="50"/>
      <c r="AT104" s="14" t="s">
        <v>123</v>
      </c>
      <c r="AU104" s="14" t="s">
        <v>81</v>
      </c>
    </row>
    <row r="105" spans="2:65" s="1" customFormat="1" ht="16.5" customHeight="1">
      <c r="B105" s="29"/>
      <c r="C105" s="123" t="s">
        <v>148</v>
      </c>
      <c r="D105" s="123" t="s">
        <v>115</v>
      </c>
      <c r="E105" s="124" t="s">
        <v>149</v>
      </c>
      <c r="F105" s="125" t="s">
        <v>150</v>
      </c>
      <c r="G105" s="126" t="s">
        <v>151</v>
      </c>
      <c r="H105" s="127">
        <v>2.2599999999999998</v>
      </c>
      <c r="I105" s="128"/>
      <c r="J105" s="127">
        <f>ROUND(I105*H105,2)</f>
        <v>0</v>
      </c>
      <c r="K105" s="125" t="s">
        <v>119</v>
      </c>
      <c r="L105" s="29"/>
      <c r="M105" s="129" t="s">
        <v>18</v>
      </c>
      <c r="N105" s="130" t="s">
        <v>42</v>
      </c>
      <c r="P105" s="131">
        <f>O105*H105</f>
        <v>0</v>
      </c>
      <c r="Q105" s="131">
        <v>0</v>
      </c>
      <c r="R105" s="131">
        <f>Q105*H105</f>
        <v>0</v>
      </c>
      <c r="S105" s="131">
        <v>0</v>
      </c>
      <c r="T105" s="132">
        <f>S105*H105</f>
        <v>0</v>
      </c>
      <c r="AR105" s="133" t="s">
        <v>120</v>
      </c>
      <c r="AT105" s="133" t="s">
        <v>115</v>
      </c>
      <c r="AU105" s="133" t="s">
        <v>81</v>
      </c>
      <c r="AY105" s="14" t="s">
        <v>113</v>
      </c>
      <c r="BE105" s="134">
        <f>IF(N105="základní",J105,0)</f>
        <v>0</v>
      </c>
      <c r="BF105" s="134">
        <f>IF(N105="snížená",J105,0)</f>
        <v>0</v>
      </c>
      <c r="BG105" s="134">
        <f>IF(N105="zákl. přenesená",J105,0)</f>
        <v>0</v>
      </c>
      <c r="BH105" s="134">
        <f>IF(N105="sníž. přenesená",J105,0)</f>
        <v>0</v>
      </c>
      <c r="BI105" s="134">
        <f>IF(N105="nulová",J105,0)</f>
        <v>0</v>
      </c>
      <c r="BJ105" s="14" t="s">
        <v>76</v>
      </c>
      <c r="BK105" s="134">
        <f>ROUND(I105*H105,2)</f>
        <v>0</v>
      </c>
      <c r="BL105" s="14" t="s">
        <v>120</v>
      </c>
      <c r="BM105" s="133" t="s">
        <v>152</v>
      </c>
    </row>
    <row r="106" spans="2:65" s="1" customFormat="1">
      <c r="B106" s="29"/>
      <c r="D106" s="135" t="s">
        <v>122</v>
      </c>
      <c r="F106" s="136" t="s">
        <v>150</v>
      </c>
      <c r="I106" s="137"/>
      <c r="L106" s="29"/>
      <c r="M106" s="138"/>
      <c r="T106" s="50"/>
      <c r="AT106" s="14" t="s">
        <v>122</v>
      </c>
      <c r="AU106" s="14" t="s">
        <v>81</v>
      </c>
    </row>
    <row r="107" spans="2:65" s="1" customFormat="1">
      <c r="B107" s="29"/>
      <c r="D107" s="139" t="s">
        <v>123</v>
      </c>
      <c r="F107" s="140" t="s">
        <v>153</v>
      </c>
      <c r="I107" s="137"/>
      <c r="L107" s="29"/>
      <c r="M107" s="138"/>
      <c r="T107" s="50"/>
      <c r="AT107" s="14" t="s">
        <v>123</v>
      </c>
      <c r="AU107" s="14" t="s">
        <v>81</v>
      </c>
    </row>
    <row r="108" spans="2:65" s="11" customFormat="1" ht="22.9" customHeight="1">
      <c r="B108" s="111"/>
      <c r="D108" s="112" t="s">
        <v>70</v>
      </c>
      <c r="E108" s="121" t="s">
        <v>154</v>
      </c>
      <c r="F108" s="121" t="s">
        <v>155</v>
      </c>
      <c r="I108" s="114"/>
      <c r="J108" s="122">
        <f>BK108</f>
        <v>0</v>
      </c>
      <c r="L108" s="111"/>
      <c r="M108" s="116"/>
      <c r="P108" s="117">
        <f>SUM(P109:P117)</f>
        <v>0</v>
      </c>
      <c r="R108" s="117">
        <f>SUM(R109:R117)</f>
        <v>0</v>
      </c>
      <c r="T108" s="118">
        <f>SUM(T109:T117)</f>
        <v>2.7839999999999998</v>
      </c>
      <c r="AR108" s="112" t="s">
        <v>76</v>
      </c>
      <c r="AT108" s="119" t="s">
        <v>70</v>
      </c>
      <c r="AU108" s="119" t="s">
        <v>76</v>
      </c>
      <c r="AY108" s="112" t="s">
        <v>113</v>
      </c>
      <c r="BK108" s="120">
        <f>SUM(BK109:BK117)</f>
        <v>0</v>
      </c>
    </row>
    <row r="109" spans="2:65" s="1" customFormat="1" ht="16.5" customHeight="1">
      <c r="B109" s="29"/>
      <c r="C109" s="123" t="s">
        <v>156</v>
      </c>
      <c r="D109" s="123" t="s">
        <v>115</v>
      </c>
      <c r="E109" s="124" t="s">
        <v>157</v>
      </c>
      <c r="F109" s="125" t="s">
        <v>158</v>
      </c>
      <c r="G109" s="126" t="s">
        <v>159</v>
      </c>
      <c r="H109" s="127">
        <v>9.6</v>
      </c>
      <c r="I109" s="128"/>
      <c r="J109" s="127">
        <f>ROUND(I109*H109,2)</f>
        <v>0</v>
      </c>
      <c r="K109" s="125" t="s">
        <v>119</v>
      </c>
      <c r="L109" s="29"/>
      <c r="M109" s="129" t="s">
        <v>18</v>
      </c>
      <c r="N109" s="130" t="s">
        <v>42</v>
      </c>
      <c r="P109" s="131">
        <f>O109*H109</f>
        <v>0</v>
      </c>
      <c r="Q109" s="131">
        <v>0</v>
      </c>
      <c r="R109" s="131">
        <f>Q109*H109</f>
        <v>0</v>
      </c>
      <c r="S109" s="131">
        <v>0</v>
      </c>
      <c r="T109" s="132">
        <f>S109*H109</f>
        <v>0</v>
      </c>
      <c r="AR109" s="133" t="s">
        <v>120</v>
      </c>
      <c r="AT109" s="133" t="s">
        <v>115</v>
      </c>
      <c r="AU109" s="133" t="s">
        <v>81</v>
      </c>
      <c r="AY109" s="14" t="s">
        <v>113</v>
      </c>
      <c r="BE109" s="134">
        <f>IF(N109="základní",J109,0)</f>
        <v>0</v>
      </c>
      <c r="BF109" s="134">
        <f>IF(N109="snížená",J109,0)</f>
        <v>0</v>
      </c>
      <c r="BG109" s="134">
        <f>IF(N109="zákl. přenesená",J109,0)</f>
        <v>0</v>
      </c>
      <c r="BH109" s="134">
        <f>IF(N109="sníž. přenesená",J109,0)</f>
        <v>0</v>
      </c>
      <c r="BI109" s="134">
        <f>IF(N109="nulová",J109,0)</f>
        <v>0</v>
      </c>
      <c r="BJ109" s="14" t="s">
        <v>76</v>
      </c>
      <c r="BK109" s="134">
        <f>ROUND(I109*H109,2)</f>
        <v>0</v>
      </c>
      <c r="BL109" s="14" t="s">
        <v>120</v>
      </c>
      <c r="BM109" s="133" t="s">
        <v>160</v>
      </c>
    </row>
    <row r="110" spans="2:65" s="1" customFormat="1">
      <c r="B110" s="29"/>
      <c r="D110" s="135" t="s">
        <v>122</v>
      </c>
      <c r="F110" s="136" t="s">
        <v>158</v>
      </c>
      <c r="I110" s="137"/>
      <c r="L110" s="29"/>
      <c r="M110" s="138"/>
      <c r="T110" s="50"/>
      <c r="AT110" s="14" t="s">
        <v>122</v>
      </c>
      <c r="AU110" s="14" t="s">
        <v>81</v>
      </c>
    </row>
    <row r="111" spans="2:65" s="1" customFormat="1">
      <c r="B111" s="29"/>
      <c r="D111" s="139" t="s">
        <v>123</v>
      </c>
      <c r="F111" s="140" t="s">
        <v>161</v>
      </c>
      <c r="I111" s="137"/>
      <c r="L111" s="29"/>
      <c r="M111" s="138"/>
      <c r="T111" s="50"/>
      <c r="AT111" s="14" t="s">
        <v>123</v>
      </c>
      <c r="AU111" s="14" t="s">
        <v>81</v>
      </c>
    </row>
    <row r="112" spans="2:65" s="1" customFormat="1" ht="16.5" customHeight="1">
      <c r="B112" s="29"/>
      <c r="C112" s="123" t="s">
        <v>162</v>
      </c>
      <c r="D112" s="123" t="s">
        <v>115</v>
      </c>
      <c r="E112" s="124" t="s">
        <v>163</v>
      </c>
      <c r="F112" s="125" t="s">
        <v>164</v>
      </c>
      <c r="G112" s="126" t="s">
        <v>159</v>
      </c>
      <c r="H112" s="127">
        <v>9.6</v>
      </c>
      <c r="I112" s="128"/>
      <c r="J112" s="127">
        <f>ROUND(I112*H112,2)</f>
        <v>0</v>
      </c>
      <c r="K112" s="125" t="s">
        <v>119</v>
      </c>
      <c r="L112" s="29"/>
      <c r="M112" s="129" t="s">
        <v>18</v>
      </c>
      <c r="N112" s="130" t="s">
        <v>42</v>
      </c>
      <c r="P112" s="131">
        <f>O112*H112</f>
        <v>0</v>
      </c>
      <c r="Q112" s="131">
        <v>0</v>
      </c>
      <c r="R112" s="131">
        <f>Q112*H112</f>
        <v>0</v>
      </c>
      <c r="S112" s="131">
        <v>0</v>
      </c>
      <c r="T112" s="132">
        <f>S112*H112</f>
        <v>0</v>
      </c>
      <c r="AR112" s="133" t="s">
        <v>120</v>
      </c>
      <c r="AT112" s="133" t="s">
        <v>115</v>
      </c>
      <c r="AU112" s="133" t="s">
        <v>81</v>
      </c>
      <c r="AY112" s="14" t="s">
        <v>113</v>
      </c>
      <c r="BE112" s="134">
        <f>IF(N112="základní",J112,0)</f>
        <v>0</v>
      </c>
      <c r="BF112" s="134">
        <f>IF(N112="snížená",J112,0)</f>
        <v>0</v>
      </c>
      <c r="BG112" s="134">
        <f>IF(N112="zákl. přenesená",J112,0)</f>
        <v>0</v>
      </c>
      <c r="BH112" s="134">
        <f>IF(N112="sníž. přenesená",J112,0)</f>
        <v>0</v>
      </c>
      <c r="BI112" s="134">
        <f>IF(N112="nulová",J112,0)</f>
        <v>0</v>
      </c>
      <c r="BJ112" s="14" t="s">
        <v>76</v>
      </c>
      <c r="BK112" s="134">
        <f>ROUND(I112*H112,2)</f>
        <v>0</v>
      </c>
      <c r="BL112" s="14" t="s">
        <v>120</v>
      </c>
      <c r="BM112" s="133" t="s">
        <v>165</v>
      </c>
    </row>
    <row r="113" spans="2:65" s="1" customFormat="1">
      <c r="B113" s="29"/>
      <c r="D113" s="135" t="s">
        <v>122</v>
      </c>
      <c r="F113" s="136" t="s">
        <v>164</v>
      </c>
      <c r="I113" s="137"/>
      <c r="L113" s="29"/>
      <c r="M113" s="138"/>
      <c r="T113" s="50"/>
      <c r="AT113" s="14" t="s">
        <v>122</v>
      </c>
      <c r="AU113" s="14" t="s">
        <v>81</v>
      </c>
    </row>
    <row r="114" spans="2:65" s="1" customFormat="1">
      <c r="B114" s="29"/>
      <c r="D114" s="139" t="s">
        <v>123</v>
      </c>
      <c r="F114" s="140" t="s">
        <v>166</v>
      </c>
      <c r="I114" s="137"/>
      <c r="L114" s="29"/>
      <c r="M114" s="138"/>
      <c r="T114" s="50"/>
      <c r="AT114" s="14" t="s">
        <v>123</v>
      </c>
      <c r="AU114" s="14" t="s">
        <v>81</v>
      </c>
    </row>
    <row r="115" spans="2:65" s="1" customFormat="1" ht="16.5" customHeight="1">
      <c r="B115" s="29"/>
      <c r="C115" s="123" t="s">
        <v>167</v>
      </c>
      <c r="D115" s="123" t="s">
        <v>115</v>
      </c>
      <c r="E115" s="124" t="s">
        <v>168</v>
      </c>
      <c r="F115" s="125" t="s">
        <v>169</v>
      </c>
      <c r="G115" s="126" t="s">
        <v>159</v>
      </c>
      <c r="H115" s="127">
        <v>9.6</v>
      </c>
      <c r="I115" s="128"/>
      <c r="J115" s="127">
        <f>ROUND(I115*H115,2)</f>
        <v>0</v>
      </c>
      <c r="K115" s="125" t="s">
        <v>119</v>
      </c>
      <c r="L115" s="29"/>
      <c r="M115" s="129" t="s">
        <v>18</v>
      </c>
      <c r="N115" s="130" t="s">
        <v>42</v>
      </c>
      <c r="P115" s="131">
        <f>O115*H115</f>
        <v>0</v>
      </c>
      <c r="Q115" s="131">
        <v>0</v>
      </c>
      <c r="R115" s="131">
        <f>Q115*H115</f>
        <v>0</v>
      </c>
      <c r="S115" s="131">
        <v>0.28999999999999998</v>
      </c>
      <c r="T115" s="132">
        <f>S115*H115</f>
        <v>2.7839999999999998</v>
      </c>
      <c r="AR115" s="133" t="s">
        <v>120</v>
      </c>
      <c r="AT115" s="133" t="s">
        <v>115</v>
      </c>
      <c r="AU115" s="133" t="s">
        <v>81</v>
      </c>
      <c r="AY115" s="14" t="s">
        <v>113</v>
      </c>
      <c r="BE115" s="134">
        <f>IF(N115="základní",J115,0)</f>
        <v>0</v>
      </c>
      <c r="BF115" s="134">
        <f>IF(N115="snížená",J115,0)</f>
        <v>0</v>
      </c>
      <c r="BG115" s="134">
        <f>IF(N115="zákl. přenesená",J115,0)</f>
        <v>0</v>
      </c>
      <c r="BH115" s="134">
        <f>IF(N115="sníž. přenesená",J115,0)</f>
        <v>0</v>
      </c>
      <c r="BI115" s="134">
        <f>IF(N115="nulová",J115,0)</f>
        <v>0</v>
      </c>
      <c r="BJ115" s="14" t="s">
        <v>76</v>
      </c>
      <c r="BK115" s="134">
        <f>ROUND(I115*H115,2)</f>
        <v>0</v>
      </c>
      <c r="BL115" s="14" t="s">
        <v>120</v>
      </c>
      <c r="BM115" s="133" t="s">
        <v>170</v>
      </c>
    </row>
    <row r="116" spans="2:65" s="1" customFormat="1">
      <c r="B116" s="29"/>
      <c r="D116" s="135" t="s">
        <v>122</v>
      </c>
      <c r="F116" s="136" t="s">
        <v>169</v>
      </c>
      <c r="I116" s="137"/>
      <c r="L116" s="29"/>
      <c r="M116" s="138"/>
      <c r="T116" s="50"/>
      <c r="AT116" s="14" t="s">
        <v>122</v>
      </c>
      <c r="AU116" s="14" t="s">
        <v>81</v>
      </c>
    </row>
    <row r="117" spans="2:65" s="1" customFormat="1">
      <c r="B117" s="29"/>
      <c r="D117" s="139" t="s">
        <v>123</v>
      </c>
      <c r="F117" s="140" t="s">
        <v>171</v>
      </c>
      <c r="I117" s="137"/>
      <c r="L117" s="29"/>
      <c r="M117" s="138"/>
      <c r="T117" s="50"/>
      <c r="AT117" s="14" t="s">
        <v>123</v>
      </c>
      <c r="AU117" s="14" t="s">
        <v>81</v>
      </c>
    </row>
    <row r="118" spans="2:65" s="11" customFormat="1" ht="22.9" customHeight="1">
      <c r="B118" s="111"/>
      <c r="D118" s="112" t="s">
        <v>70</v>
      </c>
      <c r="E118" s="121" t="s">
        <v>81</v>
      </c>
      <c r="F118" s="121" t="s">
        <v>172</v>
      </c>
      <c r="I118" s="114"/>
      <c r="J118" s="122">
        <f>BK118</f>
        <v>0</v>
      </c>
      <c r="L118" s="111"/>
      <c r="M118" s="116"/>
      <c r="P118" s="117">
        <f>SUM(P119:P121)</f>
        <v>0</v>
      </c>
      <c r="R118" s="117">
        <f>SUM(R119:R121)</f>
        <v>2.9021691999999994</v>
      </c>
      <c r="T118" s="118">
        <f>SUM(T119:T121)</f>
        <v>0</v>
      </c>
      <c r="AR118" s="112" t="s">
        <v>76</v>
      </c>
      <c r="AT118" s="119" t="s">
        <v>70</v>
      </c>
      <c r="AU118" s="119" t="s">
        <v>76</v>
      </c>
      <c r="AY118" s="112" t="s">
        <v>113</v>
      </c>
      <c r="BK118" s="120">
        <f>SUM(BK119:BK121)</f>
        <v>0</v>
      </c>
    </row>
    <row r="119" spans="2:65" s="1" customFormat="1" ht="16.5" customHeight="1">
      <c r="B119" s="29"/>
      <c r="C119" s="123" t="s">
        <v>154</v>
      </c>
      <c r="D119" s="123" t="s">
        <v>115</v>
      </c>
      <c r="E119" s="124" t="s">
        <v>173</v>
      </c>
      <c r="F119" s="125" t="s">
        <v>174</v>
      </c>
      <c r="G119" s="126" t="s">
        <v>118</v>
      </c>
      <c r="H119" s="127">
        <v>1.1599999999999999</v>
      </c>
      <c r="I119" s="128"/>
      <c r="J119" s="127">
        <f>ROUND(I119*H119,2)</f>
        <v>0</v>
      </c>
      <c r="K119" s="125" t="s">
        <v>119</v>
      </c>
      <c r="L119" s="29"/>
      <c r="M119" s="129" t="s">
        <v>18</v>
      </c>
      <c r="N119" s="130" t="s">
        <v>42</v>
      </c>
      <c r="P119" s="131">
        <f>O119*H119</f>
        <v>0</v>
      </c>
      <c r="Q119" s="131">
        <v>2.5018699999999998</v>
      </c>
      <c r="R119" s="131">
        <f>Q119*H119</f>
        <v>2.9021691999999994</v>
      </c>
      <c r="S119" s="131">
        <v>0</v>
      </c>
      <c r="T119" s="132">
        <f>S119*H119</f>
        <v>0</v>
      </c>
      <c r="AR119" s="133" t="s">
        <v>120</v>
      </c>
      <c r="AT119" s="133" t="s">
        <v>115</v>
      </c>
      <c r="AU119" s="133" t="s">
        <v>81</v>
      </c>
      <c r="AY119" s="14" t="s">
        <v>113</v>
      </c>
      <c r="BE119" s="134">
        <f>IF(N119="základní",J119,0)</f>
        <v>0</v>
      </c>
      <c r="BF119" s="134">
        <f>IF(N119="snížená",J119,0)</f>
        <v>0</v>
      </c>
      <c r="BG119" s="134">
        <f>IF(N119="zákl. přenesená",J119,0)</f>
        <v>0</v>
      </c>
      <c r="BH119" s="134">
        <f>IF(N119="sníž. přenesená",J119,0)</f>
        <v>0</v>
      </c>
      <c r="BI119" s="134">
        <f>IF(N119="nulová",J119,0)</f>
        <v>0</v>
      </c>
      <c r="BJ119" s="14" t="s">
        <v>76</v>
      </c>
      <c r="BK119" s="134">
        <f>ROUND(I119*H119,2)</f>
        <v>0</v>
      </c>
      <c r="BL119" s="14" t="s">
        <v>120</v>
      </c>
      <c r="BM119" s="133" t="s">
        <v>175</v>
      </c>
    </row>
    <row r="120" spans="2:65" s="1" customFormat="1">
      <c r="B120" s="29"/>
      <c r="D120" s="135" t="s">
        <v>122</v>
      </c>
      <c r="F120" s="136" t="s">
        <v>174</v>
      </c>
      <c r="I120" s="137"/>
      <c r="L120" s="29"/>
      <c r="M120" s="138"/>
      <c r="T120" s="50"/>
      <c r="AT120" s="14" t="s">
        <v>122</v>
      </c>
      <c r="AU120" s="14" t="s">
        <v>81</v>
      </c>
    </row>
    <row r="121" spans="2:65" s="1" customFormat="1">
      <c r="B121" s="29"/>
      <c r="D121" s="139" t="s">
        <v>123</v>
      </c>
      <c r="F121" s="140" t="s">
        <v>176</v>
      </c>
      <c r="I121" s="137"/>
      <c r="L121" s="29"/>
      <c r="M121" s="138"/>
      <c r="T121" s="50"/>
      <c r="AT121" s="14" t="s">
        <v>123</v>
      </c>
      <c r="AU121" s="14" t="s">
        <v>81</v>
      </c>
    </row>
    <row r="122" spans="2:65" s="11" customFormat="1" ht="22.9" customHeight="1">
      <c r="B122" s="111"/>
      <c r="D122" s="112" t="s">
        <v>70</v>
      </c>
      <c r="E122" s="121" t="s">
        <v>138</v>
      </c>
      <c r="F122" s="121" t="s">
        <v>177</v>
      </c>
      <c r="I122" s="114"/>
      <c r="J122" s="122">
        <f>BK122</f>
        <v>0</v>
      </c>
      <c r="L122" s="111"/>
      <c r="M122" s="116"/>
      <c r="P122" s="117">
        <f>SUM(P123:P128)</f>
        <v>0</v>
      </c>
      <c r="R122" s="117">
        <f>SUM(R123:R128)</f>
        <v>0.85651199999999994</v>
      </c>
      <c r="T122" s="118">
        <f>SUM(T123:T128)</f>
        <v>0</v>
      </c>
      <c r="AR122" s="112" t="s">
        <v>76</v>
      </c>
      <c r="AT122" s="119" t="s">
        <v>70</v>
      </c>
      <c r="AU122" s="119" t="s">
        <v>76</v>
      </c>
      <c r="AY122" s="112" t="s">
        <v>113</v>
      </c>
      <c r="BK122" s="120">
        <f>SUM(BK123:BK128)</f>
        <v>0</v>
      </c>
    </row>
    <row r="123" spans="2:65" s="1" customFormat="1" ht="16.5" customHeight="1">
      <c r="B123" s="29"/>
      <c r="C123" s="123" t="s">
        <v>8</v>
      </c>
      <c r="D123" s="123" t="s">
        <v>115</v>
      </c>
      <c r="E123" s="124" t="s">
        <v>178</v>
      </c>
      <c r="F123" s="125" t="s">
        <v>179</v>
      </c>
      <c r="G123" s="126" t="s">
        <v>159</v>
      </c>
      <c r="H123" s="127">
        <v>9.6</v>
      </c>
      <c r="I123" s="128"/>
      <c r="J123" s="127">
        <f>ROUND(I123*H123,2)</f>
        <v>0</v>
      </c>
      <c r="K123" s="125" t="s">
        <v>119</v>
      </c>
      <c r="L123" s="29"/>
      <c r="M123" s="129" t="s">
        <v>18</v>
      </c>
      <c r="N123" s="130" t="s">
        <v>42</v>
      </c>
      <c r="P123" s="131">
        <f>O123*H123</f>
        <v>0</v>
      </c>
      <c r="Q123" s="131">
        <v>0</v>
      </c>
      <c r="R123" s="131">
        <f>Q123*H123</f>
        <v>0</v>
      </c>
      <c r="S123" s="131">
        <v>0</v>
      </c>
      <c r="T123" s="132">
        <f>S123*H123</f>
        <v>0</v>
      </c>
      <c r="AR123" s="133" t="s">
        <v>120</v>
      </c>
      <c r="AT123" s="133" t="s">
        <v>115</v>
      </c>
      <c r="AU123" s="133" t="s">
        <v>81</v>
      </c>
      <c r="AY123" s="14" t="s">
        <v>113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4" t="s">
        <v>76</v>
      </c>
      <c r="BK123" s="134">
        <f>ROUND(I123*H123,2)</f>
        <v>0</v>
      </c>
      <c r="BL123" s="14" t="s">
        <v>120</v>
      </c>
      <c r="BM123" s="133" t="s">
        <v>180</v>
      </c>
    </row>
    <row r="124" spans="2:65" s="1" customFormat="1">
      <c r="B124" s="29"/>
      <c r="D124" s="135" t="s">
        <v>122</v>
      </c>
      <c r="F124" s="136" t="s">
        <v>179</v>
      </c>
      <c r="I124" s="137"/>
      <c r="L124" s="29"/>
      <c r="M124" s="138"/>
      <c r="T124" s="50"/>
      <c r="AT124" s="14" t="s">
        <v>122</v>
      </c>
      <c r="AU124" s="14" t="s">
        <v>81</v>
      </c>
    </row>
    <row r="125" spans="2:65" s="1" customFormat="1">
      <c r="B125" s="29"/>
      <c r="D125" s="139" t="s">
        <v>123</v>
      </c>
      <c r="F125" s="140" t="s">
        <v>181</v>
      </c>
      <c r="I125" s="137"/>
      <c r="L125" s="29"/>
      <c r="M125" s="138"/>
      <c r="T125" s="50"/>
      <c r="AT125" s="14" t="s">
        <v>123</v>
      </c>
      <c r="AU125" s="14" t="s">
        <v>81</v>
      </c>
    </row>
    <row r="126" spans="2:65" s="1" customFormat="1" ht="16.5" customHeight="1">
      <c r="B126" s="29"/>
      <c r="C126" s="123" t="s">
        <v>182</v>
      </c>
      <c r="D126" s="123" t="s">
        <v>115</v>
      </c>
      <c r="E126" s="124" t="s">
        <v>183</v>
      </c>
      <c r="F126" s="125" t="s">
        <v>184</v>
      </c>
      <c r="G126" s="126" t="s">
        <v>159</v>
      </c>
      <c r="H126" s="127">
        <v>9.6</v>
      </c>
      <c r="I126" s="128"/>
      <c r="J126" s="127">
        <f>ROUND(I126*H126,2)</f>
        <v>0</v>
      </c>
      <c r="K126" s="125" t="s">
        <v>119</v>
      </c>
      <c r="L126" s="29"/>
      <c r="M126" s="129" t="s">
        <v>18</v>
      </c>
      <c r="N126" s="130" t="s">
        <v>42</v>
      </c>
      <c r="P126" s="131">
        <f>O126*H126</f>
        <v>0</v>
      </c>
      <c r="Q126" s="131">
        <v>8.9219999999999994E-2</v>
      </c>
      <c r="R126" s="131">
        <f>Q126*H126</f>
        <v>0.85651199999999994</v>
      </c>
      <c r="S126" s="131">
        <v>0</v>
      </c>
      <c r="T126" s="132">
        <f>S126*H126</f>
        <v>0</v>
      </c>
      <c r="AR126" s="133" t="s">
        <v>120</v>
      </c>
      <c r="AT126" s="133" t="s">
        <v>115</v>
      </c>
      <c r="AU126" s="133" t="s">
        <v>81</v>
      </c>
      <c r="AY126" s="14" t="s">
        <v>113</v>
      </c>
      <c r="BE126" s="134">
        <f>IF(N126="základní",J126,0)</f>
        <v>0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4" t="s">
        <v>76</v>
      </c>
      <c r="BK126" s="134">
        <f>ROUND(I126*H126,2)</f>
        <v>0</v>
      </c>
      <c r="BL126" s="14" t="s">
        <v>120</v>
      </c>
      <c r="BM126" s="133" t="s">
        <v>185</v>
      </c>
    </row>
    <row r="127" spans="2:65" s="1" customFormat="1">
      <c r="B127" s="29"/>
      <c r="D127" s="135" t="s">
        <v>122</v>
      </c>
      <c r="F127" s="136" t="s">
        <v>184</v>
      </c>
      <c r="I127" s="137"/>
      <c r="L127" s="29"/>
      <c r="M127" s="138"/>
      <c r="T127" s="50"/>
      <c r="AT127" s="14" t="s">
        <v>122</v>
      </c>
      <c r="AU127" s="14" t="s">
        <v>81</v>
      </c>
    </row>
    <row r="128" spans="2:65" s="1" customFormat="1">
      <c r="B128" s="29"/>
      <c r="D128" s="139" t="s">
        <v>123</v>
      </c>
      <c r="F128" s="140" t="s">
        <v>186</v>
      </c>
      <c r="I128" s="137"/>
      <c r="L128" s="29"/>
      <c r="M128" s="138"/>
      <c r="T128" s="50"/>
      <c r="AT128" s="14" t="s">
        <v>123</v>
      </c>
      <c r="AU128" s="14" t="s">
        <v>81</v>
      </c>
    </row>
    <row r="129" spans="2:65" s="11" customFormat="1" ht="22.9" customHeight="1">
      <c r="B129" s="111"/>
      <c r="D129" s="112" t="s">
        <v>70</v>
      </c>
      <c r="E129" s="121" t="s">
        <v>187</v>
      </c>
      <c r="F129" s="121" t="s">
        <v>188</v>
      </c>
      <c r="I129" s="114"/>
      <c r="J129" s="122">
        <f>BK129</f>
        <v>0</v>
      </c>
      <c r="L129" s="111"/>
      <c r="M129" s="116"/>
      <c r="P129" s="117">
        <f>SUM(P130:P135)</f>
        <v>0</v>
      </c>
      <c r="R129" s="117">
        <f>SUM(R130:R135)</f>
        <v>1.6799999999999999E-2</v>
      </c>
      <c r="T129" s="118">
        <f>SUM(T130:T135)</f>
        <v>0</v>
      </c>
      <c r="AR129" s="112" t="s">
        <v>76</v>
      </c>
      <c r="AT129" s="119" t="s">
        <v>70</v>
      </c>
      <c r="AU129" s="119" t="s">
        <v>76</v>
      </c>
      <c r="AY129" s="112" t="s">
        <v>113</v>
      </c>
      <c r="BK129" s="120">
        <f>SUM(BK130:BK135)</f>
        <v>0</v>
      </c>
    </row>
    <row r="130" spans="2:65" s="1" customFormat="1" ht="16.5" customHeight="1">
      <c r="B130" s="29"/>
      <c r="C130" s="123" t="s">
        <v>189</v>
      </c>
      <c r="D130" s="123" t="s">
        <v>115</v>
      </c>
      <c r="E130" s="124" t="s">
        <v>190</v>
      </c>
      <c r="F130" s="125" t="s">
        <v>191</v>
      </c>
      <c r="G130" s="126" t="s">
        <v>192</v>
      </c>
      <c r="H130" s="127">
        <v>120</v>
      </c>
      <c r="I130" s="128"/>
      <c r="J130" s="127">
        <f>ROUND(I130*H130,2)</f>
        <v>0</v>
      </c>
      <c r="K130" s="125" t="s">
        <v>119</v>
      </c>
      <c r="L130" s="29"/>
      <c r="M130" s="129" t="s">
        <v>18</v>
      </c>
      <c r="N130" s="130" t="s">
        <v>42</v>
      </c>
      <c r="P130" s="131">
        <f>O130*H130</f>
        <v>0</v>
      </c>
      <c r="Q130" s="131">
        <v>1.0000000000000001E-5</v>
      </c>
      <c r="R130" s="131">
        <f>Q130*H130</f>
        <v>1.2000000000000001E-3</v>
      </c>
      <c r="S130" s="131">
        <v>0</v>
      </c>
      <c r="T130" s="132">
        <f>S130*H130</f>
        <v>0</v>
      </c>
      <c r="AR130" s="133" t="s">
        <v>120</v>
      </c>
      <c r="AT130" s="133" t="s">
        <v>115</v>
      </c>
      <c r="AU130" s="133" t="s">
        <v>81</v>
      </c>
      <c r="AY130" s="14" t="s">
        <v>113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4" t="s">
        <v>76</v>
      </c>
      <c r="BK130" s="134">
        <f>ROUND(I130*H130,2)</f>
        <v>0</v>
      </c>
      <c r="BL130" s="14" t="s">
        <v>120</v>
      </c>
      <c r="BM130" s="133" t="s">
        <v>193</v>
      </c>
    </row>
    <row r="131" spans="2:65" s="1" customFormat="1">
      <c r="B131" s="29"/>
      <c r="D131" s="135" t="s">
        <v>122</v>
      </c>
      <c r="F131" s="136" t="s">
        <v>191</v>
      </c>
      <c r="I131" s="137"/>
      <c r="L131" s="29"/>
      <c r="M131" s="138"/>
      <c r="T131" s="50"/>
      <c r="AT131" s="14" t="s">
        <v>122</v>
      </c>
      <c r="AU131" s="14" t="s">
        <v>81</v>
      </c>
    </row>
    <row r="132" spans="2:65" s="1" customFormat="1">
      <c r="B132" s="29"/>
      <c r="D132" s="139" t="s">
        <v>123</v>
      </c>
      <c r="F132" s="140" t="s">
        <v>194</v>
      </c>
      <c r="I132" s="137"/>
      <c r="L132" s="29"/>
      <c r="M132" s="138"/>
      <c r="T132" s="50"/>
      <c r="AT132" s="14" t="s">
        <v>123</v>
      </c>
      <c r="AU132" s="14" t="s">
        <v>81</v>
      </c>
    </row>
    <row r="133" spans="2:65" s="1" customFormat="1" ht="16.5" customHeight="1">
      <c r="B133" s="29"/>
      <c r="C133" s="123" t="s">
        <v>195</v>
      </c>
      <c r="D133" s="123" t="s">
        <v>115</v>
      </c>
      <c r="E133" s="124" t="s">
        <v>196</v>
      </c>
      <c r="F133" s="125" t="s">
        <v>197</v>
      </c>
      <c r="G133" s="126" t="s">
        <v>192</v>
      </c>
      <c r="H133" s="127">
        <v>120</v>
      </c>
      <c r="I133" s="128"/>
      <c r="J133" s="127">
        <f>ROUND(I133*H133,2)</f>
        <v>0</v>
      </c>
      <c r="K133" s="125" t="s">
        <v>119</v>
      </c>
      <c r="L133" s="29"/>
      <c r="M133" s="129" t="s">
        <v>18</v>
      </c>
      <c r="N133" s="130" t="s">
        <v>42</v>
      </c>
      <c r="P133" s="131">
        <f>O133*H133</f>
        <v>0</v>
      </c>
      <c r="Q133" s="131">
        <v>1.2999999999999999E-4</v>
      </c>
      <c r="R133" s="131">
        <f>Q133*H133</f>
        <v>1.5599999999999999E-2</v>
      </c>
      <c r="S133" s="131">
        <v>0</v>
      </c>
      <c r="T133" s="132">
        <f>S133*H133</f>
        <v>0</v>
      </c>
      <c r="AR133" s="133" t="s">
        <v>120</v>
      </c>
      <c r="AT133" s="133" t="s">
        <v>115</v>
      </c>
      <c r="AU133" s="133" t="s">
        <v>81</v>
      </c>
      <c r="AY133" s="14" t="s">
        <v>113</v>
      </c>
      <c r="BE133" s="134">
        <f>IF(N133="základní",J133,0)</f>
        <v>0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4" t="s">
        <v>76</v>
      </c>
      <c r="BK133" s="134">
        <f>ROUND(I133*H133,2)</f>
        <v>0</v>
      </c>
      <c r="BL133" s="14" t="s">
        <v>120</v>
      </c>
      <c r="BM133" s="133" t="s">
        <v>198</v>
      </c>
    </row>
    <row r="134" spans="2:65" s="1" customFormat="1">
      <c r="B134" s="29"/>
      <c r="D134" s="135" t="s">
        <v>122</v>
      </c>
      <c r="F134" s="136" t="s">
        <v>197</v>
      </c>
      <c r="I134" s="137"/>
      <c r="L134" s="29"/>
      <c r="M134" s="138"/>
      <c r="T134" s="50"/>
      <c r="AT134" s="14" t="s">
        <v>122</v>
      </c>
      <c r="AU134" s="14" t="s">
        <v>81</v>
      </c>
    </row>
    <row r="135" spans="2:65" s="1" customFormat="1">
      <c r="B135" s="29"/>
      <c r="D135" s="139" t="s">
        <v>123</v>
      </c>
      <c r="F135" s="140" t="s">
        <v>199</v>
      </c>
      <c r="I135" s="137"/>
      <c r="L135" s="29"/>
      <c r="M135" s="138"/>
      <c r="T135" s="50"/>
      <c r="AT135" s="14" t="s">
        <v>123</v>
      </c>
      <c r="AU135" s="14" t="s">
        <v>81</v>
      </c>
    </row>
    <row r="136" spans="2:65" s="11" customFormat="1" ht="22.9" customHeight="1">
      <c r="B136" s="111"/>
      <c r="D136" s="112" t="s">
        <v>70</v>
      </c>
      <c r="E136" s="121" t="s">
        <v>200</v>
      </c>
      <c r="F136" s="121" t="s">
        <v>201</v>
      </c>
      <c r="I136" s="114"/>
      <c r="J136" s="122">
        <f>BK136</f>
        <v>0</v>
      </c>
      <c r="L136" s="111"/>
      <c r="M136" s="116"/>
      <c r="P136" s="117">
        <f>SUM(P137:P145)</f>
        <v>0</v>
      </c>
      <c r="R136" s="117">
        <f>SUM(R137:R145)</f>
        <v>0</v>
      </c>
      <c r="T136" s="118">
        <f>SUM(T137:T145)</f>
        <v>0</v>
      </c>
      <c r="AR136" s="112" t="s">
        <v>76</v>
      </c>
      <c r="AT136" s="119" t="s">
        <v>70</v>
      </c>
      <c r="AU136" s="119" t="s">
        <v>76</v>
      </c>
      <c r="AY136" s="112" t="s">
        <v>113</v>
      </c>
      <c r="BK136" s="120">
        <f>SUM(BK137:BK145)</f>
        <v>0</v>
      </c>
    </row>
    <row r="137" spans="2:65" s="1" customFormat="1" ht="16.5" customHeight="1">
      <c r="B137" s="29"/>
      <c r="C137" s="123" t="s">
        <v>202</v>
      </c>
      <c r="D137" s="123" t="s">
        <v>115</v>
      </c>
      <c r="E137" s="124" t="s">
        <v>203</v>
      </c>
      <c r="F137" s="125" t="s">
        <v>204</v>
      </c>
      <c r="G137" s="126" t="s">
        <v>151</v>
      </c>
      <c r="H137" s="127">
        <v>2.78</v>
      </c>
      <c r="I137" s="128"/>
      <c r="J137" s="127">
        <f>ROUND(I137*H137,2)</f>
        <v>0</v>
      </c>
      <c r="K137" s="125" t="s">
        <v>119</v>
      </c>
      <c r="L137" s="29"/>
      <c r="M137" s="129" t="s">
        <v>18</v>
      </c>
      <c r="N137" s="130" t="s">
        <v>42</v>
      </c>
      <c r="P137" s="131">
        <f>O137*H137</f>
        <v>0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R137" s="133" t="s">
        <v>120</v>
      </c>
      <c r="AT137" s="133" t="s">
        <v>115</v>
      </c>
      <c r="AU137" s="133" t="s">
        <v>81</v>
      </c>
      <c r="AY137" s="14" t="s">
        <v>113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4" t="s">
        <v>76</v>
      </c>
      <c r="BK137" s="134">
        <f>ROUND(I137*H137,2)</f>
        <v>0</v>
      </c>
      <c r="BL137" s="14" t="s">
        <v>120</v>
      </c>
      <c r="BM137" s="133" t="s">
        <v>205</v>
      </c>
    </row>
    <row r="138" spans="2:65" s="1" customFormat="1">
      <c r="B138" s="29"/>
      <c r="D138" s="135" t="s">
        <v>122</v>
      </c>
      <c r="F138" s="136" t="s">
        <v>204</v>
      </c>
      <c r="I138" s="137"/>
      <c r="L138" s="29"/>
      <c r="M138" s="138"/>
      <c r="T138" s="50"/>
      <c r="AT138" s="14" t="s">
        <v>122</v>
      </c>
      <c r="AU138" s="14" t="s">
        <v>81</v>
      </c>
    </row>
    <row r="139" spans="2:65" s="1" customFormat="1">
      <c r="B139" s="29"/>
      <c r="D139" s="139" t="s">
        <v>123</v>
      </c>
      <c r="F139" s="140" t="s">
        <v>206</v>
      </c>
      <c r="I139" s="137"/>
      <c r="L139" s="29"/>
      <c r="M139" s="138"/>
      <c r="T139" s="50"/>
      <c r="AT139" s="14" t="s">
        <v>123</v>
      </c>
      <c r="AU139" s="14" t="s">
        <v>81</v>
      </c>
    </row>
    <row r="140" spans="2:65" s="1" customFormat="1" ht="16.5" customHeight="1">
      <c r="B140" s="29"/>
      <c r="C140" s="123" t="s">
        <v>207</v>
      </c>
      <c r="D140" s="123" t="s">
        <v>115</v>
      </c>
      <c r="E140" s="124" t="s">
        <v>208</v>
      </c>
      <c r="F140" s="125" t="s">
        <v>209</v>
      </c>
      <c r="G140" s="126" t="s">
        <v>151</v>
      </c>
      <c r="H140" s="127">
        <v>25.02</v>
      </c>
      <c r="I140" s="128"/>
      <c r="J140" s="127">
        <f>ROUND(I140*H140,2)</f>
        <v>0</v>
      </c>
      <c r="K140" s="125" t="s">
        <v>119</v>
      </c>
      <c r="L140" s="29"/>
      <c r="M140" s="129" t="s">
        <v>18</v>
      </c>
      <c r="N140" s="130" t="s">
        <v>42</v>
      </c>
      <c r="P140" s="131">
        <f>O140*H140</f>
        <v>0</v>
      </c>
      <c r="Q140" s="131">
        <v>0</v>
      </c>
      <c r="R140" s="131">
        <f>Q140*H140</f>
        <v>0</v>
      </c>
      <c r="S140" s="131">
        <v>0</v>
      </c>
      <c r="T140" s="132">
        <f>S140*H140</f>
        <v>0</v>
      </c>
      <c r="AR140" s="133" t="s">
        <v>120</v>
      </c>
      <c r="AT140" s="133" t="s">
        <v>115</v>
      </c>
      <c r="AU140" s="133" t="s">
        <v>81</v>
      </c>
      <c r="AY140" s="14" t="s">
        <v>113</v>
      </c>
      <c r="BE140" s="134">
        <f>IF(N140="základní",J140,0)</f>
        <v>0</v>
      </c>
      <c r="BF140" s="134">
        <f>IF(N140="snížená",J140,0)</f>
        <v>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76</v>
      </c>
      <c r="BK140" s="134">
        <f>ROUND(I140*H140,2)</f>
        <v>0</v>
      </c>
      <c r="BL140" s="14" t="s">
        <v>120</v>
      </c>
      <c r="BM140" s="133" t="s">
        <v>210</v>
      </c>
    </row>
    <row r="141" spans="2:65" s="1" customFormat="1">
      <c r="B141" s="29"/>
      <c r="D141" s="135" t="s">
        <v>122</v>
      </c>
      <c r="F141" s="136" t="s">
        <v>209</v>
      </c>
      <c r="I141" s="137"/>
      <c r="L141" s="29"/>
      <c r="M141" s="138"/>
      <c r="T141" s="50"/>
      <c r="AT141" s="14" t="s">
        <v>122</v>
      </c>
      <c r="AU141" s="14" t="s">
        <v>81</v>
      </c>
    </row>
    <row r="142" spans="2:65" s="1" customFormat="1">
      <c r="B142" s="29"/>
      <c r="D142" s="139" t="s">
        <v>123</v>
      </c>
      <c r="F142" s="140" t="s">
        <v>211</v>
      </c>
      <c r="I142" s="137"/>
      <c r="L142" s="29"/>
      <c r="M142" s="138"/>
      <c r="T142" s="50"/>
      <c r="AT142" s="14" t="s">
        <v>123</v>
      </c>
      <c r="AU142" s="14" t="s">
        <v>81</v>
      </c>
    </row>
    <row r="143" spans="2:65" s="1" customFormat="1" ht="24.2" customHeight="1">
      <c r="B143" s="29"/>
      <c r="C143" s="123" t="s">
        <v>212</v>
      </c>
      <c r="D143" s="123" t="s">
        <v>115</v>
      </c>
      <c r="E143" s="124" t="s">
        <v>213</v>
      </c>
      <c r="F143" s="125" t="s">
        <v>214</v>
      </c>
      <c r="G143" s="126" t="s">
        <v>151</v>
      </c>
      <c r="H143" s="127">
        <v>2.78</v>
      </c>
      <c r="I143" s="128"/>
      <c r="J143" s="127">
        <f>ROUND(I143*H143,2)</f>
        <v>0</v>
      </c>
      <c r="K143" s="125" t="s">
        <v>119</v>
      </c>
      <c r="L143" s="29"/>
      <c r="M143" s="129" t="s">
        <v>18</v>
      </c>
      <c r="N143" s="130" t="s">
        <v>42</v>
      </c>
      <c r="P143" s="131">
        <f>O143*H143</f>
        <v>0</v>
      </c>
      <c r="Q143" s="131">
        <v>0</v>
      </c>
      <c r="R143" s="131">
        <f>Q143*H143</f>
        <v>0</v>
      </c>
      <c r="S143" s="131">
        <v>0</v>
      </c>
      <c r="T143" s="132">
        <f>S143*H143</f>
        <v>0</v>
      </c>
      <c r="AR143" s="133" t="s">
        <v>120</v>
      </c>
      <c r="AT143" s="133" t="s">
        <v>115</v>
      </c>
      <c r="AU143" s="133" t="s">
        <v>81</v>
      </c>
      <c r="AY143" s="14" t="s">
        <v>113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76</v>
      </c>
      <c r="BK143" s="134">
        <f>ROUND(I143*H143,2)</f>
        <v>0</v>
      </c>
      <c r="BL143" s="14" t="s">
        <v>120</v>
      </c>
      <c r="BM143" s="133" t="s">
        <v>215</v>
      </c>
    </row>
    <row r="144" spans="2:65" s="1" customFormat="1" ht="19.5">
      <c r="B144" s="29"/>
      <c r="D144" s="135" t="s">
        <v>122</v>
      </c>
      <c r="F144" s="136" t="s">
        <v>214</v>
      </c>
      <c r="I144" s="137"/>
      <c r="L144" s="29"/>
      <c r="M144" s="138"/>
      <c r="T144" s="50"/>
      <c r="AT144" s="14" t="s">
        <v>122</v>
      </c>
      <c r="AU144" s="14" t="s">
        <v>81</v>
      </c>
    </row>
    <row r="145" spans="2:65" s="1" customFormat="1">
      <c r="B145" s="29"/>
      <c r="D145" s="139" t="s">
        <v>123</v>
      </c>
      <c r="F145" s="140" t="s">
        <v>216</v>
      </c>
      <c r="I145" s="137"/>
      <c r="L145" s="29"/>
      <c r="M145" s="138"/>
      <c r="T145" s="50"/>
      <c r="AT145" s="14" t="s">
        <v>123</v>
      </c>
      <c r="AU145" s="14" t="s">
        <v>81</v>
      </c>
    </row>
    <row r="146" spans="2:65" s="11" customFormat="1" ht="22.9" customHeight="1">
      <c r="B146" s="111"/>
      <c r="D146" s="112" t="s">
        <v>70</v>
      </c>
      <c r="E146" s="121" t="s">
        <v>217</v>
      </c>
      <c r="F146" s="121" t="s">
        <v>218</v>
      </c>
      <c r="I146" s="114"/>
      <c r="J146" s="122">
        <f>BK146</f>
        <v>0</v>
      </c>
      <c r="L146" s="111"/>
      <c r="M146" s="116"/>
      <c r="P146" s="117">
        <f>SUM(P147:P148)</f>
        <v>0</v>
      </c>
      <c r="R146" s="117">
        <f>SUM(R147:R148)</f>
        <v>0</v>
      </c>
      <c r="T146" s="118">
        <f>SUM(T147:T148)</f>
        <v>0</v>
      </c>
      <c r="AR146" s="112" t="s">
        <v>76</v>
      </c>
      <c r="AT146" s="119" t="s">
        <v>70</v>
      </c>
      <c r="AU146" s="119" t="s">
        <v>76</v>
      </c>
      <c r="AY146" s="112" t="s">
        <v>113</v>
      </c>
      <c r="BK146" s="120">
        <f>SUM(BK147:BK148)</f>
        <v>0</v>
      </c>
    </row>
    <row r="147" spans="2:65" s="1" customFormat="1" ht="16.5" customHeight="1">
      <c r="B147" s="29"/>
      <c r="C147" s="123" t="s">
        <v>219</v>
      </c>
      <c r="D147" s="123" t="s">
        <v>115</v>
      </c>
      <c r="E147" s="124" t="s">
        <v>220</v>
      </c>
      <c r="F147" s="125" t="s">
        <v>221</v>
      </c>
      <c r="G147" s="126" t="s">
        <v>151</v>
      </c>
      <c r="H147" s="127">
        <v>3.78</v>
      </c>
      <c r="I147" s="128"/>
      <c r="J147" s="127">
        <f>ROUND(I147*H147,2)</f>
        <v>0</v>
      </c>
      <c r="K147" s="125" t="s">
        <v>18</v>
      </c>
      <c r="L147" s="29"/>
      <c r="M147" s="129" t="s">
        <v>18</v>
      </c>
      <c r="N147" s="130" t="s">
        <v>42</v>
      </c>
      <c r="P147" s="131">
        <f>O147*H147</f>
        <v>0</v>
      </c>
      <c r="Q147" s="131">
        <v>0</v>
      </c>
      <c r="R147" s="131">
        <f>Q147*H147</f>
        <v>0</v>
      </c>
      <c r="S147" s="131">
        <v>0</v>
      </c>
      <c r="T147" s="132">
        <f>S147*H147</f>
        <v>0</v>
      </c>
      <c r="AR147" s="133" t="s">
        <v>120</v>
      </c>
      <c r="AT147" s="133" t="s">
        <v>115</v>
      </c>
      <c r="AU147" s="133" t="s">
        <v>81</v>
      </c>
      <c r="AY147" s="14" t="s">
        <v>113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4" t="s">
        <v>76</v>
      </c>
      <c r="BK147" s="134">
        <f>ROUND(I147*H147,2)</f>
        <v>0</v>
      </c>
      <c r="BL147" s="14" t="s">
        <v>120</v>
      </c>
      <c r="BM147" s="133" t="s">
        <v>222</v>
      </c>
    </row>
    <row r="148" spans="2:65" s="1" customFormat="1">
      <c r="B148" s="29"/>
      <c r="D148" s="135" t="s">
        <v>122</v>
      </c>
      <c r="F148" s="136" t="s">
        <v>221</v>
      </c>
      <c r="I148" s="137"/>
      <c r="L148" s="29"/>
      <c r="M148" s="138"/>
      <c r="T148" s="50"/>
      <c r="AT148" s="14" t="s">
        <v>122</v>
      </c>
      <c r="AU148" s="14" t="s">
        <v>81</v>
      </c>
    </row>
    <row r="149" spans="2:65" s="11" customFormat="1" ht="25.9" customHeight="1">
      <c r="B149" s="111"/>
      <c r="D149" s="112" t="s">
        <v>70</v>
      </c>
      <c r="E149" s="113" t="s">
        <v>223</v>
      </c>
      <c r="F149" s="113" t="s">
        <v>224</v>
      </c>
      <c r="I149" s="114"/>
      <c r="J149" s="115">
        <f>BK149</f>
        <v>0</v>
      </c>
      <c r="L149" s="111"/>
      <c r="M149" s="116"/>
      <c r="P149" s="117">
        <f>P150</f>
        <v>0</v>
      </c>
      <c r="R149" s="117">
        <f>R150</f>
        <v>0.94500000000000006</v>
      </c>
      <c r="T149" s="118">
        <f>T150</f>
        <v>0</v>
      </c>
      <c r="AR149" s="112" t="s">
        <v>81</v>
      </c>
      <c r="AT149" s="119" t="s">
        <v>70</v>
      </c>
      <c r="AU149" s="119" t="s">
        <v>71</v>
      </c>
      <c r="AY149" s="112" t="s">
        <v>113</v>
      </c>
      <c r="BK149" s="120">
        <f>BK150</f>
        <v>0</v>
      </c>
    </row>
    <row r="150" spans="2:65" s="11" customFormat="1" ht="22.9" customHeight="1">
      <c r="B150" s="111"/>
      <c r="D150" s="112" t="s">
        <v>70</v>
      </c>
      <c r="E150" s="121" t="s">
        <v>225</v>
      </c>
      <c r="F150" s="121" t="s">
        <v>226</v>
      </c>
      <c r="I150" s="114"/>
      <c r="J150" s="122">
        <f>BK150</f>
        <v>0</v>
      </c>
      <c r="L150" s="111"/>
      <c r="M150" s="116"/>
      <c r="P150" s="117">
        <f>SUM(P151:P157)</f>
        <v>0</v>
      </c>
      <c r="R150" s="117">
        <f>SUM(R151:R157)</f>
        <v>0.94500000000000006</v>
      </c>
      <c r="T150" s="118">
        <f>SUM(T151:T157)</f>
        <v>0</v>
      </c>
      <c r="AR150" s="112" t="s">
        <v>81</v>
      </c>
      <c r="AT150" s="119" t="s">
        <v>70</v>
      </c>
      <c r="AU150" s="119" t="s">
        <v>76</v>
      </c>
      <c r="AY150" s="112" t="s">
        <v>113</v>
      </c>
      <c r="BK150" s="120">
        <f>SUM(BK151:BK157)</f>
        <v>0</v>
      </c>
    </row>
    <row r="151" spans="2:65" s="1" customFormat="1" ht="16.5" customHeight="1">
      <c r="B151" s="29"/>
      <c r="C151" s="123" t="s">
        <v>227</v>
      </c>
      <c r="D151" s="123" t="s">
        <v>115</v>
      </c>
      <c r="E151" s="124" t="s">
        <v>228</v>
      </c>
      <c r="F151" s="125" t="s">
        <v>229</v>
      </c>
      <c r="G151" s="126" t="s">
        <v>230</v>
      </c>
      <c r="H151" s="127">
        <v>900</v>
      </c>
      <c r="I151" s="128"/>
      <c r="J151" s="127">
        <f>ROUND(I151*H151,2)</f>
        <v>0</v>
      </c>
      <c r="K151" s="125" t="s">
        <v>18</v>
      </c>
      <c r="L151" s="29"/>
      <c r="M151" s="129" t="s">
        <v>18</v>
      </c>
      <c r="N151" s="130" t="s">
        <v>42</v>
      </c>
      <c r="P151" s="131">
        <f>O151*H151</f>
        <v>0</v>
      </c>
      <c r="Q151" s="131">
        <v>5.0000000000000002E-5</v>
      </c>
      <c r="R151" s="131">
        <f>Q151*H151</f>
        <v>4.5000000000000005E-2</v>
      </c>
      <c r="S151" s="131">
        <v>0</v>
      </c>
      <c r="T151" s="132">
        <f>S151*H151</f>
        <v>0</v>
      </c>
      <c r="AR151" s="133" t="s">
        <v>202</v>
      </c>
      <c r="AT151" s="133" t="s">
        <v>115</v>
      </c>
      <c r="AU151" s="133" t="s">
        <v>81</v>
      </c>
      <c r="AY151" s="14" t="s">
        <v>113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4" t="s">
        <v>76</v>
      </c>
      <c r="BK151" s="134">
        <f>ROUND(I151*H151,2)</f>
        <v>0</v>
      </c>
      <c r="BL151" s="14" t="s">
        <v>202</v>
      </c>
      <c r="BM151" s="133" t="s">
        <v>231</v>
      </c>
    </row>
    <row r="152" spans="2:65" s="1" customFormat="1">
      <c r="B152" s="29"/>
      <c r="D152" s="135" t="s">
        <v>122</v>
      </c>
      <c r="F152" s="136" t="s">
        <v>229</v>
      </c>
      <c r="I152" s="137"/>
      <c r="L152" s="29"/>
      <c r="M152" s="138"/>
      <c r="T152" s="50"/>
      <c r="AT152" s="14" t="s">
        <v>122</v>
      </c>
      <c r="AU152" s="14" t="s">
        <v>81</v>
      </c>
    </row>
    <row r="153" spans="2:65" s="1" customFormat="1" ht="24.2" customHeight="1">
      <c r="B153" s="29"/>
      <c r="C153" s="141" t="s">
        <v>7</v>
      </c>
      <c r="D153" s="141" t="s">
        <v>232</v>
      </c>
      <c r="E153" s="142" t="s">
        <v>233</v>
      </c>
      <c r="F153" s="143" t="s">
        <v>234</v>
      </c>
      <c r="G153" s="144" t="s">
        <v>230</v>
      </c>
      <c r="H153" s="145">
        <v>900</v>
      </c>
      <c r="I153" s="146"/>
      <c r="J153" s="145">
        <f>ROUND(I153*H153,2)</f>
        <v>0</v>
      </c>
      <c r="K153" s="143" t="s">
        <v>18</v>
      </c>
      <c r="L153" s="147"/>
      <c r="M153" s="148" t="s">
        <v>18</v>
      </c>
      <c r="N153" s="149" t="s">
        <v>42</v>
      </c>
      <c r="P153" s="131">
        <f>O153*H153</f>
        <v>0</v>
      </c>
      <c r="Q153" s="131">
        <v>1E-3</v>
      </c>
      <c r="R153" s="131">
        <f>Q153*H153</f>
        <v>0.9</v>
      </c>
      <c r="S153" s="131">
        <v>0</v>
      </c>
      <c r="T153" s="132">
        <f>S153*H153</f>
        <v>0</v>
      </c>
      <c r="AR153" s="133" t="s">
        <v>235</v>
      </c>
      <c r="AT153" s="133" t="s">
        <v>232</v>
      </c>
      <c r="AU153" s="133" t="s">
        <v>81</v>
      </c>
      <c r="AY153" s="14" t="s">
        <v>113</v>
      </c>
      <c r="BE153" s="134">
        <f>IF(N153="základní",J153,0)</f>
        <v>0</v>
      </c>
      <c r="BF153" s="134">
        <f>IF(N153="snížená",J153,0)</f>
        <v>0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4" t="s">
        <v>76</v>
      </c>
      <c r="BK153" s="134">
        <f>ROUND(I153*H153,2)</f>
        <v>0</v>
      </c>
      <c r="BL153" s="14" t="s">
        <v>202</v>
      </c>
      <c r="BM153" s="133" t="s">
        <v>236</v>
      </c>
    </row>
    <row r="154" spans="2:65" s="1" customFormat="1" ht="19.5">
      <c r="B154" s="29"/>
      <c r="D154" s="135" t="s">
        <v>122</v>
      </c>
      <c r="F154" s="136" t="s">
        <v>234</v>
      </c>
      <c r="I154" s="137"/>
      <c r="L154" s="29"/>
      <c r="M154" s="138"/>
      <c r="T154" s="50"/>
      <c r="AT154" s="14" t="s">
        <v>122</v>
      </c>
      <c r="AU154" s="14" t="s">
        <v>81</v>
      </c>
    </row>
    <row r="155" spans="2:65" s="1" customFormat="1" ht="16.5" customHeight="1">
      <c r="B155" s="29"/>
      <c r="C155" s="123" t="s">
        <v>237</v>
      </c>
      <c r="D155" s="123" t="s">
        <v>115</v>
      </c>
      <c r="E155" s="124" t="s">
        <v>238</v>
      </c>
      <c r="F155" s="125" t="s">
        <v>239</v>
      </c>
      <c r="G155" s="126" t="s">
        <v>151</v>
      </c>
      <c r="H155" s="127">
        <v>0.95</v>
      </c>
      <c r="I155" s="128"/>
      <c r="J155" s="127">
        <f>ROUND(I155*H155,2)</f>
        <v>0</v>
      </c>
      <c r="K155" s="125" t="s">
        <v>119</v>
      </c>
      <c r="L155" s="29"/>
      <c r="M155" s="129" t="s">
        <v>18</v>
      </c>
      <c r="N155" s="130" t="s">
        <v>42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202</v>
      </c>
      <c r="AT155" s="133" t="s">
        <v>115</v>
      </c>
      <c r="AU155" s="133" t="s">
        <v>81</v>
      </c>
      <c r="AY155" s="14" t="s">
        <v>113</v>
      </c>
      <c r="BE155" s="134">
        <f>IF(N155="základní",J155,0)</f>
        <v>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4" t="s">
        <v>76</v>
      </c>
      <c r="BK155" s="134">
        <f>ROUND(I155*H155,2)</f>
        <v>0</v>
      </c>
      <c r="BL155" s="14" t="s">
        <v>202</v>
      </c>
      <c r="BM155" s="133" t="s">
        <v>240</v>
      </c>
    </row>
    <row r="156" spans="2:65" s="1" customFormat="1">
      <c r="B156" s="29"/>
      <c r="D156" s="135" t="s">
        <v>122</v>
      </c>
      <c r="F156" s="136" t="s">
        <v>239</v>
      </c>
      <c r="I156" s="137"/>
      <c r="L156" s="29"/>
      <c r="M156" s="138"/>
      <c r="T156" s="50"/>
      <c r="AT156" s="14" t="s">
        <v>122</v>
      </c>
      <c r="AU156" s="14" t="s">
        <v>81</v>
      </c>
    </row>
    <row r="157" spans="2:65" s="1" customFormat="1">
      <c r="B157" s="29"/>
      <c r="D157" s="139" t="s">
        <v>123</v>
      </c>
      <c r="F157" s="140" t="s">
        <v>241</v>
      </c>
      <c r="I157" s="137"/>
      <c r="L157" s="29"/>
      <c r="M157" s="138"/>
      <c r="T157" s="50"/>
      <c r="AT157" s="14" t="s">
        <v>123</v>
      </c>
      <c r="AU157" s="14" t="s">
        <v>81</v>
      </c>
    </row>
    <row r="158" spans="2:65" s="11" customFormat="1" ht="25.9" customHeight="1">
      <c r="B158" s="111"/>
      <c r="D158" s="112" t="s">
        <v>70</v>
      </c>
      <c r="E158" s="113" t="s">
        <v>242</v>
      </c>
      <c r="F158" s="113" t="s">
        <v>243</v>
      </c>
      <c r="I158" s="114"/>
      <c r="J158" s="115">
        <f>BK158</f>
        <v>0</v>
      </c>
      <c r="L158" s="111"/>
      <c r="M158" s="116"/>
      <c r="P158" s="117">
        <f>SUM(P159:P163)</f>
        <v>0</v>
      </c>
      <c r="R158" s="117">
        <f>SUM(R159:R163)</f>
        <v>0</v>
      </c>
      <c r="T158" s="118">
        <f>SUM(T159:T163)</f>
        <v>0</v>
      </c>
      <c r="AR158" s="112" t="s">
        <v>138</v>
      </c>
      <c r="AT158" s="119" t="s">
        <v>70</v>
      </c>
      <c r="AU158" s="119" t="s">
        <v>71</v>
      </c>
      <c r="AY158" s="112" t="s">
        <v>113</v>
      </c>
      <c r="BK158" s="120">
        <f>SUM(BK159:BK163)</f>
        <v>0</v>
      </c>
    </row>
    <row r="159" spans="2:65" s="1" customFormat="1" ht="16.5" customHeight="1">
      <c r="B159" s="29"/>
      <c r="C159" s="123" t="s">
        <v>244</v>
      </c>
      <c r="D159" s="123" t="s">
        <v>115</v>
      </c>
      <c r="E159" s="124" t="s">
        <v>245</v>
      </c>
      <c r="F159" s="125" t="s">
        <v>246</v>
      </c>
      <c r="G159" s="126" t="s">
        <v>247</v>
      </c>
      <c r="H159" s="127">
        <v>1</v>
      </c>
      <c r="I159" s="128"/>
      <c r="J159" s="127">
        <f>ROUND(I159*H159,2)</f>
        <v>0</v>
      </c>
      <c r="K159" s="125" t="s">
        <v>18</v>
      </c>
      <c r="L159" s="29"/>
      <c r="M159" s="129" t="s">
        <v>18</v>
      </c>
      <c r="N159" s="130" t="s">
        <v>42</v>
      </c>
      <c r="P159" s="131">
        <f>O159*H159</f>
        <v>0</v>
      </c>
      <c r="Q159" s="131">
        <v>0</v>
      </c>
      <c r="R159" s="131">
        <f>Q159*H159</f>
        <v>0</v>
      </c>
      <c r="S159" s="131">
        <v>0</v>
      </c>
      <c r="T159" s="132">
        <f>S159*H159</f>
        <v>0</v>
      </c>
      <c r="AR159" s="133" t="s">
        <v>248</v>
      </c>
      <c r="AT159" s="133" t="s">
        <v>115</v>
      </c>
      <c r="AU159" s="133" t="s">
        <v>76</v>
      </c>
      <c r="AY159" s="14" t="s">
        <v>113</v>
      </c>
      <c r="BE159" s="134">
        <f>IF(N159="základní",J159,0)</f>
        <v>0</v>
      </c>
      <c r="BF159" s="134">
        <f>IF(N159="snížená",J159,0)</f>
        <v>0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4" t="s">
        <v>76</v>
      </c>
      <c r="BK159" s="134">
        <f>ROUND(I159*H159,2)</f>
        <v>0</v>
      </c>
      <c r="BL159" s="14" t="s">
        <v>248</v>
      </c>
      <c r="BM159" s="133" t="s">
        <v>249</v>
      </c>
    </row>
    <row r="160" spans="2:65" s="1" customFormat="1">
      <c r="B160" s="29"/>
      <c r="D160" s="135" t="s">
        <v>122</v>
      </c>
      <c r="F160" s="136" t="s">
        <v>250</v>
      </c>
      <c r="I160" s="137"/>
      <c r="L160" s="29"/>
      <c r="M160" s="138"/>
      <c r="T160" s="50"/>
      <c r="AT160" s="14" t="s">
        <v>122</v>
      </c>
      <c r="AU160" s="14" t="s">
        <v>76</v>
      </c>
    </row>
    <row r="161" spans="2:65" s="1" customFormat="1" ht="16.5" customHeight="1">
      <c r="B161" s="29"/>
      <c r="C161" s="123" t="s">
        <v>251</v>
      </c>
      <c r="D161" s="123" t="s">
        <v>115</v>
      </c>
      <c r="E161" s="124" t="s">
        <v>252</v>
      </c>
      <c r="F161" s="125" t="s">
        <v>253</v>
      </c>
      <c r="G161" s="126" t="s">
        <v>247</v>
      </c>
      <c r="H161" s="127">
        <v>1</v>
      </c>
      <c r="I161" s="128"/>
      <c r="J161" s="127">
        <f>ROUND(I161*H161,2)</f>
        <v>0</v>
      </c>
      <c r="K161" s="125" t="s">
        <v>18</v>
      </c>
      <c r="L161" s="29"/>
      <c r="M161" s="129" t="s">
        <v>18</v>
      </c>
      <c r="N161" s="130" t="s">
        <v>42</v>
      </c>
      <c r="P161" s="131">
        <f>O161*H161</f>
        <v>0</v>
      </c>
      <c r="Q161" s="131">
        <v>0</v>
      </c>
      <c r="R161" s="131">
        <f>Q161*H161</f>
        <v>0</v>
      </c>
      <c r="S161" s="131">
        <v>0</v>
      </c>
      <c r="T161" s="132">
        <f>S161*H161</f>
        <v>0</v>
      </c>
      <c r="AR161" s="133" t="s">
        <v>248</v>
      </c>
      <c r="AT161" s="133" t="s">
        <v>115</v>
      </c>
      <c r="AU161" s="133" t="s">
        <v>76</v>
      </c>
      <c r="AY161" s="14" t="s">
        <v>113</v>
      </c>
      <c r="BE161" s="134">
        <f>IF(N161="základní",J161,0)</f>
        <v>0</v>
      </c>
      <c r="BF161" s="134">
        <f>IF(N161="snížená",J161,0)</f>
        <v>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4" t="s">
        <v>76</v>
      </c>
      <c r="BK161" s="134">
        <f>ROUND(I161*H161,2)</f>
        <v>0</v>
      </c>
      <c r="BL161" s="14" t="s">
        <v>248</v>
      </c>
      <c r="BM161" s="133" t="s">
        <v>254</v>
      </c>
    </row>
    <row r="162" spans="2:65" s="1" customFormat="1">
      <c r="B162" s="29"/>
      <c r="D162" s="135" t="s">
        <v>122</v>
      </c>
      <c r="F162" s="136" t="s">
        <v>253</v>
      </c>
      <c r="I162" s="137"/>
      <c r="L162" s="29"/>
      <c r="M162" s="138"/>
      <c r="T162" s="50"/>
      <c r="AT162" s="14" t="s">
        <v>122</v>
      </c>
      <c r="AU162" s="14" t="s">
        <v>76</v>
      </c>
    </row>
    <row r="163" spans="2:65" s="1" customFormat="1" ht="19.5">
      <c r="B163" s="29"/>
      <c r="D163" s="135" t="s">
        <v>255</v>
      </c>
      <c r="F163" s="150" t="s">
        <v>256</v>
      </c>
      <c r="I163" s="137"/>
      <c r="L163" s="29"/>
      <c r="M163" s="151"/>
      <c r="N163" s="152"/>
      <c r="O163" s="152"/>
      <c r="P163" s="152"/>
      <c r="Q163" s="152"/>
      <c r="R163" s="152"/>
      <c r="S163" s="152"/>
      <c r="T163" s="153"/>
      <c r="AT163" s="14" t="s">
        <v>255</v>
      </c>
      <c r="AU163" s="14" t="s">
        <v>76</v>
      </c>
    </row>
    <row r="164" spans="2:65" s="1" customFormat="1" ht="6.95" customHeight="1">
      <c r="B164" s="38"/>
      <c r="C164" s="39"/>
      <c r="D164" s="39"/>
      <c r="E164" s="39"/>
      <c r="F164" s="39"/>
      <c r="G164" s="39"/>
      <c r="H164" s="39"/>
      <c r="I164" s="39"/>
      <c r="J164" s="39"/>
      <c r="K164" s="39"/>
      <c r="L164" s="29"/>
    </row>
  </sheetData>
  <sheetProtection algorithmName="SHA-512" hashValue="UvaLP/BxzbXRqMdotn5sINa0knb8hK3rlX4V3HALdSBawKVYqPqoTBkFokO54hYHPeQugwh5hSqPYOb/SRHXdQ==" saltValue="UoJ7N/fmyZLFNhBtoVbopcgU3SJIUjegD/n6STPfEphol+J3HcFaBUTFZOCXZ2SbzVA8QL2OBSvHDHUi0ujFqw==" spinCount="100000" sheet="1" objects="1" scenarios="1" formatColumns="0" formatRows="0" autoFilter="0"/>
  <autoFilter ref="C83:K163" xr:uid="{00000000-0009-0000-0000-000001000000}"/>
  <mergeCells count="6">
    <mergeCell ref="E76:H76"/>
    <mergeCell ref="L2:V2"/>
    <mergeCell ref="E7:H7"/>
    <mergeCell ref="E16:H16"/>
    <mergeCell ref="E25:H25"/>
    <mergeCell ref="E46:H46"/>
  </mergeCells>
  <hyperlinks>
    <hyperlink ref="F89" r:id="rId1" xr:uid="{00000000-0004-0000-0100-000000000000}"/>
    <hyperlink ref="F92" r:id="rId2" xr:uid="{00000000-0004-0000-0100-000001000000}"/>
    <hyperlink ref="F95" r:id="rId3" xr:uid="{00000000-0004-0000-0100-000002000000}"/>
    <hyperlink ref="F98" r:id="rId4" xr:uid="{00000000-0004-0000-0100-000003000000}"/>
    <hyperlink ref="F101" r:id="rId5" xr:uid="{00000000-0004-0000-0100-000004000000}"/>
    <hyperlink ref="F104" r:id="rId6" xr:uid="{00000000-0004-0000-0100-000005000000}"/>
    <hyperlink ref="F107" r:id="rId7" xr:uid="{00000000-0004-0000-0100-000006000000}"/>
    <hyperlink ref="F111" r:id="rId8" xr:uid="{00000000-0004-0000-0100-000007000000}"/>
    <hyperlink ref="F114" r:id="rId9" xr:uid="{00000000-0004-0000-0100-000008000000}"/>
    <hyperlink ref="F117" r:id="rId10" xr:uid="{00000000-0004-0000-0100-000009000000}"/>
    <hyperlink ref="F121" r:id="rId11" xr:uid="{00000000-0004-0000-0100-00000A000000}"/>
    <hyperlink ref="F125" r:id="rId12" xr:uid="{00000000-0004-0000-0100-00000B000000}"/>
    <hyperlink ref="F128" r:id="rId13" xr:uid="{00000000-0004-0000-0100-00000C000000}"/>
    <hyperlink ref="F132" r:id="rId14" xr:uid="{00000000-0004-0000-0100-00000D000000}"/>
    <hyperlink ref="F135" r:id="rId15" xr:uid="{00000000-0004-0000-0100-00000E000000}"/>
    <hyperlink ref="F139" r:id="rId16" xr:uid="{00000000-0004-0000-0100-00000F000000}"/>
    <hyperlink ref="F142" r:id="rId17" xr:uid="{00000000-0004-0000-0100-000010000000}"/>
    <hyperlink ref="F145" r:id="rId18" xr:uid="{00000000-0004-0000-0100-000011000000}"/>
    <hyperlink ref="F157" r:id="rId19" xr:uid="{00000000-0004-0000-01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8"/>
  <sheetViews>
    <sheetView showGridLines="0" topLeftCell="A81" workbookViewId="0">
      <selection activeCell="I84" sqref="I8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4" t="s">
        <v>80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2:46" ht="24.95" customHeight="1">
      <c r="B4" s="17"/>
      <c r="D4" s="18" t="s">
        <v>82</v>
      </c>
      <c r="L4" s="17"/>
      <c r="M4" s="81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78" t="str">
        <f>'Rekapitulace stavby'!K6</f>
        <v>LAS Ostrov - renovace povrchu atletického oválu a přilehlých sektorů + zábradlí před tribunou</v>
      </c>
      <c r="F7" s="279"/>
      <c r="G7" s="279"/>
      <c r="H7" s="279"/>
      <c r="L7" s="17"/>
    </row>
    <row r="8" spans="2:46" s="1" customFormat="1" ht="12" customHeight="1">
      <c r="B8" s="29"/>
      <c r="D8" s="24" t="s">
        <v>257</v>
      </c>
      <c r="L8" s="29"/>
    </row>
    <row r="9" spans="2:46" s="1" customFormat="1" ht="16.5" customHeight="1">
      <c r="B9" s="29"/>
      <c r="E9" s="249" t="s">
        <v>258</v>
      </c>
      <c r="F9" s="276"/>
      <c r="G9" s="276"/>
      <c r="H9" s="276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17</v>
      </c>
      <c r="F11" s="22" t="s">
        <v>18</v>
      </c>
      <c r="I11" s="24" t="s">
        <v>19</v>
      </c>
      <c r="J11" s="22" t="s">
        <v>18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6" t="str">
        <f>'Rekapitulace stavby'!AN8</f>
        <v>Vyplň údaj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23</v>
      </c>
      <c r="I14" s="24" t="s">
        <v>24</v>
      </c>
      <c r="J14" s="22" t="s">
        <v>25</v>
      </c>
      <c r="L14" s="29"/>
    </row>
    <row r="15" spans="2:46" s="1" customFormat="1" ht="18" customHeight="1">
      <c r="B15" s="29"/>
      <c r="E15" s="22" t="s">
        <v>26</v>
      </c>
      <c r="I15" s="24" t="s">
        <v>27</v>
      </c>
      <c r="J15" s="22" t="s">
        <v>28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29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77" t="str">
        <f>'Rekapitulace stavby'!E14</f>
        <v>Vyplň údaj</v>
      </c>
      <c r="F18" s="268"/>
      <c r="G18" s="268"/>
      <c r="H18" s="268"/>
      <c r="I18" s="24" t="s">
        <v>27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31</v>
      </c>
      <c r="I20" s="24" t="s">
        <v>24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33</v>
      </c>
      <c r="I23" s="24" t="s">
        <v>24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>Neubauerová Soňa, SK-Projekt Ostrov</v>
      </c>
      <c r="I24" s="24" t="s">
        <v>27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35</v>
      </c>
      <c r="L26" s="29"/>
    </row>
    <row r="27" spans="2:12" s="7" customFormat="1" ht="16.5" customHeight="1">
      <c r="B27" s="82"/>
      <c r="E27" s="272" t="s">
        <v>36</v>
      </c>
      <c r="F27" s="272"/>
      <c r="G27" s="272"/>
      <c r="H27" s="272"/>
      <c r="L27" s="82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3" t="s">
        <v>37</v>
      </c>
      <c r="J30" s="60">
        <f>ROUND(J82,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5" customHeight="1">
      <c r="B33" s="29"/>
      <c r="D33" s="49" t="s">
        <v>41</v>
      </c>
      <c r="E33" s="24" t="s">
        <v>42</v>
      </c>
      <c r="F33" s="84">
        <f>ROUND((SUM(BE82:BE97)),  2)</f>
        <v>0</v>
      </c>
      <c r="I33" s="85">
        <v>0.21</v>
      </c>
      <c r="J33" s="84">
        <f>ROUND(((SUM(BE82:BE97))*I33),  2)</f>
        <v>0</v>
      </c>
      <c r="L33" s="29"/>
    </row>
    <row r="34" spans="2:12" s="1" customFormat="1" ht="14.45" customHeight="1">
      <c r="B34" s="29"/>
      <c r="E34" s="24" t="s">
        <v>43</v>
      </c>
      <c r="F34" s="84">
        <f>ROUND((SUM(BF82:BF97)),  2)</f>
        <v>0</v>
      </c>
      <c r="I34" s="85">
        <v>0.12</v>
      </c>
      <c r="J34" s="84">
        <f>ROUND(((SUM(BF82:BF97))*I34),  2)</f>
        <v>0</v>
      </c>
      <c r="L34" s="29"/>
    </row>
    <row r="35" spans="2:12" s="1" customFormat="1" ht="14.45" hidden="1" customHeight="1">
      <c r="B35" s="29"/>
      <c r="E35" s="24" t="s">
        <v>44</v>
      </c>
      <c r="F35" s="84">
        <f>ROUND((SUM(BG82:BG97)),  2)</f>
        <v>0</v>
      </c>
      <c r="I35" s="85">
        <v>0.21</v>
      </c>
      <c r="J35" s="84">
        <f>0</f>
        <v>0</v>
      </c>
      <c r="L35" s="29"/>
    </row>
    <row r="36" spans="2:12" s="1" customFormat="1" ht="14.45" hidden="1" customHeight="1">
      <c r="B36" s="29"/>
      <c r="E36" s="24" t="s">
        <v>45</v>
      </c>
      <c r="F36" s="84">
        <f>ROUND((SUM(BH82:BH97)),  2)</f>
        <v>0</v>
      </c>
      <c r="I36" s="85">
        <v>0.12</v>
      </c>
      <c r="J36" s="84">
        <f>0</f>
        <v>0</v>
      </c>
      <c r="L36" s="29"/>
    </row>
    <row r="37" spans="2:12" s="1" customFormat="1" ht="14.45" hidden="1" customHeight="1">
      <c r="B37" s="29"/>
      <c r="E37" s="24" t="s">
        <v>46</v>
      </c>
      <c r="F37" s="84">
        <f>ROUND((SUM(BI82:BI97)),  2)</f>
        <v>0</v>
      </c>
      <c r="I37" s="85">
        <v>0</v>
      </c>
      <c r="J37" s="84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6"/>
      <c r="D39" s="87" t="s">
        <v>47</v>
      </c>
      <c r="E39" s="51"/>
      <c r="F39" s="51"/>
      <c r="G39" s="88" t="s">
        <v>48</v>
      </c>
      <c r="H39" s="89" t="s">
        <v>49</v>
      </c>
      <c r="I39" s="51"/>
      <c r="J39" s="90">
        <f>SUM(J30:J37)</f>
        <v>0</v>
      </c>
      <c r="K39" s="91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18" t="s">
        <v>83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4" t="s">
        <v>15</v>
      </c>
      <c r="L47" s="29"/>
    </row>
    <row r="48" spans="2:12" s="1" customFormat="1" ht="16.5" customHeight="1">
      <c r="B48" s="29"/>
      <c r="E48" s="278" t="str">
        <f>E7</f>
        <v>LAS Ostrov - renovace povrchu atletického oválu a přilehlých sektorů + zábradlí před tribunou</v>
      </c>
      <c r="F48" s="279"/>
      <c r="G48" s="279"/>
      <c r="H48" s="279"/>
      <c r="L48" s="29"/>
    </row>
    <row r="49" spans="2:47" s="1" customFormat="1" ht="12" customHeight="1">
      <c r="B49" s="29"/>
      <c r="C49" s="24" t="s">
        <v>257</v>
      </c>
      <c r="L49" s="29"/>
    </row>
    <row r="50" spans="2:47" s="1" customFormat="1" ht="16.5" customHeight="1">
      <c r="B50" s="29"/>
      <c r="E50" s="249" t="str">
        <f>E9</f>
        <v>Objekt0 - VÍCEÚČELOVÉ HŘIŠTĚ</v>
      </c>
      <c r="F50" s="276"/>
      <c r="G50" s="276"/>
      <c r="H50" s="276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4" t="s">
        <v>20</v>
      </c>
      <c r="F52" s="22" t="str">
        <f>F12</f>
        <v xml:space="preserve"> </v>
      </c>
      <c r="I52" s="24" t="s">
        <v>22</v>
      </c>
      <c r="J52" s="46" t="str">
        <f>IF(J12="","",J12)</f>
        <v>Vyplň údaj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4" t="s">
        <v>23</v>
      </c>
      <c r="F54" s="22" t="str">
        <f>E15</f>
        <v>Město Ostrov</v>
      </c>
      <c r="I54" s="24" t="s">
        <v>31</v>
      </c>
      <c r="J54" s="27" t="str">
        <f>E21</f>
        <v xml:space="preserve"> </v>
      </c>
      <c r="L54" s="29"/>
    </row>
    <row r="55" spans="2:47" s="1" customFormat="1" ht="25.7" customHeight="1">
      <c r="B55" s="29"/>
      <c r="C55" s="24" t="s">
        <v>29</v>
      </c>
      <c r="F55" s="22" t="str">
        <f>IF(E18="","",E18)</f>
        <v>Vyplň údaj</v>
      </c>
      <c r="I55" s="24" t="s">
        <v>33</v>
      </c>
      <c r="J55" s="27" t="str">
        <f>E24</f>
        <v>Neubauerová Soňa, SK-Projekt Ostrov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2" t="s">
        <v>84</v>
      </c>
      <c r="D57" s="86"/>
      <c r="E57" s="86"/>
      <c r="F57" s="86"/>
      <c r="G57" s="86"/>
      <c r="H57" s="86"/>
      <c r="I57" s="86"/>
      <c r="J57" s="93" t="s">
        <v>85</v>
      </c>
      <c r="K57" s="86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4" t="s">
        <v>69</v>
      </c>
      <c r="J59" s="60">
        <f>J82</f>
        <v>0</v>
      </c>
      <c r="L59" s="29"/>
      <c r="AU59" s="14" t="s">
        <v>86</v>
      </c>
    </row>
    <row r="60" spans="2:47" s="8" customFormat="1" ht="24.95" customHeight="1">
      <c r="B60" s="95"/>
      <c r="D60" s="96" t="s">
        <v>259</v>
      </c>
      <c r="E60" s="97"/>
      <c r="F60" s="97"/>
      <c r="G60" s="97"/>
      <c r="H60" s="97"/>
      <c r="I60" s="97"/>
      <c r="J60" s="98">
        <f>J83</f>
        <v>0</v>
      </c>
      <c r="L60" s="95"/>
    </row>
    <row r="61" spans="2:47" s="8" customFormat="1" ht="24.95" customHeight="1">
      <c r="B61" s="95"/>
      <c r="D61" s="96" t="s">
        <v>260</v>
      </c>
      <c r="E61" s="97"/>
      <c r="F61" s="97"/>
      <c r="G61" s="97"/>
      <c r="H61" s="97"/>
      <c r="I61" s="97"/>
      <c r="J61" s="98">
        <f>J86</f>
        <v>0</v>
      </c>
      <c r="L61" s="95"/>
    </row>
    <row r="62" spans="2:47" s="8" customFormat="1" ht="24.95" customHeight="1">
      <c r="B62" s="95"/>
      <c r="D62" s="96" t="s">
        <v>261</v>
      </c>
      <c r="E62" s="97"/>
      <c r="F62" s="97"/>
      <c r="G62" s="97"/>
      <c r="H62" s="97"/>
      <c r="I62" s="97"/>
      <c r="J62" s="98">
        <f>J95</f>
        <v>0</v>
      </c>
      <c r="L62" s="95"/>
    </row>
    <row r="63" spans="2:47" s="1" customFormat="1" ht="21.75" customHeight="1">
      <c r="B63" s="29"/>
      <c r="L63" s="29"/>
    </row>
    <row r="64" spans="2:47" s="1" customFormat="1" ht="6.95" customHeight="1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29"/>
    </row>
    <row r="68" spans="2:12" s="1" customFormat="1" ht="6.95" customHeight="1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29"/>
    </row>
    <row r="69" spans="2:12" s="1" customFormat="1" ht="24.95" customHeight="1">
      <c r="B69" s="29"/>
      <c r="C69" s="18" t="s">
        <v>98</v>
      </c>
      <c r="L69" s="29"/>
    </row>
    <row r="70" spans="2:12" s="1" customFormat="1" ht="6.95" customHeight="1">
      <c r="B70" s="29"/>
      <c r="L70" s="29"/>
    </row>
    <row r="71" spans="2:12" s="1" customFormat="1" ht="12" customHeight="1">
      <c r="B71" s="29"/>
      <c r="C71" s="24" t="s">
        <v>15</v>
      </c>
      <c r="L71" s="29"/>
    </row>
    <row r="72" spans="2:12" s="1" customFormat="1" ht="16.5" customHeight="1">
      <c r="B72" s="29"/>
      <c r="E72" s="278" t="str">
        <f>E7</f>
        <v>LAS Ostrov - renovace povrchu atletického oválu a přilehlých sektorů + zábradlí před tribunou</v>
      </c>
      <c r="F72" s="279"/>
      <c r="G72" s="279"/>
      <c r="H72" s="279"/>
      <c r="L72" s="29"/>
    </row>
    <row r="73" spans="2:12" s="1" customFormat="1" ht="12" customHeight="1">
      <c r="B73" s="29"/>
      <c r="C73" s="24" t="s">
        <v>257</v>
      </c>
      <c r="L73" s="29"/>
    </row>
    <row r="74" spans="2:12" s="1" customFormat="1" ht="16.5" customHeight="1">
      <c r="B74" s="29"/>
      <c r="E74" s="249" t="str">
        <f>E9</f>
        <v>Objekt0 - VÍCEÚČELOVÉ HŘIŠTĚ</v>
      </c>
      <c r="F74" s="276"/>
      <c r="G74" s="276"/>
      <c r="H74" s="276"/>
      <c r="L74" s="29"/>
    </row>
    <row r="75" spans="2:12" s="1" customFormat="1" ht="6.95" customHeight="1">
      <c r="B75" s="29"/>
      <c r="L75" s="29"/>
    </row>
    <row r="76" spans="2:12" s="1" customFormat="1" ht="12" customHeight="1">
      <c r="B76" s="29"/>
      <c r="C76" s="24" t="s">
        <v>20</v>
      </c>
      <c r="F76" s="22" t="str">
        <f>F12</f>
        <v xml:space="preserve"> </v>
      </c>
      <c r="I76" s="24" t="s">
        <v>22</v>
      </c>
      <c r="J76" s="46" t="str">
        <f>IF(J12="","",J12)</f>
        <v>Vyplň údaj</v>
      </c>
      <c r="L76" s="29"/>
    </row>
    <row r="77" spans="2:12" s="1" customFormat="1" ht="6.95" customHeight="1">
      <c r="B77" s="29"/>
      <c r="L77" s="29"/>
    </row>
    <row r="78" spans="2:12" s="1" customFormat="1" ht="15.2" customHeight="1">
      <c r="B78" s="29"/>
      <c r="C78" s="24" t="s">
        <v>23</v>
      </c>
      <c r="F78" s="22" t="str">
        <f>E15</f>
        <v>Město Ostrov</v>
      </c>
      <c r="I78" s="24" t="s">
        <v>31</v>
      </c>
      <c r="J78" s="27" t="str">
        <f>E21</f>
        <v xml:space="preserve"> </v>
      </c>
      <c r="L78" s="29"/>
    </row>
    <row r="79" spans="2:12" s="1" customFormat="1" ht="25.7" customHeight="1">
      <c r="B79" s="29"/>
      <c r="C79" s="24" t="s">
        <v>29</v>
      </c>
      <c r="F79" s="22" t="str">
        <f>IF(E18="","",E18)</f>
        <v>Vyplň údaj</v>
      </c>
      <c r="I79" s="24" t="s">
        <v>33</v>
      </c>
      <c r="J79" s="27" t="str">
        <f>E24</f>
        <v>Neubauerová Soňa, SK-Projekt Ostrov</v>
      </c>
      <c r="L79" s="29"/>
    </row>
    <row r="80" spans="2:12" s="1" customFormat="1" ht="10.35" customHeight="1">
      <c r="B80" s="29"/>
      <c r="L80" s="29"/>
    </row>
    <row r="81" spans="2:65" s="10" customFormat="1" ht="29.25" customHeight="1">
      <c r="B81" s="103"/>
      <c r="C81" s="104" t="s">
        <v>99</v>
      </c>
      <c r="D81" s="105" t="s">
        <v>56</v>
      </c>
      <c r="E81" s="105" t="s">
        <v>52</v>
      </c>
      <c r="F81" s="105" t="s">
        <v>53</v>
      </c>
      <c r="G81" s="105" t="s">
        <v>100</v>
      </c>
      <c r="H81" s="105" t="s">
        <v>101</v>
      </c>
      <c r="I81" s="105" t="s">
        <v>102</v>
      </c>
      <c r="J81" s="105" t="s">
        <v>85</v>
      </c>
      <c r="K81" s="106" t="s">
        <v>103</v>
      </c>
      <c r="L81" s="103"/>
      <c r="M81" s="53" t="s">
        <v>18</v>
      </c>
      <c r="N81" s="54" t="s">
        <v>41</v>
      </c>
      <c r="O81" s="54" t="s">
        <v>104</v>
      </c>
      <c r="P81" s="54" t="s">
        <v>105</v>
      </c>
      <c r="Q81" s="54" t="s">
        <v>106</v>
      </c>
      <c r="R81" s="54" t="s">
        <v>107</v>
      </c>
      <c r="S81" s="54" t="s">
        <v>108</v>
      </c>
      <c r="T81" s="55" t="s">
        <v>109</v>
      </c>
    </row>
    <row r="82" spans="2:65" s="1" customFormat="1" ht="22.9" customHeight="1">
      <c r="B82" s="29"/>
      <c r="C82" s="58" t="s">
        <v>110</v>
      </c>
      <c r="J82" s="107">
        <f>BK82</f>
        <v>0</v>
      </c>
      <c r="L82" s="29"/>
      <c r="M82" s="56"/>
      <c r="N82" s="47"/>
      <c r="O82" s="47"/>
      <c r="P82" s="108">
        <f>P83+P86+P95</f>
        <v>0</v>
      </c>
      <c r="Q82" s="47"/>
      <c r="R82" s="108">
        <f>R83+R86+R95</f>
        <v>0</v>
      </c>
      <c r="S82" s="47"/>
      <c r="T82" s="109">
        <f>T83+T86+T95</f>
        <v>0</v>
      </c>
      <c r="AT82" s="14" t="s">
        <v>70</v>
      </c>
      <c r="AU82" s="14" t="s">
        <v>86</v>
      </c>
      <c r="BK82" s="110">
        <f>BK83+BK86+BK95</f>
        <v>0</v>
      </c>
    </row>
    <row r="83" spans="2:65" s="11" customFormat="1" ht="25.9" customHeight="1">
      <c r="B83" s="111"/>
      <c r="D83" s="112" t="s">
        <v>70</v>
      </c>
      <c r="E83" s="113" t="s">
        <v>154</v>
      </c>
      <c r="F83" s="113" t="s">
        <v>262</v>
      </c>
      <c r="I83" s="114"/>
      <c r="J83" s="115">
        <f>BK83</f>
        <v>0</v>
      </c>
      <c r="L83" s="111"/>
      <c r="M83" s="116"/>
      <c r="P83" s="117">
        <f>SUM(P84:P85)</f>
        <v>0</v>
      </c>
      <c r="R83" s="117">
        <f>SUM(R84:R85)</f>
        <v>0</v>
      </c>
      <c r="T83" s="118">
        <f>SUM(T84:T85)</f>
        <v>0</v>
      </c>
      <c r="AR83" s="112" t="s">
        <v>76</v>
      </c>
      <c r="AT83" s="119" t="s">
        <v>70</v>
      </c>
      <c r="AU83" s="119" t="s">
        <v>71</v>
      </c>
      <c r="AY83" s="112" t="s">
        <v>113</v>
      </c>
      <c r="BK83" s="120">
        <f>SUM(BK84:BK85)</f>
        <v>0</v>
      </c>
    </row>
    <row r="84" spans="2:65" s="1" customFormat="1" ht="16.5" customHeight="1">
      <c r="B84" s="29"/>
      <c r="C84" s="123" t="s">
        <v>71</v>
      </c>
      <c r="D84" s="123" t="s">
        <v>115</v>
      </c>
      <c r="E84" s="124" t="s">
        <v>263</v>
      </c>
      <c r="F84" s="125" t="s">
        <v>264</v>
      </c>
      <c r="G84" s="126" t="s">
        <v>159</v>
      </c>
      <c r="H84" s="127">
        <v>4410.59</v>
      </c>
      <c r="I84" s="128"/>
      <c r="J84" s="127">
        <f>ROUND(I84*H84,2)</f>
        <v>0</v>
      </c>
      <c r="K84" s="125" t="s">
        <v>18</v>
      </c>
      <c r="L84" s="29"/>
      <c r="M84" s="129" t="s">
        <v>18</v>
      </c>
      <c r="N84" s="130" t="s">
        <v>42</v>
      </c>
      <c r="P84" s="131">
        <f>O84*H84</f>
        <v>0</v>
      </c>
      <c r="Q84" s="131">
        <v>0</v>
      </c>
      <c r="R84" s="131">
        <f>Q84*H84</f>
        <v>0</v>
      </c>
      <c r="S84" s="131">
        <v>0</v>
      </c>
      <c r="T84" s="132">
        <f>S84*H84</f>
        <v>0</v>
      </c>
      <c r="AR84" s="133" t="s">
        <v>120</v>
      </c>
      <c r="AT84" s="133" t="s">
        <v>115</v>
      </c>
      <c r="AU84" s="133" t="s">
        <v>76</v>
      </c>
      <c r="AY84" s="14" t="s">
        <v>113</v>
      </c>
      <c r="BE84" s="134">
        <f>IF(N84="základní",J84,0)</f>
        <v>0</v>
      </c>
      <c r="BF84" s="134">
        <f>IF(N84="snížená",J84,0)</f>
        <v>0</v>
      </c>
      <c r="BG84" s="134">
        <f>IF(N84="zákl. přenesená",J84,0)</f>
        <v>0</v>
      </c>
      <c r="BH84" s="134">
        <f>IF(N84="sníž. přenesená",J84,0)</f>
        <v>0</v>
      </c>
      <c r="BI84" s="134">
        <f>IF(N84="nulová",J84,0)</f>
        <v>0</v>
      </c>
      <c r="BJ84" s="14" t="s">
        <v>76</v>
      </c>
      <c r="BK84" s="134">
        <f>ROUND(I84*H84,2)</f>
        <v>0</v>
      </c>
      <c r="BL84" s="14" t="s">
        <v>120</v>
      </c>
      <c r="BM84" s="133" t="s">
        <v>81</v>
      </c>
    </row>
    <row r="85" spans="2:65" s="1" customFormat="1">
      <c r="B85" s="29"/>
      <c r="D85" s="135" t="s">
        <v>122</v>
      </c>
      <c r="F85" s="136" t="s">
        <v>264</v>
      </c>
      <c r="I85" s="137"/>
      <c r="L85" s="29"/>
      <c r="M85" s="138"/>
      <c r="T85" s="50"/>
      <c r="AT85" s="14" t="s">
        <v>122</v>
      </c>
      <c r="AU85" s="14" t="s">
        <v>76</v>
      </c>
    </row>
    <row r="86" spans="2:65" s="11" customFormat="1" ht="25.9" customHeight="1">
      <c r="B86" s="111"/>
      <c r="D86" s="112" t="s">
        <v>70</v>
      </c>
      <c r="E86" s="113" t="s">
        <v>265</v>
      </c>
      <c r="F86" s="113" t="s">
        <v>266</v>
      </c>
      <c r="I86" s="114"/>
      <c r="J86" s="115">
        <f>BK86</f>
        <v>0</v>
      </c>
      <c r="L86" s="111"/>
      <c r="M86" s="116"/>
      <c r="P86" s="117">
        <f>SUM(P87:P94)</f>
        <v>0</v>
      </c>
      <c r="R86" s="117">
        <f>SUM(R87:R94)</f>
        <v>0</v>
      </c>
      <c r="T86" s="118">
        <f>SUM(T87:T94)</f>
        <v>0</v>
      </c>
      <c r="AR86" s="112" t="s">
        <v>76</v>
      </c>
      <c r="AT86" s="119" t="s">
        <v>70</v>
      </c>
      <c r="AU86" s="119" t="s">
        <v>71</v>
      </c>
      <c r="AY86" s="112" t="s">
        <v>113</v>
      </c>
      <c r="BK86" s="120">
        <f>SUM(BK87:BK94)</f>
        <v>0</v>
      </c>
    </row>
    <row r="87" spans="2:65" s="1" customFormat="1" ht="16.5" customHeight="1">
      <c r="B87" s="29"/>
      <c r="C87" s="123" t="s">
        <v>71</v>
      </c>
      <c r="D87" s="123" t="s">
        <v>115</v>
      </c>
      <c r="E87" s="124" t="s">
        <v>267</v>
      </c>
      <c r="F87" s="125" t="s">
        <v>268</v>
      </c>
      <c r="G87" s="126" t="s">
        <v>159</v>
      </c>
      <c r="H87" s="127">
        <v>25</v>
      </c>
      <c r="I87" s="128"/>
      <c r="J87" s="127">
        <f>ROUND(I87*H87,2)</f>
        <v>0</v>
      </c>
      <c r="K87" s="125" t="s">
        <v>18</v>
      </c>
      <c r="L87" s="29"/>
      <c r="M87" s="129" t="s">
        <v>18</v>
      </c>
      <c r="N87" s="130" t="s">
        <v>42</v>
      </c>
      <c r="P87" s="131">
        <f>O87*H87</f>
        <v>0</v>
      </c>
      <c r="Q87" s="131">
        <v>0</v>
      </c>
      <c r="R87" s="131">
        <f>Q87*H87</f>
        <v>0</v>
      </c>
      <c r="S87" s="131">
        <v>0</v>
      </c>
      <c r="T87" s="132">
        <f>S87*H87</f>
        <v>0</v>
      </c>
      <c r="AR87" s="133" t="s">
        <v>120</v>
      </c>
      <c r="AT87" s="133" t="s">
        <v>115</v>
      </c>
      <c r="AU87" s="133" t="s">
        <v>76</v>
      </c>
      <c r="AY87" s="14" t="s">
        <v>113</v>
      </c>
      <c r="BE87" s="134">
        <f>IF(N87="základní",J87,0)</f>
        <v>0</v>
      </c>
      <c r="BF87" s="134">
        <f>IF(N87="snížená",J87,0)</f>
        <v>0</v>
      </c>
      <c r="BG87" s="134">
        <f>IF(N87="zákl. přenesená",J87,0)</f>
        <v>0</v>
      </c>
      <c r="BH87" s="134">
        <f>IF(N87="sníž. přenesená",J87,0)</f>
        <v>0</v>
      </c>
      <c r="BI87" s="134">
        <f>IF(N87="nulová",J87,0)</f>
        <v>0</v>
      </c>
      <c r="BJ87" s="14" t="s">
        <v>76</v>
      </c>
      <c r="BK87" s="134">
        <f>ROUND(I87*H87,2)</f>
        <v>0</v>
      </c>
      <c r="BL87" s="14" t="s">
        <v>120</v>
      </c>
      <c r="BM87" s="133" t="s">
        <v>120</v>
      </c>
    </row>
    <row r="88" spans="2:65" s="1" customFormat="1">
      <c r="B88" s="29"/>
      <c r="D88" s="135" t="s">
        <v>122</v>
      </c>
      <c r="F88" s="136" t="s">
        <v>269</v>
      </c>
      <c r="I88" s="137"/>
      <c r="L88" s="29"/>
      <c r="M88" s="138"/>
      <c r="T88" s="50"/>
      <c r="AT88" s="14" t="s">
        <v>122</v>
      </c>
      <c r="AU88" s="14" t="s">
        <v>76</v>
      </c>
    </row>
    <row r="89" spans="2:65" s="1" customFormat="1" ht="24.2" customHeight="1">
      <c r="B89" s="29"/>
      <c r="C89" s="123" t="s">
        <v>71</v>
      </c>
      <c r="D89" s="123" t="s">
        <v>115</v>
      </c>
      <c r="E89" s="124" t="s">
        <v>270</v>
      </c>
      <c r="F89" s="125" t="s">
        <v>271</v>
      </c>
      <c r="G89" s="126" t="s">
        <v>159</v>
      </c>
      <c r="H89" s="127">
        <v>4410.59</v>
      </c>
      <c r="I89" s="128"/>
      <c r="J89" s="127">
        <f>ROUND(I89*H89,2)</f>
        <v>0</v>
      </c>
      <c r="K89" s="125" t="s">
        <v>18</v>
      </c>
      <c r="L89" s="29"/>
      <c r="M89" s="129" t="s">
        <v>18</v>
      </c>
      <c r="N89" s="130" t="s">
        <v>42</v>
      </c>
      <c r="P89" s="131">
        <f>O89*H89</f>
        <v>0</v>
      </c>
      <c r="Q89" s="131">
        <v>0</v>
      </c>
      <c r="R89" s="131">
        <f>Q89*H89</f>
        <v>0</v>
      </c>
      <c r="S89" s="131">
        <v>0</v>
      </c>
      <c r="T89" s="132">
        <f>S89*H89</f>
        <v>0</v>
      </c>
      <c r="AR89" s="133" t="s">
        <v>120</v>
      </c>
      <c r="AT89" s="133" t="s">
        <v>115</v>
      </c>
      <c r="AU89" s="133" t="s">
        <v>76</v>
      </c>
      <c r="AY89" s="14" t="s">
        <v>113</v>
      </c>
      <c r="BE89" s="134">
        <f>IF(N89="základní",J89,0)</f>
        <v>0</v>
      </c>
      <c r="BF89" s="134">
        <f>IF(N89="snížená",J89,0)</f>
        <v>0</v>
      </c>
      <c r="BG89" s="134">
        <f>IF(N89="zákl. přenesená",J89,0)</f>
        <v>0</v>
      </c>
      <c r="BH89" s="134">
        <f>IF(N89="sníž. přenesená",J89,0)</f>
        <v>0</v>
      </c>
      <c r="BI89" s="134">
        <f>IF(N89="nulová",J89,0)</f>
        <v>0</v>
      </c>
      <c r="BJ89" s="14" t="s">
        <v>76</v>
      </c>
      <c r="BK89" s="134">
        <f>ROUND(I89*H89,2)</f>
        <v>0</v>
      </c>
      <c r="BL89" s="14" t="s">
        <v>120</v>
      </c>
      <c r="BM89" s="133" t="s">
        <v>143</v>
      </c>
    </row>
    <row r="90" spans="2:65" s="1" customFormat="1" ht="19.5">
      <c r="B90" s="29"/>
      <c r="D90" s="135" t="s">
        <v>122</v>
      </c>
      <c r="F90" s="136" t="s">
        <v>272</v>
      </c>
      <c r="I90" s="137"/>
      <c r="L90" s="29"/>
      <c r="M90" s="138"/>
      <c r="T90" s="50"/>
      <c r="AT90" s="14" t="s">
        <v>122</v>
      </c>
      <c r="AU90" s="14" t="s">
        <v>76</v>
      </c>
    </row>
    <row r="91" spans="2:65" s="1" customFormat="1" ht="16.5" customHeight="1">
      <c r="B91" s="29"/>
      <c r="C91" s="123" t="s">
        <v>71</v>
      </c>
      <c r="D91" s="123" t="s">
        <v>115</v>
      </c>
      <c r="E91" s="124" t="s">
        <v>273</v>
      </c>
      <c r="F91" s="125" t="s">
        <v>274</v>
      </c>
      <c r="G91" s="126" t="s">
        <v>275</v>
      </c>
      <c r="H91" s="127">
        <v>2506.16</v>
      </c>
      <c r="I91" s="128"/>
      <c r="J91" s="127">
        <f>ROUND(I91*H91,2)</f>
        <v>0</v>
      </c>
      <c r="K91" s="125" t="s">
        <v>18</v>
      </c>
      <c r="L91" s="29"/>
      <c r="M91" s="129" t="s">
        <v>18</v>
      </c>
      <c r="N91" s="130" t="s">
        <v>42</v>
      </c>
      <c r="P91" s="131">
        <f>O91*H91</f>
        <v>0</v>
      </c>
      <c r="Q91" s="131">
        <v>0</v>
      </c>
      <c r="R91" s="131">
        <f>Q91*H91</f>
        <v>0</v>
      </c>
      <c r="S91" s="131">
        <v>0</v>
      </c>
      <c r="T91" s="132">
        <f>S91*H91</f>
        <v>0</v>
      </c>
      <c r="AR91" s="133" t="s">
        <v>120</v>
      </c>
      <c r="AT91" s="133" t="s">
        <v>115</v>
      </c>
      <c r="AU91" s="133" t="s">
        <v>76</v>
      </c>
      <c r="AY91" s="14" t="s">
        <v>113</v>
      </c>
      <c r="BE91" s="134">
        <f>IF(N91="základní",J91,0)</f>
        <v>0</v>
      </c>
      <c r="BF91" s="134">
        <f>IF(N91="snížená",J91,0)</f>
        <v>0</v>
      </c>
      <c r="BG91" s="134">
        <f>IF(N91="zákl. přenesená",J91,0)</f>
        <v>0</v>
      </c>
      <c r="BH91" s="134">
        <f>IF(N91="sníž. přenesená",J91,0)</f>
        <v>0</v>
      </c>
      <c r="BI91" s="134">
        <f>IF(N91="nulová",J91,0)</f>
        <v>0</v>
      </c>
      <c r="BJ91" s="14" t="s">
        <v>76</v>
      </c>
      <c r="BK91" s="134">
        <f>ROUND(I91*H91,2)</f>
        <v>0</v>
      </c>
      <c r="BL91" s="14" t="s">
        <v>120</v>
      </c>
      <c r="BM91" s="133" t="s">
        <v>156</v>
      </c>
    </row>
    <row r="92" spans="2:65" s="1" customFormat="1">
      <c r="B92" s="29"/>
      <c r="D92" s="135" t="s">
        <v>122</v>
      </c>
      <c r="F92" s="136" t="s">
        <v>274</v>
      </c>
      <c r="I92" s="137"/>
      <c r="L92" s="29"/>
      <c r="M92" s="138"/>
      <c r="T92" s="50"/>
      <c r="AT92" s="14" t="s">
        <v>122</v>
      </c>
      <c r="AU92" s="14" t="s">
        <v>76</v>
      </c>
    </row>
    <row r="93" spans="2:65" s="1" customFormat="1" ht="16.5" customHeight="1">
      <c r="B93" s="29"/>
      <c r="C93" s="123" t="s">
        <v>71</v>
      </c>
      <c r="D93" s="123" t="s">
        <v>115</v>
      </c>
      <c r="E93" s="124" t="s">
        <v>276</v>
      </c>
      <c r="F93" s="125" t="s">
        <v>277</v>
      </c>
      <c r="G93" s="126" t="s">
        <v>275</v>
      </c>
      <c r="H93" s="127">
        <v>436.54</v>
      </c>
      <c r="I93" s="128"/>
      <c r="J93" s="127">
        <f>ROUND(I93*H93,2)</f>
        <v>0</v>
      </c>
      <c r="K93" s="125" t="s">
        <v>18</v>
      </c>
      <c r="L93" s="29"/>
      <c r="M93" s="129" t="s">
        <v>18</v>
      </c>
      <c r="N93" s="130" t="s">
        <v>42</v>
      </c>
      <c r="P93" s="131">
        <f>O93*H93</f>
        <v>0</v>
      </c>
      <c r="Q93" s="131">
        <v>0</v>
      </c>
      <c r="R93" s="131">
        <f>Q93*H93</f>
        <v>0</v>
      </c>
      <c r="S93" s="131">
        <v>0</v>
      </c>
      <c r="T93" s="132">
        <f>S93*H93</f>
        <v>0</v>
      </c>
      <c r="AR93" s="133" t="s">
        <v>120</v>
      </c>
      <c r="AT93" s="133" t="s">
        <v>115</v>
      </c>
      <c r="AU93" s="133" t="s">
        <v>76</v>
      </c>
      <c r="AY93" s="14" t="s">
        <v>113</v>
      </c>
      <c r="BE93" s="134">
        <f>IF(N93="základní",J93,0)</f>
        <v>0</v>
      </c>
      <c r="BF93" s="134">
        <f>IF(N93="snížená",J93,0)</f>
        <v>0</v>
      </c>
      <c r="BG93" s="134">
        <f>IF(N93="zákl. přenesená",J93,0)</f>
        <v>0</v>
      </c>
      <c r="BH93" s="134">
        <f>IF(N93="sníž. přenesená",J93,0)</f>
        <v>0</v>
      </c>
      <c r="BI93" s="134">
        <f>IF(N93="nulová",J93,0)</f>
        <v>0</v>
      </c>
      <c r="BJ93" s="14" t="s">
        <v>76</v>
      </c>
      <c r="BK93" s="134">
        <f>ROUND(I93*H93,2)</f>
        <v>0</v>
      </c>
      <c r="BL93" s="14" t="s">
        <v>120</v>
      </c>
      <c r="BM93" s="133" t="s">
        <v>167</v>
      </c>
    </row>
    <row r="94" spans="2:65" s="1" customFormat="1">
      <c r="B94" s="29"/>
      <c r="D94" s="135" t="s">
        <v>122</v>
      </c>
      <c r="F94" s="136" t="s">
        <v>277</v>
      </c>
      <c r="I94" s="137"/>
      <c r="L94" s="29"/>
      <c r="M94" s="138"/>
      <c r="T94" s="50"/>
      <c r="AT94" s="14" t="s">
        <v>122</v>
      </c>
      <c r="AU94" s="14" t="s">
        <v>76</v>
      </c>
    </row>
    <row r="95" spans="2:65" s="11" customFormat="1" ht="25.9" customHeight="1">
      <c r="B95" s="111"/>
      <c r="D95" s="112" t="s">
        <v>70</v>
      </c>
      <c r="E95" s="113" t="s">
        <v>278</v>
      </c>
      <c r="F95" s="113" t="s">
        <v>279</v>
      </c>
      <c r="I95" s="114"/>
      <c r="J95" s="115">
        <f>BK95</f>
        <v>0</v>
      </c>
      <c r="L95" s="111"/>
      <c r="M95" s="116"/>
      <c r="P95" s="117">
        <f>SUM(P96:P97)</f>
        <v>0</v>
      </c>
      <c r="R95" s="117">
        <f>SUM(R96:R97)</f>
        <v>0</v>
      </c>
      <c r="T95" s="118">
        <f>SUM(T96:T97)</f>
        <v>0</v>
      </c>
      <c r="AR95" s="112" t="s">
        <v>76</v>
      </c>
      <c r="AT95" s="119" t="s">
        <v>70</v>
      </c>
      <c r="AU95" s="119" t="s">
        <v>71</v>
      </c>
      <c r="AY95" s="112" t="s">
        <v>113</v>
      </c>
      <c r="BK95" s="120">
        <f>SUM(BK96:BK97)</f>
        <v>0</v>
      </c>
    </row>
    <row r="96" spans="2:65" s="1" customFormat="1" ht="37.9" customHeight="1">
      <c r="B96" s="29"/>
      <c r="C96" s="123" t="s">
        <v>71</v>
      </c>
      <c r="D96" s="123" t="s">
        <v>115</v>
      </c>
      <c r="E96" s="124" t="s">
        <v>280</v>
      </c>
      <c r="F96" s="125" t="s">
        <v>281</v>
      </c>
      <c r="G96" s="126" t="s">
        <v>282</v>
      </c>
      <c r="H96" s="128"/>
      <c r="I96" s="128"/>
      <c r="J96" s="127">
        <f>ROUND(I96*H96,2)</f>
        <v>0</v>
      </c>
      <c r="K96" s="125" t="s">
        <v>18</v>
      </c>
      <c r="L96" s="29"/>
      <c r="M96" s="129" t="s">
        <v>18</v>
      </c>
      <c r="N96" s="130" t="s">
        <v>42</v>
      </c>
      <c r="P96" s="131">
        <f>O96*H96</f>
        <v>0</v>
      </c>
      <c r="Q96" s="131">
        <v>0</v>
      </c>
      <c r="R96" s="131">
        <f>Q96*H96</f>
        <v>0</v>
      </c>
      <c r="S96" s="131">
        <v>0</v>
      </c>
      <c r="T96" s="132">
        <f>S96*H96</f>
        <v>0</v>
      </c>
      <c r="AR96" s="133" t="s">
        <v>120</v>
      </c>
      <c r="AT96" s="133" t="s">
        <v>115</v>
      </c>
      <c r="AU96" s="133" t="s">
        <v>76</v>
      </c>
      <c r="AY96" s="14" t="s">
        <v>113</v>
      </c>
      <c r="BE96" s="134">
        <f>IF(N96="základní",J96,0)</f>
        <v>0</v>
      </c>
      <c r="BF96" s="134">
        <f>IF(N96="snížená",J96,0)</f>
        <v>0</v>
      </c>
      <c r="BG96" s="134">
        <f>IF(N96="zákl. přenesená",J96,0)</f>
        <v>0</v>
      </c>
      <c r="BH96" s="134">
        <f>IF(N96="sníž. přenesená",J96,0)</f>
        <v>0</v>
      </c>
      <c r="BI96" s="134">
        <f>IF(N96="nulová",J96,0)</f>
        <v>0</v>
      </c>
      <c r="BJ96" s="14" t="s">
        <v>76</v>
      </c>
      <c r="BK96" s="134">
        <f>ROUND(I96*H96,2)</f>
        <v>0</v>
      </c>
      <c r="BL96" s="14" t="s">
        <v>120</v>
      </c>
      <c r="BM96" s="133" t="s">
        <v>8</v>
      </c>
    </row>
    <row r="97" spans="2:47" s="1" customFormat="1" ht="29.25">
      <c r="B97" s="29"/>
      <c r="D97" s="135" t="s">
        <v>122</v>
      </c>
      <c r="F97" s="136" t="s">
        <v>283</v>
      </c>
      <c r="I97" s="137"/>
      <c r="L97" s="29"/>
      <c r="M97" s="151"/>
      <c r="N97" s="152"/>
      <c r="O97" s="152"/>
      <c r="P97" s="152"/>
      <c r="Q97" s="152"/>
      <c r="R97" s="152"/>
      <c r="S97" s="152"/>
      <c r="T97" s="153"/>
      <c r="AT97" s="14" t="s">
        <v>122</v>
      </c>
      <c r="AU97" s="14" t="s">
        <v>76</v>
      </c>
    </row>
    <row r="98" spans="2:47" s="1" customFormat="1" ht="6.95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29"/>
    </row>
  </sheetData>
  <sheetProtection algorithmName="SHA-512" hashValue="6/9xVpZ70CusY5qVJJ7HW5KvQuPo/bTkXAPNsrE1HKJmVUWJjELmtQ+AjfPumJBQ4ahWVb6DB1TvX6Y+VU01Bw==" saltValue="IMJrK7gbOKBepOW4wwUxQKkBNaZYeDUdaAesUnb3x1wahFzGZzNrbhUFhODlRIaoHBGJJNqES3CAUgyrDyZNWA==" spinCount="100000" sheet="1" objects="1" scenarios="1" formatColumns="0" formatRows="0" autoFilter="0"/>
  <autoFilter ref="C81:K97" xr:uid="{00000000-0009-0000-0000-000002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54" customWidth="1"/>
    <col min="2" max="2" width="1.6640625" style="154" customWidth="1"/>
    <col min="3" max="4" width="5" style="154" customWidth="1"/>
    <col min="5" max="5" width="11.6640625" style="154" customWidth="1"/>
    <col min="6" max="6" width="9.1640625" style="154" customWidth="1"/>
    <col min="7" max="7" width="5" style="154" customWidth="1"/>
    <col min="8" max="8" width="77.83203125" style="154" customWidth="1"/>
    <col min="9" max="10" width="20" style="154" customWidth="1"/>
    <col min="11" max="11" width="1.6640625" style="154" customWidth="1"/>
  </cols>
  <sheetData>
    <row r="1" spans="2:11" customFormat="1" ht="37.5" customHeight="1"/>
    <row r="2" spans="2:11" customFormat="1" ht="7.5" customHeight="1">
      <c r="B2" s="155"/>
      <c r="C2" s="156"/>
      <c r="D2" s="156"/>
      <c r="E2" s="156"/>
      <c r="F2" s="156"/>
      <c r="G2" s="156"/>
      <c r="H2" s="156"/>
      <c r="I2" s="156"/>
      <c r="J2" s="156"/>
      <c r="K2" s="157"/>
    </row>
    <row r="3" spans="2:11" s="12" customFormat="1" ht="45" customHeight="1">
      <c r="B3" s="158"/>
      <c r="C3" s="282" t="s">
        <v>284</v>
      </c>
      <c r="D3" s="282"/>
      <c r="E3" s="282"/>
      <c r="F3" s="282"/>
      <c r="G3" s="282"/>
      <c r="H3" s="282"/>
      <c r="I3" s="282"/>
      <c r="J3" s="282"/>
      <c r="K3" s="159"/>
    </row>
    <row r="4" spans="2:11" customFormat="1" ht="25.5" customHeight="1">
      <c r="B4" s="160"/>
      <c r="C4" s="287" t="s">
        <v>285</v>
      </c>
      <c r="D4" s="287"/>
      <c r="E4" s="287"/>
      <c r="F4" s="287"/>
      <c r="G4" s="287"/>
      <c r="H4" s="287"/>
      <c r="I4" s="287"/>
      <c r="J4" s="287"/>
      <c r="K4" s="161"/>
    </row>
    <row r="5" spans="2:11" customFormat="1" ht="5.25" customHeight="1">
      <c r="B5" s="160"/>
      <c r="C5" s="162"/>
      <c r="D5" s="162"/>
      <c r="E5" s="162"/>
      <c r="F5" s="162"/>
      <c r="G5" s="162"/>
      <c r="H5" s="162"/>
      <c r="I5" s="162"/>
      <c r="J5" s="162"/>
      <c r="K5" s="161"/>
    </row>
    <row r="6" spans="2:11" customFormat="1" ht="15" customHeight="1">
      <c r="B6" s="160"/>
      <c r="C6" s="286" t="s">
        <v>286</v>
      </c>
      <c r="D6" s="286"/>
      <c r="E6" s="286"/>
      <c r="F6" s="286"/>
      <c r="G6" s="286"/>
      <c r="H6" s="286"/>
      <c r="I6" s="286"/>
      <c r="J6" s="286"/>
      <c r="K6" s="161"/>
    </row>
    <row r="7" spans="2:11" customFormat="1" ht="15" customHeight="1">
      <c r="B7" s="164"/>
      <c r="C7" s="286" t="s">
        <v>287</v>
      </c>
      <c r="D7" s="286"/>
      <c r="E7" s="286"/>
      <c r="F7" s="286"/>
      <c r="G7" s="286"/>
      <c r="H7" s="286"/>
      <c r="I7" s="286"/>
      <c r="J7" s="286"/>
      <c r="K7" s="161"/>
    </row>
    <row r="8" spans="2:11" customFormat="1" ht="12.75" customHeight="1">
      <c r="B8" s="164"/>
      <c r="C8" s="163"/>
      <c r="D8" s="163"/>
      <c r="E8" s="163"/>
      <c r="F8" s="163"/>
      <c r="G8" s="163"/>
      <c r="H8" s="163"/>
      <c r="I8" s="163"/>
      <c r="J8" s="163"/>
      <c r="K8" s="161"/>
    </row>
    <row r="9" spans="2:11" customFormat="1" ht="15" customHeight="1">
      <c r="B9" s="164"/>
      <c r="C9" s="286" t="s">
        <v>288</v>
      </c>
      <c r="D9" s="286"/>
      <c r="E9" s="286"/>
      <c r="F9" s="286"/>
      <c r="G9" s="286"/>
      <c r="H9" s="286"/>
      <c r="I9" s="286"/>
      <c r="J9" s="286"/>
      <c r="K9" s="161"/>
    </row>
    <row r="10" spans="2:11" customFormat="1" ht="15" customHeight="1">
      <c r="B10" s="164"/>
      <c r="C10" s="163"/>
      <c r="D10" s="286" t="s">
        <v>289</v>
      </c>
      <c r="E10" s="286"/>
      <c r="F10" s="286"/>
      <c r="G10" s="286"/>
      <c r="H10" s="286"/>
      <c r="I10" s="286"/>
      <c r="J10" s="286"/>
      <c r="K10" s="161"/>
    </row>
    <row r="11" spans="2:11" customFormat="1" ht="15" customHeight="1">
      <c r="B11" s="164"/>
      <c r="C11" s="165"/>
      <c r="D11" s="286" t="s">
        <v>290</v>
      </c>
      <c r="E11" s="286"/>
      <c r="F11" s="286"/>
      <c r="G11" s="286"/>
      <c r="H11" s="286"/>
      <c r="I11" s="286"/>
      <c r="J11" s="286"/>
      <c r="K11" s="161"/>
    </row>
    <row r="12" spans="2:11" customFormat="1" ht="15" customHeight="1">
      <c r="B12" s="164"/>
      <c r="C12" s="165"/>
      <c r="D12" s="163"/>
      <c r="E12" s="163"/>
      <c r="F12" s="163"/>
      <c r="G12" s="163"/>
      <c r="H12" s="163"/>
      <c r="I12" s="163"/>
      <c r="J12" s="163"/>
      <c r="K12" s="161"/>
    </row>
    <row r="13" spans="2:11" customFormat="1" ht="15" customHeight="1">
      <c r="B13" s="164"/>
      <c r="C13" s="165"/>
      <c r="D13" s="166" t="s">
        <v>291</v>
      </c>
      <c r="E13" s="163"/>
      <c r="F13" s="163"/>
      <c r="G13" s="163"/>
      <c r="H13" s="163"/>
      <c r="I13" s="163"/>
      <c r="J13" s="163"/>
      <c r="K13" s="161"/>
    </row>
    <row r="14" spans="2:11" customFormat="1" ht="12.75" customHeight="1">
      <c r="B14" s="164"/>
      <c r="C14" s="165"/>
      <c r="D14" s="165"/>
      <c r="E14" s="165"/>
      <c r="F14" s="165"/>
      <c r="G14" s="165"/>
      <c r="H14" s="165"/>
      <c r="I14" s="165"/>
      <c r="J14" s="165"/>
      <c r="K14" s="161"/>
    </row>
    <row r="15" spans="2:11" customFormat="1" ht="15" customHeight="1">
      <c r="B15" s="164"/>
      <c r="C15" s="165"/>
      <c r="D15" s="286" t="s">
        <v>292</v>
      </c>
      <c r="E15" s="286"/>
      <c r="F15" s="286"/>
      <c r="G15" s="286"/>
      <c r="H15" s="286"/>
      <c r="I15" s="286"/>
      <c r="J15" s="286"/>
      <c r="K15" s="161"/>
    </row>
    <row r="16" spans="2:11" customFormat="1" ht="15" customHeight="1">
      <c r="B16" s="164"/>
      <c r="C16" s="165"/>
      <c r="D16" s="286" t="s">
        <v>293</v>
      </c>
      <c r="E16" s="286"/>
      <c r="F16" s="286"/>
      <c r="G16" s="286"/>
      <c r="H16" s="286"/>
      <c r="I16" s="286"/>
      <c r="J16" s="286"/>
      <c r="K16" s="161"/>
    </row>
    <row r="17" spans="2:11" customFormat="1" ht="15" customHeight="1">
      <c r="B17" s="164"/>
      <c r="C17" s="165"/>
      <c r="D17" s="286" t="s">
        <v>294</v>
      </c>
      <c r="E17" s="286"/>
      <c r="F17" s="286"/>
      <c r="G17" s="286"/>
      <c r="H17" s="286"/>
      <c r="I17" s="286"/>
      <c r="J17" s="286"/>
      <c r="K17" s="161"/>
    </row>
    <row r="18" spans="2:11" customFormat="1" ht="15" customHeight="1">
      <c r="B18" s="164"/>
      <c r="C18" s="165"/>
      <c r="D18" s="165"/>
      <c r="E18" s="167" t="s">
        <v>75</v>
      </c>
      <c r="F18" s="286" t="s">
        <v>295</v>
      </c>
      <c r="G18" s="286"/>
      <c r="H18" s="286"/>
      <c r="I18" s="286"/>
      <c r="J18" s="286"/>
      <c r="K18" s="161"/>
    </row>
    <row r="19" spans="2:11" customFormat="1" ht="15" customHeight="1">
      <c r="B19" s="164"/>
      <c r="C19" s="165"/>
      <c r="D19" s="165"/>
      <c r="E19" s="167" t="s">
        <v>296</v>
      </c>
      <c r="F19" s="286" t="s">
        <v>297</v>
      </c>
      <c r="G19" s="286"/>
      <c r="H19" s="286"/>
      <c r="I19" s="286"/>
      <c r="J19" s="286"/>
      <c r="K19" s="161"/>
    </row>
    <row r="20" spans="2:11" customFormat="1" ht="15" customHeight="1">
      <c r="B20" s="164"/>
      <c r="C20" s="165"/>
      <c r="D20" s="165"/>
      <c r="E20" s="167" t="s">
        <v>298</v>
      </c>
      <c r="F20" s="286" t="s">
        <v>299</v>
      </c>
      <c r="G20" s="286"/>
      <c r="H20" s="286"/>
      <c r="I20" s="286"/>
      <c r="J20" s="286"/>
      <c r="K20" s="161"/>
    </row>
    <row r="21" spans="2:11" customFormat="1" ht="15" customHeight="1">
      <c r="B21" s="164"/>
      <c r="C21" s="165"/>
      <c r="D21" s="165"/>
      <c r="E21" s="167" t="s">
        <v>300</v>
      </c>
      <c r="F21" s="286" t="s">
        <v>301</v>
      </c>
      <c r="G21" s="286"/>
      <c r="H21" s="286"/>
      <c r="I21" s="286"/>
      <c r="J21" s="286"/>
      <c r="K21" s="161"/>
    </row>
    <row r="22" spans="2:11" customFormat="1" ht="15" customHeight="1">
      <c r="B22" s="164"/>
      <c r="C22" s="165"/>
      <c r="D22" s="165"/>
      <c r="E22" s="167" t="s">
        <v>302</v>
      </c>
      <c r="F22" s="286" t="s">
        <v>303</v>
      </c>
      <c r="G22" s="286"/>
      <c r="H22" s="286"/>
      <c r="I22" s="286"/>
      <c r="J22" s="286"/>
      <c r="K22" s="161"/>
    </row>
    <row r="23" spans="2:11" customFormat="1" ht="15" customHeight="1">
      <c r="B23" s="164"/>
      <c r="C23" s="165"/>
      <c r="D23" s="165"/>
      <c r="E23" s="167" t="s">
        <v>304</v>
      </c>
      <c r="F23" s="286" t="s">
        <v>305</v>
      </c>
      <c r="G23" s="286"/>
      <c r="H23" s="286"/>
      <c r="I23" s="286"/>
      <c r="J23" s="286"/>
      <c r="K23" s="161"/>
    </row>
    <row r="24" spans="2:11" customFormat="1" ht="12.75" customHeight="1">
      <c r="B24" s="164"/>
      <c r="C24" s="165"/>
      <c r="D24" s="165"/>
      <c r="E24" s="165"/>
      <c r="F24" s="165"/>
      <c r="G24" s="165"/>
      <c r="H24" s="165"/>
      <c r="I24" s="165"/>
      <c r="J24" s="165"/>
      <c r="K24" s="161"/>
    </row>
    <row r="25" spans="2:11" customFormat="1" ht="15" customHeight="1">
      <c r="B25" s="164"/>
      <c r="C25" s="286" t="s">
        <v>306</v>
      </c>
      <c r="D25" s="286"/>
      <c r="E25" s="286"/>
      <c r="F25" s="286"/>
      <c r="G25" s="286"/>
      <c r="H25" s="286"/>
      <c r="I25" s="286"/>
      <c r="J25" s="286"/>
      <c r="K25" s="161"/>
    </row>
    <row r="26" spans="2:11" customFormat="1" ht="15" customHeight="1">
      <c r="B26" s="164"/>
      <c r="C26" s="286" t="s">
        <v>307</v>
      </c>
      <c r="D26" s="286"/>
      <c r="E26" s="286"/>
      <c r="F26" s="286"/>
      <c r="G26" s="286"/>
      <c r="H26" s="286"/>
      <c r="I26" s="286"/>
      <c r="J26" s="286"/>
      <c r="K26" s="161"/>
    </row>
    <row r="27" spans="2:11" customFormat="1" ht="15" customHeight="1">
      <c r="B27" s="164"/>
      <c r="C27" s="163"/>
      <c r="D27" s="286" t="s">
        <v>308</v>
      </c>
      <c r="E27" s="286"/>
      <c r="F27" s="286"/>
      <c r="G27" s="286"/>
      <c r="H27" s="286"/>
      <c r="I27" s="286"/>
      <c r="J27" s="286"/>
      <c r="K27" s="161"/>
    </row>
    <row r="28" spans="2:11" customFormat="1" ht="15" customHeight="1">
      <c r="B28" s="164"/>
      <c r="C28" s="165"/>
      <c r="D28" s="286" t="s">
        <v>309</v>
      </c>
      <c r="E28" s="286"/>
      <c r="F28" s="286"/>
      <c r="G28" s="286"/>
      <c r="H28" s="286"/>
      <c r="I28" s="286"/>
      <c r="J28" s="286"/>
      <c r="K28" s="161"/>
    </row>
    <row r="29" spans="2:11" customFormat="1" ht="12.75" customHeight="1">
      <c r="B29" s="164"/>
      <c r="C29" s="165"/>
      <c r="D29" s="165"/>
      <c r="E29" s="165"/>
      <c r="F29" s="165"/>
      <c r="G29" s="165"/>
      <c r="H29" s="165"/>
      <c r="I29" s="165"/>
      <c r="J29" s="165"/>
      <c r="K29" s="161"/>
    </row>
    <row r="30" spans="2:11" customFormat="1" ht="15" customHeight="1">
      <c r="B30" s="164"/>
      <c r="C30" s="165"/>
      <c r="D30" s="286" t="s">
        <v>310</v>
      </c>
      <c r="E30" s="286"/>
      <c r="F30" s="286"/>
      <c r="G30" s="286"/>
      <c r="H30" s="286"/>
      <c r="I30" s="286"/>
      <c r="J30" s="286"/>
      <c r="K30" s="161"/>
    </row>
    <row r="31" spans="2:11" customFormat="1" ht="15" customHeight="1">
      <c r="B31" s="164"/>
      <c r="C31" s="165"/>
      <c r="D31" s="286" t="s">
        <v>311</v>
      </c>
      <c r="E31" s="286"/>
      <c r="F31" s="286"/>
      <c r="G31" s="286"/>
      <c r="H31" s="286"/>
      <c r="I31" s="286"/>
      <c r="J31" s="286"/>
      <c r="K31" s="161"/>
    </row>
    <row r="32" spans="2:11" customFormat="1" ht="12.75" customHeight="1">
      <c r="B32" s="164"/>
      <c r="C32" s="165"/>
      <c r="D32" s="165"/>
      <c r="E32" s="165"/>
      <c r="F32" s="165"/>
      <c r="G32" s="165"/>
      <c r="H32" s="165"/>
      <c r="I32" s="165"/>
      <c r="J32" s="165"/>
      <c r="K32" s="161"/>
    </row>
    <row r="33" spans="2:11" customFormat="1" ht="15" customHeight="1">
      <c r="B33" s="164"/>
      <c r="C33" s="165"/>
      <c r="D33" s="286" t="s">
        <v>312</v>
      </c>
      <c r="E33" s="286"/>
      <c r="F33" s="286"/>
      <c r="G33" s="286"/>
      <c r="H33" s="286"/>
      <c r="I33" s="286"/>
      <c r="J33" s="286"/>
      <c r="K33" s="161"/>
    </row>
    <row r="34" spans="2:11" customFormat="1" ht="15" customHeight="1">
      <c r="B34" s="164"/>
      <c r="C34" s="165"/>
      <c r="D34" s="286" t="s">
        <v>313</v>
      </c>
      <c r="E34" s="286"/>
      <c r="F34" s="286"/>
      <c r="G34" s="286"/>
      <c r="H34" s="286"/>
      <c r="I34" s="286"/>
      <c r="J34" s="286"/>
      <c r="K34" s="161"/>
    </row>
    <row r="35" spans="2:11" customFormat="1" ht="15" customHeight="1">
      <c r="B35" s="164"/>
      <c r="C35" s="165"/>
      <c r="D35" s="286" t="s">
        <v>314</v>
      </c>
      <c r="E35" s="286"/>
      <c r="F35" s="286"/>
      <c r="G35" s="286"/>
      <c r="H35" s="286"/>
      <c r="I35" s="286"/>
      <c r="J35" s="286"/>
      <c r="K35" s="161"/>
    </row>
    <row r="36" spans="2:11" customFormat="1" ht="15" customHeight="1">
      <c r="B36" s="164"/>
      <c r="C36" s="165"/>
      <c r="D36" s="163"/>
      <c r="E36" s="166" t="s">
        <v>99</v>
      </c>
      <c r="F36" s="163"/>
      <c r="G36" s="286" t="s">
        <v>315</v>
      </c>
      <c r="H36" s="286"/>
      <c r="I36" s="286"/>
      <c r="J36" s="286"/>
      <c r="K36" s="161"/>
    </row>
    <row r="37" spans="2:11" customFormat="1" ht="30.75" customHeight="1">
      <c r="B37" s="164"/>
      <c r="C37" s="165"/>
      <c r="D37" s="163"/>
      <c r="E37" s="166" t="s">
        <v>316</v>
      </c>
      <c r="F37" s="163"/>
      <c r="G37" s="286" t="s">
        <v>317</v>
      </c>
      <c r="H37" s="286"/>
      <c r="I37" s="286"/>
      <c r="J37" s="286"/>
      <c r="K37" s="161"/>
    </row>
    <row r="38" spans="2:11" customFormat="1" ht="15" customHeight="1">
      <c r="B38" s="164"/>
      <c r="C38" s="165"/>
      <c r="D38" s="163"/>
      <c r="E38" s="166" t="s">
        <v>52</v>
      </c>
      <c r="F38" s="163"/>
      <c r="G38" s="286" t="s">
        <v>318</v>
      </c>
      <c r="H38" s="286"/>
      <c r="I38" s="286"/>
      <c r="J38" s="286"/>
      <c r="K38" s="161"/>
    </row>
    <row r="39" spans="2:11" customFormat="1" ht="15" customHeight="1">
      <c r="B39" s="164"/>
      <c r="C39" s="165"/>
      <c r="D39" s="163"/>
      <c r="E39" s="166" t="s">
        <v>53</v>
      </c>
      <c r="F39" s="163"/>
      <c r="G39" s="286" t="s">
        <v>319</v>
      </c>
      <c r="H39" s="286"/>
      <c r="I39" s="286"/>
      <c r="J39" s="286"/>
      <c r="K39" s="161"/>
    </row>
    <row r="40" spans="2:11" customFormat="1" ht="15" customHeight="1">
      <c r="B40" s="164"/>
      <c r="C40" s="165"/>
      <c r="D40" s="163"/>
      <c r="E40" s="166" t="s">
        <v>100</v>
      </c>
      <c r="F40" s="163"/>
      <c r="G40" s="286" t="s">
        <v>320</v>
      </c>
      <c r="H40" s="286"/>
      <c r="I40" s="286"/>
      <c r="J40" s="286"/>
      <c r="K40" s="161"/>
    </row>
    <row r="41" spans="2:11" customFormat="1" ht="15" customHeight="1">
      <c r="B41" s="164"/>
      <c r="C41" s="165"/>
      <c r="D41" s="163"/>
      <c r="E41" s="166" t="s">
        <v>101</v>
      </c>
      <c r="F41" s="163"/>
      <c r="G41" s="286" t="s">
        <v>321</v>
      </c>
      <c r="H41" s="286"/>
      <c r="I41" s="286"/>
      <c r="J41" s="286"/>
      <c r="K41" s="161"/>
    </row>
    <row r="42" spans="2:11" customFormat="1" ht="15" customHeight="1">
      <c r="B42" s="164"/>
      <c r="C42" s="165"/>
      <c r="D42" s="163"/>
      <c r="E42" s="166" t="s">
        <v>322</v>
      </c>
      <c r="F42" s="163"/>
      <c r="G42" s="286" t="s">
        <v>323</v>
      </c>
      <c r="H42" s="286"/>
      <c r="I42" s="286"/>
      <c r="J42" s="286"/>
      <c r="K42" s="161"/>
    </row>
    <row r="43" spans="2:11" customFormat="1" ht="15" customHeight="1">
      <c r="B43" s="164"/>
      <c r="C43" s="165"/>
      <c r="D43" s="163"/>
      <c r="E43" s="166"/>
      <c r="F43" s="163"/>
      <c r="G43" s="286" t="s">
        <v>324</v>
      </c>
      <c r="H43" s="286"/>
      <c r="I43" s="286"/>
      <c r="J43" s="286"/>
      <c r="K43" s="161"/>
    </row>
    <row r="44" spans="2:11" customFormat="1" ht="15" customHeight="1">
      <c r="B44" s="164"/>
      <c r="C44" s="165"/>
      <c r="D44" s="163"/>
      <c r="E44" s="166" t="s">
        <v>325</v>
      </c>
      <c r="F44" s="163"/>
      <c r="G44" s="286" t="s">
        <v>326</v>
      </c>
      <c r="H44" s="286"/>
      <c r="I44" s="286"/>
      <c r="J44" s="286"/>
      <c r="K44" s="161"/>
    </row>
    <row r="45" spans="2:11" customFormat="1" ht="15" customHeight="1">
      <c r="B45" s="164"/>
      <c r="C45" s="165"/>
      <c r="D45" s="163"/>
      <c r="E45" s="166" t="s">
        <v>103</v>
      </c>
      <c r="F45" s="163"/>
      <c r="G45" s="286" t="s">
        <v>327</v>
      </c>
      <c r="H45" s="286"/>
      <c r="I45" s="286"/>
      <c r="J45" s="286"/>
      <c r="K45" s="161"/>
    </row>
    <row r="46" spans="2:11" customFormat="1" ht="12.75" customHeight="1">
      <c r="B46" s="164"/>
      <c r="C46" s="165"/>
      <c r="D46" s="163"/>
      <c r="E46" s="163"/>
      <c r="F46" s="163"/>
      <c r="G46" s="163"/>
      <c r="H46" s="163"/>
      <c r="I46" s="163"/>
      <c r="J46" s="163"/>
      <c r="K46" s="161"/>
    </row>
    <row r="47" spans="2:11" customFormat="1" ht="15" customHeight="1">
      <c r="B47" s="164"/>
      <c r="C47" s="165"/>
      <c r="D47" s="286" t="s">
        <v>328</v>
      </c>
      <c r="E47" s="286"/>
      <c r="F47" s="286"/>
      <c r="G47" s="286"/>
      <c r="H47" s="286"/>
      <c r="I47" s="286"/>
      <c r="J47" s="286"/>
      <c r="K47" s="161"/>
    </row>
    <row r="48" spans="2:11" customFormat="1" ht="15" customHeight="1">
      <c r="B48" s="164"/>
      <c r="C48" s="165"/>
      <c r="D48" s="165"/>
      <c r="E48" s="286" t="s">
        <v>329</v>
      </c>
      <c r="F48" s="286"/>
      <c r="G48" s="286"/>
      <c r="H48" s="286"/>
      <c r="I48" s="286"/>
      <c r="J48" s="286"/>
      <c r="K48" s="161"/>
    </row>
    <row r="49" spans="2:11" customFormat="1" ht="15" customHeight="1">
      <c r="B49" s="164"/>
      <c r="C49" s="165"/>
      <c r="D49" s="165"/>
      <c r="E49" s="286" t="s">
        <v>330</v>
      </c>
      <c r="F49" s="286"/>
      <c r="G49" s="286"/>
      <c r="H49" s="286"/>
      <c r="I49" s="286"/>
      <c r="J49" s="286"/>
      <c r="K49" s="161"/>
    </row>
    <row r="50" spans="2:11" customFormat="1" ht="15" customHeight="1">
      <c r="B50" s="164"/>
      <c r="C50" s="165"/>
      <c r="D50" s="165"/>
      <c r="E50" s="286" t="s">
        <v>331</v>
      </c>
      <c r="F50" s="286"/>
      <c r="G50" s="286"/>
      <c r="H50" s="286"/>
      <c r="I50" s="286"/>
      <c r="J50" s="286"/>
      <c r="K50" s="161"/>
    </row>
    <row r="51" spans="2:11" customFormat="1" ht="15" customHeight="1">
      <c r="B51" s="164"/>
      <c r="C51" s="165"/>
      <c r="D51" s="286" t="s">
        <v>332</v>
      </c>
      <c r="E51" s="286"/>
      <c r="F51" s="286"/>
      <c r="G51" s="286"/>
      <c r="H51" s="286"/>
      <c r="I51" s="286"/>
      <c r="J51" s="286"/>
      <c r="K51" s="161"/>
    </row>
    <row r="52" spans="2:11" customFormat="1" ht="25.5" customHeight="1">
      <c r="B52" s="160"/>
      <c r="C52" s="287" t="s">
        <v>333</v>
      </c>
      <c r="D52" s="287"/>
      <c r="E52" s="287"/>
      <c r="F52" s="287"/>
      <c r="G52" s="287"/>
      <c r="H52" s="287"/>
      <c r="I52" s="287"/>
      <c r="J52" s="287"/>
      <c r="K52" s="161"/>
    </row>
    <row r="53" spans="2:11" customFormat="1" ht="5.25" customHeight="1">
      <c r="B53" s="160"/>
      <c r="C53" s="162"/>
      <c r="D53" s="162"/>
      <c r="E53" s="162"/>
      <c r="F53" s="162"/>
      <c r="G53" s="162"/>
      <c r="H53" s="162"/>
      <c r="I53" s="162"/>
      <c r="J53" s="162"/>
      <c r="K53" s="161"/>
    </row>
    <row r="54" spans="2:11" customFormat="1" ht="15" customHeight="1">
      <c r="B54" s="160"/>
      <c r="C54" s="286" t="s">
        <v>334</v>
      </c>
      <c r="D54" s="286"/>
      <c r="E54" s="286"/>
      <c r="F54" s="286"/>
      <c r="G54" s="286"/>
      <c r="H54" s="286"/>
      <c r="I54" s="286"/>
      <c r="J54" s="286"/>
      <c r="K54" s="161"/>
    </row>
    <row r="55" spans="2:11" customFormat="1" ht="15" customHeight="1">
      <c r="B55" s="160"/>
      <c r="C55" s="286" t="s">
        <v>335</v>
      </c>
      <c r="D55" s="286"/>
      <c r="E55" s="286"/>
      <c r="F55" s="286"/>
      <c r="G55" s="286"/>
      <c r="H55" s="286"/>
      <c r="I55" s="286"/>
      <c r="J55" s="286"/>
      <c r="K55" s="161"/>
    </row>
    <row r="56" spans="2:11" customFormat="1" ht="12.75" customHeight="1">
      <c r="B56" s="160"/>
      <c r="C56" s="163"/>
      <c r="D56" s="163"/>
      <c r="E56" s="163"/>
      <c r="F56" s="163"/>
      <c r="G56" s="163"/>
      <c r="H56" s="163"/>
      <c r="I56" s="163"/>
      <c r="J56" s="163"/>
      <c r="K56" s="161"/>
    </row>
    <row r="57" spans="2:11" customFormat="1" ht="15" customHeight="1">
      <c r="B57" s="160"/>
      <c r="C57" s="286" t="s">
        <v>336</v>
      </c>
      <c r="D57" s="286"/>
      <c r="E57" s="286"/>
      <c r="F57" s="286"/>
      <c r="G57" s="286"/>
      <c r="H57" s="286"/>
      <c r="I57" s="286"/>
      <c r="J57" s="286"/>
      <c r="K57" s="161"/>
    </row>
    <row r="58" spans="2:11" customFormat="1" ht="15" customHeight="1">
      <c r="B58" s="160"/>
      <c r="C58" s="165"/>
      <c r="D58" s="286" t="s">
        <v>337</v>
      </c>
      <c r="E58" s="286"/>
      <c r="F58" s="286"/>
      <c r="G58" s="286"/>
      <c r="H58" s="286"/>
      <c r="I58" s="286"/>
      <c r="J58" s="286"/>
      <c r="K58" s="161"/>
    </row>
    <row r="59" spans="2:11" customFormat="1" ht="15" customHeight="1">
      <c r="B59" s="160"/>
      <c r="C59" s="165"/>
      <c r="D59" s="286" t="s">
        <v>338</v>
      </c>
      <c r="E59" s="286"/>
      <c r="F59" s="286"/>
      <c r="G59" s="286"/>
      <c r="H59" s="286"/>
      <c r="I59" s="286"/>
      <c r="J59" s="286"/>
      <c r="K59" s="161"/>
    </row>
    <row r="60" spans="2:11" customFormat="1" ht="15" customHeight="1">
      <c r="B60" s="160"/>
      <c r="C60" s="165"/>
      <c r="D60" s="286" t="s">
        <v>339</v>
      </c>
      <c r="E60" s="286"/>
      <c r="F60" s="286"/>
      <c r="G60" s="286"/>
      <c r="H60" s="286"/>
      <c r="I60" s="286"/>
      <c r="J60" s="286"/>
      <c r="K60" s="161"/>
    </row>
    <row r="61" spans="2:11" customFormat="1" ht="15" customHeight="1">
      <c r="B61" s="160"/>
      <c r="C61" s="165"/>
      <c r="D61" s="286" t="s">
        <v>340</v>
      </c>
      <c r="E61" s="286"/>
      <c r="F61" s="286"/>
      <c r="G61" s="286"/>
      <c r="H61" s="286"/>
      <c r="I61" s="286"/>
      <c r="J61" s="286"/>
      <c r="K61" s="161"/>
    </row>
    <row r="62" spans="2:11" customFormat="1" ht="15" customHeight="1">
      <c r="B62" s="160"/>
      <c r="C62" s="165"/>
      <c r="D62" s="285" t="s">
        <v>341</v>
      </c>
      <c r="E62" s="285"/>
      <c r="F62" s="285"/>
      <c r="G62" s="285"/>
      <c r="H62" s="285"/>
      <c r="I62" s="285"/>
      <c r="J62" s="285"/>
      <c r="K62" s="161"/>
    </row>
    <row r="63" spans="2:11" customFormat="1" ht="15" customHeight="1">
      <c r="B63" s="160"/>
      <c r="C63" s="165"/>
      <c r="D63" s="286" t="s">
        <v>342</v>
      </c>
      <c r="E63" s="286"/>
      <c r="F63" s="286"/>
      <c r="G63" s="286"/>
      <c r="H63" s="286"/>
      <c r="I63" s="286"/>
      <c r="J63" s="286"/>
      <c r="K63" s="161"/>
    </row>
    <row r="64" spans="2:11" customFormat="1" ht="12.75" customHeight="1">
      <c r="B64" s="160"/>
      <c r="C64" s="165"/>
      <c r="D64" s="165"/>
      <c r="E64" s="168"/>
      <c r="F64" s="165"/>
      <c r="G64" s="165"/>
      <c r="H64" s="165"/>
      <c r="I64" s="165"/>
      <c r="J64" s="165"/>
      <c r="K64" s="161"/>
    </row>
    <row r="65" spans="2:11" customFormat="1" ht="15" customHeight="1">
      <c r="B65" s="160"/>
      <c r="C65" s="165"/>
      <c r="D65" s="286" t="s">
        <v>343</v>
      </c>
      <c r="E65" s="286"/>
      <c r="F65" s="286"/>
      <c r="G65" s="286"/>
      <c r="H65" s="286"/>
      <c r="I65" s="286"/>
      <c r="J65" s="286"/>
      <c r="K65" s="161"/>
    </row>
    <row r="66" spans="2:11" customFormat="1" ht="15" customHeight="1">
      <c r="B66" s="160"/>
      <c r="C66" s="165"/>
      <c r="D66" s="285" t="s">
        <v>344</v>
      </c>
      <c r="E66" s="285"/>
      <c r="F66" s="285"/>
      <c r="G66" s="285"/>
      <c r="H66" s="285"/>
      <c r="I66" s="285"/>
      <c r="J66" s="285"/>
      <c r="K66" s="161"/>
    </row>
    <row r="67" spans="2:11" customFormat="1" ht="15" customHeight="1">
      <c r="B67" s="160"/>
      <c r="C67" s="165"/>
      <c r="D67" s="286" t="s">
        <v>345</v>
      </c>
      <c r="E67" s="286"/>
      <c r="F67" s="286"/>
      <c r="G67" s="286"/>
      <c r="H67" s="286"/>
      <c r="I67" s="286"/>
      <c r="J67" s="286"/>
      <c r="K67" s="161"/>
    </row>
    <row r="68" spans="2:11" customFormat="1" ht="15" customHeight="1">
      <c r="B68" s="160"/>
      <c r="C68" s="165"/>
      <c r="D68" s="286" t="s">
        <v>346</v>
      </c>
      <c r="E68" s="286"/>
      <c r="F68" s="286"/>
      <c r="G68" s="286"/>
      <c r="H68" s="286"/>
      <c r="I68" s="286"/>
      <c r="J68" s="286"/>
      <c r="K68" s="161"/>
    </row>
    <row r="69" spans="2:11" customFormat="1" ht="15" customHeight="1">
      <c r="B69" s="160"/>
      <c r="C69" s="165"/>
      <c r="D69" s="286" t="s">
        <v>347</v>
      </c>
      <c r="E69" s="286"/>
      <c r="F69" s="286"/>
      <c r="G69" s="286"/>
      <c r="H69" s="286"/>
      <c r="I69" s="286"/>
      <c r="J69" s="286"/>
      <c r="K69" s="161"/>
    </row>
    <row r="70" spans="2:11" customFormat="1" ht="15" customHeight="1">
      <c r="B70" s="160"/>
      <c r="C70" s="165"/>
      <c r="D70" s="286" t="s">
        <v>348</v>
      </c>
      <c r="E70" s="286"/>
      <c r="F70" s="286"/>
      <c r="G70" s="286"/>
      <c r="H70" s="286"/>
      <c r="I70" s="286"/>
      <c r="J70" s="286"/>
      <c r="K70" s="161"/>
    </row>
    <row r="71" spans="2:11" customFormat="1" ht="12.75" customHeight="1">
      <c r="B71" s="169"/>
      <c r="C71" s="170"/>
      <c r="D71" s="170"/>
      <c r="E71" s="170"/>
      <c r="F71" s="170"/>
      <c r="G71" s="170"/>
      <c r="H71" s="170"/>
      <c r="I71" s="170"/>
      <c r="J71" s="170"/>
      <c r="K71" s="171"/>
    </row>
    <row r="72" spans="2:11" customFormat="1" ht="18.75" customHeight="1">
      <c r="B72" s="172"/>
      <c r="C72" s="172"/>
      <c r="D72" s="172"/>
      <c r="E72" s="172"/>
      <c r="F72" s="172"/>
      <c r="G72" s="172"/>
      <c r="H72" s="172"/>
      <c r="I72" s="172"/>
      <c r="J72" s="172"/>
      <c r="K72" s="173"/>
    </row>
    <row r="73" spans="2:11" customFormat="1" ht="18.75" customHeight="1">
      <c r="B73" s="173"/>
      <c r="C73" s="173"/>
      <c r="D73" s="173"/>
      <c r="E73" s="173"/>
      <c r="F73" s="173"/>
      <c r="G73" s="173"/>
      <c r="H73" s="173"/>
      <c r="I73" s="173"/>
      <c r="J73" s="173"/>
      <c r="K73" s="173"/>
    </row>
    <row r="74" spans="2:11" customFormat="1" ht="7.5" customHeight="1">
      <c r="B74" s="174"/>
      <c r="C74" s="175"/>
      <c r="D74" s="175"/>
      <c r="E74" s="175"/>
      <c r="F74" s="175"/>
      <c r="G74" s="175"/>
      <c r="H74" s="175"/>
      <c r="I74" s="175"/>
      <c r="J74" s="175"/>
      <c r="K74" s="176"/>
    </row>
    <row r="75" spans="2:11" customFormat="1" ht="45" customHeight="1">
      <c r="B75" s="177"/>
      <c r="C75" s="284" t="s">
        <v>349</v>
      </c>
      <c r="D75" s="284"/>
      <c r="E75" s="284"/>
      <c r="F75" s="284"/>
      <c r="G75" s="284"/>
      <c r="H75" s="284"/>
      <c r="I75" s="284"/>
      <c r="J75" s="284"/>
      <c r="K75" s="178"/>
    </row>
    <row r="76" spans="2:11" customFormat="1" ht="17.25" customHeight="1">
      <c r="B76" s="177"/>
      <c r="C76" s="179" t="s">
        <v>350</v>
      </c>
      <c r="D76" s="179"/>
      <c r="E76" s="179"/>
      <c r="F76" s="179" t="s">
        <v>351</v>
      </c>
      <c r="G76" s="180"/>
      <c r="H76" s="179" t="s">
        <v>53</v>
      </c>
      <c r="I76" s="179" t="s">
        <v>56</v>
      </c>
      <c r="J76" s="179" t="s">
        <v>352</v>
      </c>
      <c r="K76" s="178"/>
    </row>
    <row r="77" spans="2:11" customFormat="1" ht="17.25" customHeight="1">
      <c r="B77" s="177"/>
      <c r="C77" s="181" t="s">
        <v>353</v>
      </c>
      <c r="D77" s="181"/>
      <c r="E77" s="181"/>
      <c r="F77" s="182" t="s">
        <v>354</v>
      </c>
      <c r="G77" s="183"/>
      <c r="H77" s="181"/>
      <c r="I77" s="181"/>
      <c r="J77" s="181" t="s">
        <v>355</v>
      </c>
      <c r="K77" s="178"/>
    </row>
    <row r="78" spans="2:11" customFormat="1" ht="5.25" customHeight="1">
      <c r="B78" s="177"/>
      <c r="C78" s="184"/>
      <c r="D78" s="184"/>
      <c r="E78" s="184"/>
      <c r="F78" s="184"/>
      <c r="G78" s="185"/>
      <c r="H78" s="184"/>
      <c r="I78" s="184"/>
      <c r="J78" s="184"/>
      <c r="K78" s="178"/>
    </row>
    <row r="79" spans="2:11" customFormat="1" ht="15" customHeight="1">
      <c r="B79" s="177"/>
      <c r="C79" s="166" t="s">
        <v>52</v>
      </c>
      <c r="D79" s="186"/>
      <c r="E79" s="186"/>
      <c r="F79" s="187" t="s">
        <v>356</v>
      </c>
      <c r="G79" s="188"/>
      <c r="H79" s="166" t="s">
        <v>357</v>
      </c>
      <c r="I79" s="166" t="s">
        <v>358</v>
      </c>
      <c r="J79" s="166">
        <v>20</v>
      </c>
      <c r="K79" s="178"/>
    </row>
    <row r="80" spans="2:11" customFormat="1" ht="15" customHeight="1">
      <c r="B80" s="177"/>
      <c r="C80" s="166" t="s">
        <v>359</v>
      </c>
      <c r="D80" s="166"/>
      <c r="E80" s="166"/>
      <c r="F80" s="187" t="s">
        <v>356</v>
      </c>
      <c r="G80" s="188"/>
      <c r="H80" s="166" t="s">
        <v>360</v>
      </c>
      <c r="I80" s="166" t="s">
        <v>358</v>
      </c>
      <c r="J80" s="166">
        <v>120</v>
      </c>
      <c r="K80" s="178"/>
    </row>
    <row r="81" spans="2:11" customFormat="1" ht="15" customHeight="1">
      <c r="B81" s="189"/>
      <c r="C81" s="166" t="s">
        <v>361</v>
      </c>
      <c r="D81" s="166"/>
      <c r="E81" s="166"/>
      <c r="F81" s="187" t="s">
        <v>362</v>
      </c>
      <c r="G81" s="188"/>
      <c r="H81" s="166" t="s">
        <v>363</v>
      </c>
      <c r="I81" s="166" t="s">
        <v>358</v>
      </c>
      <c r="J81" s="166">
        <v>50</v>
      </c>
      <c r="K81" s="178"/>
    </row>
    <row r="82" spans="2:11" customFormat="1" ht="15" customHeight="1">
      <c r="B82" s="189"/>
      <c r="C82" s="166" t="s">
        <v>364</v>
      </c>
      <c r="D82" s="166"/>
      <c r="E82" s="166"/>
      <c r="F82" s="187" t="s">
        <v>356</v>
      </c>
      <c r="G82" s="188"/>
      <c r="H82" s="166" t="s">
        <v>365</v>
      </c>
      <c r="I82" s="166" t="s">
        <v>366</v>
      </c>
      <c r="J82" s="166"/>
      <c r="K82" s="178"/>
    </row>
    <row r="83" spans="2:11" customFormat="1" ht="15" customHeight="1">
      <c r="B83" s="189"/>
      <c r="C83" s="166" t="s">
        <v>367</v>
      </c>
      <c r="D83" s="166"/>
      <c r="E83" s="166"/>
      <c r="F83" s="187" t="s">
        <v>362</v>
      </c>
      <c r="G83" s="166"/>
      <c r="H83" s="166" t="s">
        <v>368</v>
      </c>
      <c r="I83" s="166" t="s">
        <v>358</v>
      </c>
      <c r="J83" s="166">
        <v>15</v>
      </c>
      <c r="K83" s="178"/>
    </row>
    <row r="84" spans="2:11" customFormat="1" ht="15" customHeight="1">
      <c r="B84" s="189"/>
      <c r="C84" s="166" t="s">
        <v>369</v>
      </c>
      <c r="D84" s="166"/>
      <c r="E84" s="166"/>
      <c r="F84" s="187" t="s">
        <v>362</v>
      </c>
      <c r="G84" s="166"/>
      <c r="H84" s="166" t="s">
        <v>370</v>
      </c>
      <c r="I84" s="166" t="s">
        <v>358</v>
      </c>
      <c r="J84" s="166">
        <v>15</v>
      </c>
      <c r="K84" s="178"/>
    </row>
    <row r="85" spans="2:11" customFormat="1" ht="15" customHeight="1">
      <c r="B85" s="189"/>
      <c r="C85" s="166" t="s">
        <v>371</v>
      </c>
      <c r="D85" s="166"/>
      <c r="E85" s="166"/>
      <c r="F85" s="187" t="s">
        <v>362</v>
      </c>
      <c r="G85" s="166"/>
      <c r="H85" s="166" t="s">
        <v>372</v>
      </c>
      <c r="I85" s="166" t="s">
        <v>358</v>
      </c>
      <c r="J85" s="166">
        <v>20</v>
      </c>
      <c r="K85" s="178"/>
    </row>
    <row r="86" spans="2:11" customFormat="1" ht="15" customHeight="1">
      <c r="B86" s="189"/>
      <c r="C86" s="166" t="s">
        <v>373</v>
      </c>
      <c r="D86" s="166"/>
      <c r="E86" s="166"/>
      <c r="F86" s="187" t="s">
        <v>362</v>
      </c>
      <c r="G86" s="166"/>
      <c r="H86" s="166" t="s">
        <v>374</v>
      </c>
      <c r="I86" s="166" t="s">
        <v>358</v>
      </c>
      <c r="J86" s="166">
        <v>20</v>
      </c>
      <c r="K86" s="178"/>
    </row>
    <row r="87" spans="2:11" customFormat="1" ht="15" customHeight="1">
      <c r="B87" s="189"/>
      <c r="C87" s="166" t="s">
        <v>375</v>
      </c>
      <c r="D87" s="166"/>
      <c r="E87" s="166"/>
      <c r="F87" s="187" t="s">
        <v>362</v>
      </c>
      <c r="G87" s="188"/>
      <c r="H87" s="166" t="s">
        <v>376</v>
      </c>
      <c r="I87" s="166" t="s">
        <v>358</v>
      </c>
      <c r="J87" s="166">
        <v>50</v>
      </c>
      <c r="K87" s="178"/>
    </row>
    <row r="88" spans="2:11" customFormat="1" ht="15" customHeight="1">
      <c r="B88" s="189"/>
      <c r="C88" s="166" t="s">
        <v>377</v>
      </c>
      <c r="D88" s="166"/>
      <c r="E88" s="166"/>
      <c r="F88" s="187" t="s">
        <v>362</v>
      </c>
      <c r="G88" s="188"/>
      <c r="H88" s="166" t="s">
        <v>378</v>
      </c>
      <c r="I88" s="166" t="s">
        <v>358</v>
      </c>
      <c r="J88" s="166">
        <v>20</v>
      </c>
      <c r="K88" s="178"/>
    </row>
    <row r="89" spans="2:11" customFormat="1" ht="15" customHeight="1">
      <c r="B89" s="189"/>
      <c r="C89" s="166" t="s">
        <v>379</v>
      </c>
      <c r="D89" s="166"/>
      <c r="E89" s="166"/>
      <c r="F89" s="187" t="s">
        <v>362</v>
      </c>
      <c r="G89" s="188"/>
      <c r="H89" s="166" t="s">
        <v>380</v>
      </c>
      <c r="I89" s="166" t="s">
        <v>358</v>
      </c>
      <c r="J89" s="166">
        <v>20</v>
      </c>
      <c r="K89" s="178"/>
    </row>
    <row r="90" spans="2:11" customFormat="1" ht="15" customHeight="1">
      <c r="B90" s="189"/>
      <c r="C90" s="166" t="s">
        <v>381</v>
      </c>
      <c r="D90" s="166"/>
      <c r="E90" s="166"/>
      <c r="F90" s="187" t="s">
        <v>362</v>
      </c>
      <c r="G90" s="188"/>
      <c r="H90" s="166" t="s">
        <v>382</v>
      </c>
      <c r="I90" s="166" t="s">
        <v>358</v>
      </c>
      <c r="J90" s="166">
        <v>50</v>
      </c>
      <c r="K90" s="178"/>
    </row>
    <row r="91" spans="2:11" customFormat="1" ht="15" customHeight="1">
      <c r="B91" s="189"/>
      <c r="C91" s="166" t="s">
        <v>383</v>
      </c>
      <c r="D91" s="166"/>
      <c r="E91" s="166"/>
      <c r="F91" s="187" t="s">
        <v>362</v>
      </c>
      <c r="G91" s="188"/>
      <c r="H91" s="166" t="s">
        <v>383</v>
      </c>
      <c r="I91" s="166" t="s">
        <v>358</v>
      </c>
      <c r="J91" s="166">
        <v>50</v>
      </c>
      <c r="K91" s="178"/>
    </row>
    <row r="92" spans="2:11" customFormat="1" ht="15" customHeight="1">
      <c r="B92" s="189"/>
      <c r="C92" s="166" t="s">
        <v>384</v>
      </c>
      <c r="D92" s="166"/>
      <c r="E92" s="166"/>
      <c r="F92" s="187" t="s">
        <v>362</v>
      </c>
      <c r="G92" s="188"/>
      <c r="H92" s="166" t="s">
        <v>385</v>
      </c>
      <c r="I92" s="166" t="s">
        <v>358</v>
      </c>
      <c r="J92" s="166">
        <v>255</v>
      </c>
      <c r="K92" s="178"/>
    </row>
    <row r="93" spans="2:11" customFormat="1" ht="15" customHeight="1">
      <c r="B93" s="189"/>
      <c r="C93" s="166" t="s">
        <v>386</v>
      </c>
      <c r="D93" s="166"/>
      <c r="E93" s="166"/>
      <c r="F93" s="187" t="s">
        <v>356</v>
      </c>
      <c r="G93" s="188"/>
      <c r="H93" s="166" t="s">
        <v>387</v>
      </c>
      <c r="I93" s="166" t="s">
        <v>388</v>
      </c>
      <c r="J93" s="166"/>
      <c r="K93" s="178"/>
    </row>
    <row r="94" spans="2:11" customFormat="1" ht="15" customHeight="1">
      <c r="B94" s="189"/>
      <c r="C94" s="166" t="s">
        <v>389</v>
      </c>
      <c r="D94" s="166"/>
      <c r="E94" s="166"/>
      <c r="F94" s="187" t="s">
        <v>356</v>
      </c>
      <c r="G94" s="188"/>
      <c r="H94" s="166" t="s">
        <v>390</v>
      </c>
      <c r="I94" s="166" t="s">
        <v>391</v>
      </c>
      <c r="J94" s="166"/>
      <c r="K94" s="178"/>
    </row>
    <row r="95" spans="2:11" customFormat="1" ht="15" customHeight="1">
      <c r="B95" s="189"/>
      <c r="C95" s="166" t="s">
        <v>392</v>
      </c>
      <c r="D95" s="166"/>
      <c r="E95" s="166"/>
      <c r="F95" s="187" t="s">
        <v>356</v>
      </c>
      <c r="G95" s="188"/>
      <c r="H95" s="166" t="s">
        <v>392</v>
      </c>
      <c r="I95" s="166" t="s">
        <v>391</v>
      </c>
      <c r="J95" s="166"/>
      <c r="K95" s="178"/>
    </row>
    <row r="96" spans="2:11" customFormat="1" ht="15" customHeight="1">
      <c r="B96" s="189"/>
      <c r="C96" s="166" t="s">
        <v>37</v>
      </c>
      <c r="D96" s="166"/>
      <c r="E96" s="166"/>
      <c r="F96" s="187" t="s">
        <v>356</v>
      </c>
      <c r="G96" s="188"/>
      <c r="H96" s="166" t="s">
        <v>393</v>
      </c>
      <c r="I96" s="166" t="s">
        <v>391</v>
      </c>
      <c r="J96" s="166"/>
      <c r="K96" s="178"/>
    </row>
    <row r="97" spans="2:11" customFormat="1" ht="15" customHeight="1">
      <c r="B97" s="189"/>
      <c r="C97" s="166" t="s">
        <v>47</v>
      </c>
      <c r="D97" s="166"/>
      <c r="E97" s="166"/>
      <c r="F97" s="187" t="s">
        <v>356</v>
      </c>
      <c r="G97" s="188"/>
      <c r="H97" s="166" t="s">
        <v>394</v>
      </c>
      <c r="I97" s="166" t="s">
        <v>391</v>
      </c>
      <c r="J97" s="166"/>
      <c r="K97" s="178"/>
    </row>
    <row r="98" spans="2:11" customFormat="1" ht="15" customHeight="1">
      <c r="B98" s="190"/>
      <c r="C98" s="191"/>
      <c r="D98" s="191"/>
      <c r="E98" s="191"/>
      <c r="F98" s="191"/>
      <c r="G98" s="191"/>
      <c r="H98" s="191"/>
      <c r="I98" s="191"/>
      <c r="J98" s="191"/>
      <c r="K98" s="192"/>
    </row>
    <row r="99" spans="2:11" customFormat="1" ht="18.75" customHeight="1">
      <c r="B99" s="193"/>
      <c r="C99" s="194"/>
      <c r="D99" s="194"/>
      <c r="E99" s="194"/>
      <c r="F99" s="194"/>
      <c r="G99" s="194"/>
      <c r="H99" s="194"/>
      <c r="I99" s="194"/>
      <c r="J99" s="194"/>
      <c r="K99" s="193"/>
    </row>
    <row r="100" spans="2:11" customFormat="1" ht="18.75" customHeight="1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</row>
    <row r="101" spans="2:11" customFormat="1" ht="7.5" customHeight="1">
      <c r="B101" s="174"/>
      <c r="C101" s="175"/>
      <c r="D101" s="175"/>
      <c r="E101" s="175"/>
      <c r="F101" s="175"/>
      <c r="G101" s="175"/>
      <c r="H101" s="175"/>
      <c r="I101" s="175"/>
      <c r="J101" s="175"/>
      <c r="K101" s="176"/>
    </row>
    <row r="102" spans="2:11" customFormat="1" ht="45" customHeight="1">
      <c r="B102" s="177"/>
      <c r="C102" s="284" t="s">
        <v>395</v>
      </c>
      <c r="D102" s="284"/>
      <c r="E102" s="284"/>
      <c r="F102" s="284"/>
      <c r="G102" s="284"/>
      <c r="H102" s="284"/>
      <c r="I102" s="284"/>
      <c r="J102" s="284"/>
      <c r="K102" s="178"/>
    </row>
    <row r="103" spans="2:11" customFormat="1" ht="17.25" customHeight="1">
      <c r="B103" s="177"/>
      <c r="C103" s="179" t="s">
        <v>350</v>
      </c>
      <c r="D103" s="179"/>
      <c r="E103" s="179"/>
      <c r="F103" s="179" t="s">
        <v>351</v>
      </c>
      <c r="G103" s="180"/>
      <c r="H103" s="179" t="s">
        <v>53</v>
      </c>
      <c r="I103" s="179" t="s">
        <v>56</v>
      </c>
      <c r="J103" s="179" t="s">
        <v>352</v>
      </c>
      <c r="K103" s="178"/>
    </row>
    <row r="104" spans="2:11" customFormat="1" ht="17.25" customHeight="1">
      <c r="B104" s="177"/>
      <c r="C104" s="181" t="s">
        <v>353</v>
      </c>
      <c r="D104" s="181"/>
      <c r="E104" s="181"/>
      <c r="F104" s="182" t="s">
        <v>354</v>
      </c>
      <c r="G104" s="183"/>
      <c r="H104" s="181"/>
      <c r="I104" s="181"/>
      <c r="J104" s="181" t="s">
        <v>355</v>
      </c>
      <c r="K104" s="178"/>
    </row>
    <row r="105" spans="2:11" customFormat="1" ht="5.25" customHeight="1">
      <c r="B105" s="177"/>
      <c r="C105" s="179"/>
      <c r="D105" s="179"/>
      <c r="E105" s="179"/>
      <c r="F105" s="179"/>
      <c r="G105" s="195"/>
      <c r="H105" s="179"/>
      <c r="I105" s="179"/>
      <c r="J105" s="179"/>
      <c r="K105" s="178"/>
    </row>
    <row r="106" spans="2:11" customFormat="1" ht="15" customHeight="1">
      <c r="B106" s="177"/>
      <c r="C106" s="166" t="s">
        <v>52</v>
      </c>
      <c r="D106" s="186"/>
      <c r="E106" s="186"/>
      <c r="F106" s="187" t="s">
        <v>356</v>
      </c>
      <c r="G106" s="166"/>
      <c r="H106" s="166" t="s">
        <v>396</v>
      </c>
      <c r="I106" s="166" t="s">
        <v>358</v>
      </c>
      <c r="J106" s="166">
        <v>20</v>
      </c>
      <c r="K106" s="178"/>
    </row>
    <row r="107" spans="2:11" customFormat="1" ht="15" customHeight="1">
      <c r="B107" s="177"/>
      <c r="C107" s="166" t="s">
        <v>359</v>
      </c>
      <c r="D107" s="166"/>
      <c r="E107" s="166"/>
      <c r="F107" s="187" t="s">
        <v>356</v>
      </c>
      <c r="G107" s="166"/>
      <c r="H107" s="166" t="s">
        <v>396</v>
      </c>
      <c r="I107" s="166" t="s">
        <v>358</v>
      </c>
      <c r="J107" s="166">
        <v>120</v>
      </c>
      <c r="K107" s="178"/>
    </row>
    <row r="108" spans="2:11" customFormat="1" ht="15" customHeight="1">
      <c r="B108" s="189"/>
      <c r="C108" s="166" t="s">
        <v>361</v>
      </c>
      <c r="D108" s="166"/>
      <c r="E108" s="166"/>
      <c r="F108" s="187" t="s">
        <v>362</v>
      </c>
      <c r="G108" s="166"/>
      <c r="H108" s="166" t="s">
        <v>396</v>
      </c>
      <c r="I108" s="166" t="s">
        <v>358</v>
      </c>
      <c r="J108" s="166">
        <v>50</v>
      </c>
      <c r="K108" s="178"/>
    </row>
    <row r="109" spans="2:11" customFormat="1" ht="15" customHeight="1">
      <c r="B109" s="189"/>
      <c r="C109" s="166" t="s">
        <v>364</v>
      </c>
      <c r="D109" s="166"/>
      <c r="E109" s="166"/>
      <c r="F109" s="187" t="s">
        <v>356</v>
      </c>
      <c r="G109" s="166"/>
      <c r="H109" s="166" t="s">
        <v>396</v>
      </c>
      <c r="I109" s="166" t="s">
        <v>366</v>
      </c>
      <c r="J109" s="166"/>
      <c r="K109" s="178"/>
    </row>
    <row r="110" spans="2:11" customFormat="1" ht="15" customHeight="1">
      <c r="B110" s="189"/>
      <c r="C110" s="166" t="s">
        <v>375</v>
      </c>
      <c r="D110" s="166"/>
      <c r="E110" s="166"/>
      <c r="F110" s="187" t="s">
        <v>362</v>
      </c>
      <c r="G110" s="166"/>
      <c r="H110" s="166" t="s">
        <v>396</v>
      </c>
      <c r="I110" s="166" t="s">
        <v>358</v>
      </c>
      <c r="J110" s="166">
        <v>50</v>
      </c>
      <c r="K110" s="178"/>
    </row>
    <row r="111" spans="2:11" customFormat="1" ht="15" customHeight="1">
      <c r="B111" s="189"/>
      <c r="C111" s="166" t="s">
        <v>383</v>
      </c>
      <c r="D111" s="166"/>
      <c r="E111" s="166"/>
      <c r="F111" s="187" t="s">
        <v>362</v>
      </c>
      <c r="G111" s="166"/>
      <c r="H111" s="166" t="s">
        <v>396</v>
      </c>
      <c r="I111" s="166" t="s">
        <v>358</v>
      </c>
      <c r="J111" s="166">
        <v>50</v>
      </c>
      <c r="K111" s="178"/>
    </row>
    <row r="112" spans="2:11" customFormat="1" ht="15" customHeight="1">
      <c r="B112" s="189"/>
      <c r="C112" s="166" t="s">
        <v>381</v>
      </c>
      <c r="D112" s="166"/>
      <c r="E112" s="166"/>
      <c r="F112" s="187" t="s">
        <v>362</v>
      </c>
      <c r="G112" s="166"/>
      <c r="H112" s="166" t="s">
        <v>396</v>
      </c>
      <c r="I112" s="166" t="s">
        <v>358</v>
      </c>
      <c r="J112" s="166">
        <v>50</v>
      </c>
      <c r="K112" s="178"/>
    </row>
    <row r="113" spans="2:11" customFormat="1" ht="15" customHeight="1">
      <c r="B113" s="189"/>
      <c r="C113" s="166" t="s">
        <v>52</v>
      </c>
      <c r="D113" s="166"/>
      <c r="E113" s="166"/>
      <c r="F113" s="187" t="s">
        <v>356</v>
      </c>
      <c r="G113" s="166"/>
      <c r="H113" s="166" t="s">
        <v>397</v>
      </c>
      <c r="I113" s="166" t="s">
        <v>358</v>
      </c>
      <c r="J113" s="166">
        <v>20</v>
      </c>
      <c r="K113" s="178"/>
    </row>
    <row r="114" spans="2:11" customFormat="1" ht="15" customHeight="1">
      <c r="B114" s="189"/>
      <c r="C114" s="166" t="s">
        <v>398</v>
      </c>
      <c r="D114" s="166"/>
      <c r="E114" s="166"/>
      <c r="F114" s="187" t="s">
        <v>356</v>
      </c>
      <c r="G114" s="166"/>
      <c r="H114" s="166" t="s">
        <v>399</v>
      </c>
      <c r="I114" s="166" t="s">
        <v>358</v>
      </c>
      <c r="J114" s="166">
        <v>120</v>
      </c>
      <c r="K114" s="178"/>
    </row>
    <row r="115" spans="2:11" customFormat="1" ht="15" customHeight="1">
      <c r="B115" s="189"/>
      <c r="C115" s="166" t="s">
        <v>37</v>
      </c>
      <c r="D115" s="166"/>
      <c r="E115" s="166"/>
      <c r="F115" s="187" t="s">
        <v>356</v>
      </c>
      <c r="G115" s="166"/>
      <c r="H115" s="166" t="s">
        <v>400</v>
      </c>
      <c r="I115" s="166" t="s">
        <v>391</v>
      </c>
      <c r="J115" s="166"/>
      <c r="K115" s="178"/>
    </row>
    <row r="116" spans="2:11" customFormat="1" ht="15" customHeight="1">
      <c r="B116" s="189"/>
      <c r="C116" s="166" t="s">
        <v>47</v>
      </c>
      <c r="D116" s="166"/>
      <c r="E116" s="166"/>
      <c r="F116" s="187" t="s">
        <v>356</v>
      </c>
      <c r="G116" s="166"/>
      <c r="H116" s="166" t="s">
        <v>401</v>
      </c>
      <c r="I116" s="166" t="s">
        <v>391</v>
      </c>
      <c r="J116" s="166"/>
      <c r="K116" s="178"/>
    </row>
    <row r="117" spans="2:11" customFormat="1" ht="15" customHeight="1">
      <c r="B117" s="189"/>
      <c r="C117" s="166" t="s">
        <v>56</v>
      </c>
      <c r="D117" s="166"/>
      <c r="E117" s="166"/>
      <c r="F117" s="187" t="s">
        <v>356</v>
      </c>
      <c r="G117" s="166"/>
      <c r="H117" s="166" t="s">
        <v>402</v>
      </c>
      <c r="I117" s="166" t="s">
        <v>403</v>
      </c>
      <c r="J117" s="166"/>
      <c r="K117" s="178"/>
    </row>
    <row r="118" spans="2:11" customFormat="1" ht="15" customHeight="1">
      <c r="B118" s="190"/>
      <c r="C118" s="196"/>
      <c r="D118" s="196"/>
      <c r="E118" s="196"/>
      <c r="F118" s="196"/>
      <c r="G118" s="196"/>
      <c r="H118" s="196"/>
      <c r="I118" s="196"/>
      <c r="J118" s="196"/>
      <c r="K118" s="192"/>
    </row>
    <row r="119" spans="2:11" customFormat="1" ht="18.75" customHeight="1">
      <c r="B119" s="197"/>
      <c r="C119" s="198"/>
      <c r="D119" s="198"/>
      <c r="E119" s="198"/>
      <c r="F119" s="199"/>
      <c r="G119" s="198"/>
      <c r="H119" s="198"/>
      <c r="I119" s="198"/>
      <c r="J119" s="198"/>
      <c r="K119" s="197"/>
    </row>
    <row r="120" spans="2:11" customFormat="1" ht="18.75" customHeight="1"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</row>
    <row r="121" spans="2:11" customFormat="1" ht="7.5" customHeight="1">
      <c r="B121" s="200"/>
      <c r="C121" s="201"/>
      <c r="D121" s="201"/>
      <c r="E121" s="201"/>
      <c r="F121" s="201"/>
      <c r="G121" s="201"/>
      <c r="H121" s="201"/>
      <c r="I121" s="201"/>
      <c r="J121" s="201"/>
      <c r="K121" s="202"/>
    </row>
    <row r="122" spans="2:11" customFormat="1" ht="45" customHeight="1">
      <c r="B122" s="203"/>
      <c r="C122" s="282" t="s">
        <v>404</v>
      </c>
      <c r="D122" s="282"/>
      <c r="E122" s="282"/>
      <c r="F122" s="282"/>
      <c r="G122" s="282"/>
      <c r="H122" s="282"/>
      <c r="I122" s="282"/>
      <c r="J122" s="282"/>
      <c r="K122" s="204"/>
    </row>
    <row r="123" spans="2:11" customFormat="1" ht="17.25" customHeight="1">
      <c r="B123" s="205"/>
      <c r="C123" s="179" t="s">
        <v>350</v>
      </c>
      <c r="D123" s="179"/>
      <c r="E123" s="179"/>
      <c r="F123" s="179" t="s">
        <v>351</v>
      </c>
      <c r="G123" s="180"/>
      <c r="H123" s="179" t="s">
        <v>53</v>
      </c>
      <c r="I123" s="179" t="s">
        <v>56</v>
      </c>
      <c r="J123" s="179" t="s">
        <v>352</v>
      </c>
      <c r="K123" s="206"/>
    </row>
    <row r="124" spans="2:11" customFormat="1" ht="17.25" customHeight="1">
      <c r="B124" s="205"/>
      <c r="C124" s="181" t="s">
        <v>353</v>
      </c>
      <c r="D124" s="181"/>
      <c r="E124" s="181"/>
      <c r="F124" s="182" t="s">
        <v>354</v>
      </c>
      <c r="G124" s="183"/>
      <c r="H124" s="181"/>
      <c r="I124" s="181"/>
      <c r="J124" s="181" t="s">
        <v>355</v>
      </c>
      <c r="K124" s="206"/>
    </row>
    <row r="125" spans="2:11" customFormat="1" ht="5.25" customHeight="1">
      <c r="B125" s="207"/>
      <c r="C125" s="184"/>
      <c r="D125" s="184"/>
      <c r="E125" s="184"/>
      <c r="F125" s="184"/>
      <c r="G125" s="208"/>
      <c r="H125" s="184"/>
      <c r="I125" s="184"/>
      <c r="J125" s="184"/>
      <c r="K125" s="209"/>
    </row>
    <row r="126" spans="2:11" customFormat="1" ht="15" customHeight="1">
      <c r="B126" s="207"/>
      <c r="C126" s="166" t="s">
        <v>359</v>
      </c>
      <c r="D126" s="186"/>
      <c r="E126" s="186"/>
      <c r="F126" s="187" t="s">
        <v>356</v>
      </c>
      <c r="G126" s="166"/>
      <c r="H126" s="166" t="s">
        <v>396</v>
      </c>
      <c r="I126" s="166" t="s">
        <v>358</v>
      </c>
      <c r="J126" s="166">
        <v>120</v>
      </c>
      <c r="K126" s="210"/>
    </row>
    <row r="127" spans="2:11" customFormat="1" ht="15" customHeight="1">
      <c r="B127" s="207"/>
      <c r="C127" s="166" t="s">
        <v>405</v>
      </c>
      <c r="D127" s="166"/>
      <c r="E127" s="166"/>
      <c r="F127" s="187" t="s">
        <v>356</v>
      </c>
      <c r="G127" s="166"/>
      <c r="H127" s="166" t="s">
        <v>406</v>
      </c>
      <c r="I127" s="166" t="s">
        <v>358</v>
      </c>
      <c r="J127" s="166" t="s">
        <v>407</v>
      </c>
      <c r="K127" s="210"/>
    </row>
    <row r="128" spans="2:11" customFormat="1" ht="15" customHeight="1">
      <c r="B128" s="207"/>
      <c r="C128" s="166" t="s">
        <v>304</v>
      </c>
      <c r="D128" s="166"/>
      <c r="E128" s="166"/>
      <c r="F128" s="187" t="s">
        <v>356</v>
      </c>
      <c r="G128" s="166"/>
      <c r="H128" s="166" t="s">
        <v>408</v>
      </c>
      <c r="I128" s="166" t="s">
        <v>358</v>
      </c>
      <c r="J128" s="166" t="s">
        <v>407</v>
      </c>
      <c r="K128" s="210"/>
    </row>
    <row r="129" spans="2:11" customFormat="1" ht="15" customHeight="1">
      <c r="B129" s="207"/>
      <c r="C129" s="166" t="s">
        <v>367</v>
      </c>
      <c r="D129" s="166"/>
      <c r="E129" s="166"/>
      <c r="F129" s="187" t="s">
        <v>362</v>
      </c>
      <c r="G129" s="166"/>
      <c r="H129" s="166" t="s">
        <v>368</v>
      </c>
      <c r="I129" s="166" t="s">
        <v>358</v>
      </c>
      <c r="J129" s="166">
        <v>15</v>
      </c>
      <c r="K129" s="210"/>
    </row>
    <row r="130" spans="2:11" customFormat="1" ht="15" customHeight="1">
      <c r="B130" s="207"/>
      <c r="C130" s="166" t="s">
        <v>369</v>
      </c>
      <c r="D130" s="166"/>
      <c r="E130" s="166"/>
      <c r="F130" s="187" t="s">
        <v>362</v>
      </c>
      <c r="G130" s="166"/>
      <c r="H130" s="166" t="s">
        <v>370</v>
      </c>
      <c r="I130" s="166" t="s">
        <v>358</v>
      </c>
      <c r="J130" s="166">
        <v>15</v>
      </c>
      <c r="K130" s="210"/>
    </row>
    <row r="131" spans="2:11" customFormat="1" ht="15" customHeight="1">
      <c r="B131" s="207"/>
      <c r="C131" s="166" t="s">
        <v>371</v>
      </c>
      <c r="D131" s="166"/>
      <c r="E131" s="166"/>
      <c r="F131" s="187" t="s">
        <v>362</v>
      </c>
      <c r="G131" s="166"/>
      <c r="H131" s="166" t="s">
        <v>372</v>
      </c>
      <c r="I131" s="166" t="s">
        <v>358</v>
      </c>
      <c r="J131" s="166">
        <v>20</v>
      </c>
      <c r="K131" s="210"/>
    </row>
    <row r="132" spans="2:11" customFormat="1" ht="15" customHeight="1">
      <c r="B132" s="207"/>
      <c r="C132" s="166" t="s">
        <v>373</v>
      </c>
      <c r="D132" s="166"/>
      <c r="E132" s="166"/>
      <c r="F132" s="187" t="s">
        <v>362</v>
      </c>
      <c r="G132" s="166"/>
      <c r="H132" s="166" t="s">
        <v>374</v>
      </c>
      <c r="I132" s="166" t="s">
        <v>358</v>
      </c>
      <c r="J132" s="166">
        <v>20</v>
      </c>
      <c r="K132" s="210"/>
    </row>
    <row r="133" spans="2:11" customFormat="1" ht="15" customHeight="1">
      <c r="B133" s="207"/>
      <c r="C133" s="166" t="s">
        <v>361</v>
      </c>
      <c r="D133" s="166"/>
      <c r="E133" s="166"/>
      <c r="F133" s="187" t="s">
        <v>362</v>
      </c>
      <c r="G133" s="166"/>
      <c r="H133" s="166" t="s">
        <v>396</v>
      </c>
      <c r="I133" s="166" t="s">
        <v>358</v>
      </c>
      <c r="J133" s="166">
        <v>50</v>
      </c>
      <c r="K133" s="210"/>
    </row>
    <row r="134" spans="2:11" customFormat="1" ht="15" customHeight="1">
      <c r="B134" s="207"/>
      <c r="C134" s="166" t="s">
        <v>375</v>
      </c>
      <c r="D134" s="166"/>
      <c r="E134" s="166"/>
      <c r="F134" s="187" t="s">
        <v>362</v>
      </c>
      <c r="G134" s="166"/>
      <c r="H134" s="166" t="s">
        <v>396</v>
      </c>
      <c r="I134" s="166" t="s">
        <v>358</v>
      </c>
      <c r="J134" s="166">
        <v>50</v>
      </c>
      <c r="K134" s="210"/>
    </row>
    <row r="135" spans="2:11" customFormat="1" ht="15" customHeight="1">
      <c r="B135" s="207"/>
      <c r="C135" s="166" t="s">
        <v>381</v>
      </c>
      <c r="D135" s="166"/>
      <c r="E135" s="166"/>
      <c r="F135" s="187" t="s">
        <v>362</v>
      </c>
      <c r="G135" s="166"/>
      <c r="H135" s="166" t="s">
        <v>396</v>
      </c>
      <c r="I135" s="166" t="s">
        <v>358</v>
      </c>
      <c r="J135" s="166">
        <v>50</v>
      </c>
      <c r="K135" s="210"/>
    </row>
    <row r="136" spans="2:11" customFormat="1" ht="15" customHeight="1">
      <c r="B136" s="207"/>
      <c r="C136" s="166" t="s">
        <v>383</v>
      </c>
      <c r="D136" s="166"/>
      <c r="E136" s="166"/>
      <c r="F136" s="187" t="s">
        <v>362</v>
      </c>
      <c r="G136" s="166"/>
      <c r="H136" s="166" t="s">
        <v>396</v>
      </c>
      <c r="I136" s="166" t="s">
        <v>358</v>
      </c>
      <c r="J136" s="166">
        <v>50</v>
      </c>
      <c r="K136" s="210"/>
    </row>
    <row r="137" spans="2:11" customFormat="1" ht="15" customHeight="1">
      <c r="B137" s="207"/>
      <c r="C137" s="166" t="s">
        <v>384</v>
      </c>
      <c r="D137" s="166"/>
      <c r="E137" s="166"/>
      <c r="F137" s="187" t="s">
        <v>362</v>
      </c>
      <c r="G137" s="166"/>
      <c r="H137" s="166" t="s">
        <v>409</v>
      </c>
      <c r="I137" s="166" t="s">
        <v>358</v>
      </c>
      <c r="J137" s="166">
        <v>255</v>
      </c>
      <c r="K137" s="210"/>
    </row>
    <row r="138" spans="2:11" customFormat="1" ht="15" customHeight="1">
      <c r="B138" s="207"/>
      <c r="C138" s="166" t="s">
        <v>386</v>
      </c>
      <c r="D138" s="166"/>
      <c r="E138" s="166"/>
      <c r="F138" s="187" t="s">
        <v>356</v>
      </c>
      <c r="G138" s="166"/>
      <c r="H138" s="166" t="s">
        <v>410</v>
      </c>
      <c r="I138" s="166" t="s">
        <v>388</v>
      </c>
      <c r="J138" s="166"/>
      <c r="K138" s="210"/>
    </row>
    <row r="139" spans="2:11" customFormat="1" ht="15" customHeight="1">
      <c r="B139" s="207"/>
      <c r="C139" s="166" t="s">
        <v>389</v>
      </c>
      <c r="D139" s="166"/>
      <c r="E139" s="166"/>
      <c r="F139" s="187" t="s">
        <v>356</v>
      </c>
      <c r="G139" s="166"/>
      <c r="H139" s="166" t="s">
        <v>411</v>
      </c>
      <c r="I139" s="166" t="s">
        <v>391</v>
      </c>
      <c r="J139" s="166"/>
      <c r="K139" s="210"/>
    </row>
    <row r="140" spans="2:11" customFormat="1" ht="15" customHeight="1">
      <c r="B140" s="207"/>
      <c r="C140" s="166" t="s">
        <v>392</v>
      </c>
      <c r="D140" s="166"/>
      <c r="E140" s="166"/>
      <c r="F140" s="187" t="s">
        <v>356</v>
      </c>
      <c r="G140" s="166"/>
      <c r="H140" s="166" t="s">
        <v>392</v>
      </c>
      <c r="I140" s="166" t="s">
        <v>391</v>
      </c>
      <c r="J140" s="166"/>
      <c r="K140" s="210"/>
    </row>
    <row r="141" spans="2:11" customFormat="1" ht="15" customHeight="1">
      <c r="B141" s="207"/>
      <c r="C141" s="166" t="s">
        <v>37</v>
      </c>
      <c r="D141" s="166"/>
      <c r="E141" s="166"/>
      <c r="F141" s="187" t="s">
        <v>356</v>
      </c>
      <c r="G141" s="166"/>
      <c r="H141" s="166" t="s">
        <v>412</v>
      </c>
      <c r="I141" s="166" t="s">
        <v>391</v>
      </c>
      <c r="J141" s="166"/>
      <c r="K141" s="210"/>
    </row>
    <row r="142" spans="2:11" customFormat="1" ht="15" customHeight="1">
      <c r="B142" s="207"/>
      <c r="C142" s="166" t="s">
        <v>413</v>
      </c>
      <c r="D142" s="166"/>
      <c r="E142" s="166"/>
      <c r="F142" s="187" t="s">
        <v>356</v>
      </c>
      <c r="G142" s="166"/>
      <c r="H142" s="166" t="s">
        <v>414</v>
      </c>
      <c r="I142" s="166" t="s">
        <v>391</v>
      </c>
      <c r="J142" s="166"/>
      <c r="K142" s="210"/>
    </row>
    <row r="143" spans="2:11" customFormat="1" ht="15" customHeight="1">
      <c r="B143" s="211"/>
      <c r="C143" s="212"/>
      <c r="D143" s="212"/>
      <c r="E143" s="212"/>
      <c r="F143" s="212"/>
      <c r="G143" s="212"/>
      <c r="H143" s="212"/>
      <c r="I143" s="212"/>
      <c r="J143" s="212"/>
      <c r="K143" s="213"/>
    </row>
    <row r="144" spans="2:11" customFormat="1" ht="18.75" customHeight="1">
      <c r="B144" s="198"/>
      <c r="C144" s="198"/>
      <c r="D144" s="198"/>
      <c r="E144" s="198"/>
      <c r="F144" s="199"/>
      <c r="G144" s="198"/>
      <c r="H144" s="198"/>
      <c r="I144" s="198"/>
      <c r="J144" s="198"/>
      <c r="K144" s="198"/>
    </row>
    <row r="145" spans="2:11" customFormat="1" ht="18.75" customHeight="1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</row>
    <row r="146" spans="2:11" customFormat="1" ht="7.5" customHeight="1">
      <c r="B146" s="174"/>
      <c r="C146" s="175"/>
      <c r="D146" s="175"/>
      <c r="E146" s="175"/>
      <c r="F146" s="175"/>
      <c r="G146" s="175"/>
      <c r="H146" s="175"/>
      <c r="I146" s="175"/>
      <c r="J146" s="175"/>
      <c r="K146" s="176"/>
    </row>
    <row r="147" spans="2:11" customFormat="1" ht="45" customHeight="1">
      <c r="B147" s="177"/>
      <c r="C147" s="284" t="s">
        <v>415</v>
      </c>
      <c r="D147" s="284"/>
      <c r="E147" s="284"/>
      <c r="F147" s="284"/>
      <c r="G147" s="284"/>
      <c r="H147" s="284"/>
      <c r="I147" s="284"/>
      <c r="J147" s="284"/>
      <c r="K147" s="178"/>
    </row>
    <row r="148" spans="2:11" customFormat="1" ht="17.25" customHeight="1">
      <c r="B148" s="177"/>
      <c r="C148" s="179" t="s">
        <v>350</v>
      </c>
      <c r="D148" s="179"/>
      <c r="E148" s="179"/>
      <c r="F148" s="179" t="s">
        <v>351</v>
      </c>
      <c r="G148" s="180"/>
      <c r="H148" s="179" t="s">
        <v>53</v>
      </c>
      <c r="I148" s="179" t="s">
        <v>56</v>
      </c>
      <c r="J148" s="179" t="s">
        <v>352</v>
      </c>
      <c r="K148" s="178"/>
    </row>
    <row r="149" spans="2:11" customFormat="1" ht="17.25" customHeight="1">
      <c r="B149" s="177"/>
      <c r="C149" s="181" t="s">
        <v>353</v>
      </c>
      <c r="D149" s="181"/>
      <c r="E149" s="181"/>
      <c r="F149" s="182" t="s">
        <v>354</v>
      </c>
      <c r="G149" s="183"/>
      <c r="H149" s="181"/>
      <c r="I149" s="181"/>
      <c r="J149" s="181" t="s">
        <v>355</v>
      </c>
      <c r="K149" s="178"/>
    </row>
    <row r="150" spans="2:11" customFormat="1" ht="5.25" customHeight="1">
      <c r="B150" s="189"/>
      <c r="C150" s="184"/>
      <c r="D150" s="184"/>
      <c r="E150" s="184"/>
      <c r="F150" s="184"/>
      <c r="G150" s="185"/>
      <c r="H150" s="184"/>
      <c r="I150" s="184"/>
      <c r="J150" s="184"/>
      <c r="K150" s="210"/>
    </row>
    <row r="151" spans="2:11" customFormat="1" ht="15" customHeight="1">
      <c r="B151" s="189"/>
      <c r="C151" s="214" t="s">
        <v>359</v>
      </c>
      <c r="D151" s="166"/>
      <c r="E151" s="166"/>
      <c r="F151" s="215" t="s">
        <v>356</v>
      </c>
      <c r="G151" s="166"/>
      <c r="H151" s="214" t="s">
        <v>396</v>
      </c>
      <c r="I151" s="214" t="s">
        <v>358</v>
      </c>
      <c r="J151" s="214">
        <v>120</v>
      </c>
      <c r="K151" s="210"/>
    </row>
    <row r="152" spans="2:11" customFormat="1" ht="15" customHeight="1">
      <c r="B152" s="189"/>
      <c r="C152" s="214" t="s">
        <v>405</v>
      </c>
      <c r="D152" s="166"/>
      <c r="E152" s="166"/>
      <c r="F152" s="215" t="s">
        <v>356</v>
      </c>
      <c r="G152" s="166"/>
      <c r="H152" s="214" t="s">
        <v>416</v>
      </c>
      <c r="I152" s="214" t="s">
        <v>358</v>
      </c>
      <c r="J152" s="214" t="s">
        <v>407</v>
      </c>
      <c r="K152" s="210"/>
    </row>
    <row r="153" spans="2:11" customFormat="1" ht="15" customHeight="1">
      <c r="B153" s="189"/>
      <c r="C153" s="214" t="s">
        <v>304</v>
      </c>
      <c r="D153" s="166"/>
      <c r="E153" s="166"/>
      <c r="F153" s="215" t="s">
        <v>356</v>
      </c>
      <c r="G153" s="166"/>
      <c r="H153" s="214" t="s">
        <v>417</v>
      </c>
      <c r="I153" s="214" t="s">
        <v>358</v>
      </c>
      <c r="J153" s="214" t="s">
        <v>407</v>
      </c>
      <c r="K153" s="210"/>
    </row>
    <row r="154" spans="2:11" customFormat="1" ht="15" customHeight="1">
      <c r="B154" s="189"/>
      <c r="C154" s="214" t="s">
        <v>361</v>
      </c>
      <c r="D154" s="166"/>
      <c r="E154" s="166"/>
      <c r="F154" s="215" t="s">
        <v>362</v>
      </c>
      <c r="G154" s="166"/>
      <c r="H154" s="214" t="s">
        <v>396</v>
      </c>
      <c r="I154" s="214" t="s">
        <v>358</v>
      </c>
      <c r="J154" s="214">
        <v>50</v>
      </c>
      <c r="K154" s="210"/>
    </row>
    <row r="155" spans="2:11" customFormat="1" ht="15" customHeight="1">
      <c r="B155" s="189"/>
      <c r="C155" s="214" t="s">
        <v>364</v>
      </c>
      <c r="D155" s="166"/>
      <c r="E155" s="166"/>
      <c r="F155" s="215" t="s">
        <v>356</v>
      </c>
      <c r="G155" s="166"/>
      <c r="H155" s="214" t="s">
        <v>396</v>
      </c>
      <c r="I155" s="214" t="s">
        <v>366</v>
      </c>
      <c r="J155" s="214"/>
      <c r="K155" s="210"/>
    </row>
    <row r="156" spans="2:11" customFormat="1" ht="15" customHeight="1">
      <c r="B156" s="189"/>
      <c r="C156" s="214" t="s">
        <v>375</v>
      </c>
      <c r="D156" s="166"/>
      <c r="E156" s="166"/>
      <c r="F156" s="215" t="s">
        <v>362</v>
      </c>
      <c r="G156" s="166"/>
      <c r="H156" s="214" t="s">
        <v>396</v>
      </c>
      <c r="I156" s="214" t="s">
        <v>358</v>
      </c>
      <c r="J156" s="214">
        <v>50</v>
      </c>
      <c r="K156" s="210"/>
    </row>
    <row r="157" spans="2:11" customFormat="1" ht="15" customHeight="1">
      <c r="B157" s="189"/>
      <c r="C157" s="214" t="s">
        <v>383</v>
      </c>
      <c r="D157" s="166"/>
      <c r="E157" s="166"/>
      <c r="F157" s="215" t="s">
        <v>362</v>
      </c>
      <c r="G157" s="166"/>
      <c r="H157" s="214" t="s">
        <v>396</v>
      </c>
      <c r="I157" s="214" t="s">
        <v>358</v>
      </c>
      <c r="J157" s="214">
        <v>50</v>
      </c>
      <c r="K157" s="210"/>
    </row>
    <row r="158" spans="2:11" customFormat="1" ht="15" customHeight="1">
      <c r="B158" s="189"/>
      <c r="C158" s="214" t="s">
        <v>381</v>
      </c>
      <c r="D158" s="166"/>
      <c r="E158" s="166"/>
      <c r="F158" s="215" t="s">
        <v>362</v>
      </c>
      <c r="G158" s="166"/>
      <c r="H158" s="214" t="s">
        <v>396</v>
      </c>
      <c r="I158" s="214" t="s">
        <v>358</v>
      </c>
      <c r="J158" s="214">
        <v>50</v>
      </c>
      <c r="K158" s="210"/>
    </row>
    <row r="159" spans="2:11" customFormat="1" ht="15" customHeight="1">
      <c r="B159" s="189"/>
      <c r="C159" s="214" t="s">
        <v>84</v>
      </c>
      <c r="D159" s="166"/>
      <c r="E159" s="166"/>
      <c r="F159" s="215" t="s">
        <v>356</v>
      </c>
      <c r="G159" s="166"/>
      <c r="H159" s="214" t="s">
        <v>418</v>
      </c>
      <c r="I159" s="214" t="s">
        <v>358</v>
      </c>
      <c r="J159" s="214" t="s">
        <v>419</v>
      </c>
      <c r="K159" s="210"/>
    </row>
    <row r="160" spans="2:11" customFormat="1" ht="15" customHeight="1">
      <c r="B160" s="189"/>
      <c r="C160" s="214" t="s">
        <v>420</v>
      </c>
      <c r="D160" s="166"/>
      <c r="E160" s="166"/>
      <c r="F160" s="215" t="s">
        <v>356</v>
      </c>
      <c r="G160" s="166"/>
      <c r="H160" s="214" t="s">
        <v>421</v>
      </c>
      <c r="I160" s="214" t="s">
        <v>391</v>
      </c>
      <c r="J160" s="214"/>
      <c r="K160" s="210"/>
    </row>
    <row r="161" spans="2:11" customFormat="1" ht="15" customHeight="1">
      <c r="B161" s="216"/>
      <c r="C161" s="196"/>
      <c r="D161" s="196"/>
      <c r="E161" s="196"/>
      <c r="F161" s="196"/>
      <c r="G161" s="196"/>
      <c r="H161" s="196"/>
      <c r="I161" s="196"/>
      <c r="J161" s="196"/>
      <c r="K161" s="217"/>
    </row>
    <row r="162" spans="2:11" customFormat="1" ht="18.75" customHeight="1">
      <c r="B162" s="198"/>
      <c r="C162" s="208"/>
      <c r="D162" s="208"/>
      <c r="E162" s="208"/>
      <c r="F162" s="218"/>
      <c r="G162" s="208"/>
      <c r="H162" s="208"/>
      <c r="I162" s="208"/>
      <c r="J162" s="208"/>
      <c r="K162" s="198"/>
    </row>
    <row r="163" spans="2:11" customFormat="1" ht="18.75" customHeight="1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</row>
    <row r="164" spans="2:11" customFormat="1" ht="7.5" customHeight="1">
      <c r="B164" s="155"/>
      <c r="C164" s="156"/>
      <c r="D164" s="156"/>
      <c r="E164" s="156"/>
      <c r="F164" s="156"/>
      <c r="G164" s="156"/>
      <c r="H164" s="156"/>
      <c r="I164" s="156"/>
      <c r="J164" s="156"/>
      <c r="K164" s="157"/>
    </row>
    <row r="165" spans="2:11" customFormat="1" ht="45" customHeight="1">
      <c r="B165" s="158"/>
      <c r="C165" s="282" t="s">
        <v>422</v>
      </c>
      <c r="D165" s="282"/>
      <c r="E165" s="282"/>
      <c r="F165" s="282"/>
      <c r="G165" s="282"/>
      <c r="H165" s="282"/>
      <c r="I165" s="282"/>
      <c r="J165" s="282"/>
      <c r="K165" s="159"/>
    </row>
    <row r="166" spans="2:11" customFormat="1" ht="17.25" customHeight="1">
      <c r="B166" s="158"/>
      <c r="C166" s="179" t="s">
        <v>350</v>
      </c>
      <c r="D166" s="179"/>
      <c r="E166" s="179"/>
      <c r="F166" s="179" t="s">
        <v>351</v>
      </c>
      <c r="G166" s="219"/>
      <c r="H166" s="220" t="s">
        <v>53</v>
      </c>
      <c r="I166" s="220" t="s">
        <v>56</v>
      </c>
      <c r="J166" s="179" t="s">
        <v>352</v>
      </c>
      <c r="K166" s="159"/>
    </row>
    <row r="167" spans="2:11" customFormat="1" ht="17.25" customHeight="1">
      <c r="B167" s="160"/>
      <c r="C167" s="181" t="s">
        <v>353</v>
      </c>
      <c r="D167" s="181"/>
      <c r="E167" s="181"/>
      <c r="F167" s="182" t="s">
        <v>354</v>
      </c>
      <c r="G167" s="221"/>
      <c r="H167" s="222"/>
      <c r="I167" s="222"/>
      <c r="J167" s="181" t="s">
        <v>355</v>
      </c>
      <c r="K167" s="161"/>
    </row>
    <row r="168" spans="2:11" customFormat="1" ht="5.25" customHeight="1">
      <c r="B168" s="189"/>
      <c r="C168" s="184"/>
      <c r="D168" s="184"/>
      <c r="E168" s="184"/>
      <c r="F168" s="184"/>
      <c r="G168" s="185"/>
      <c r="H168" s="184"/>
      <c r="I168" s="184"/>
      <c r="J168" s="184"/>
      <c r="K168" s="210"/>
    </row>
    <row r="169" spans="2:11" customFormat="1" ht="15" customHeight="1">
      <c r="B169" s="189"/>
      <c r="C169" s="166" t="s">
        <v>359</v>
      </c>
      <c r="D169" s="166"/>
      <c r="E169" s="166"/>
      <c r="F169" s="187" t="s">
        <v>356</v>
      </c>
      <c r="G169" s="166"/>
      <c r="H169" s="166" t="s">
        <v>396</v>
      </c>
      <c r="I169" s="166" t="s">
        <v>358</v>
      </c>
      <c r="J169" s="166">
        <v>120</v>
      </c>
      <c r="K169" s="210"/>
    </row>
    <row r="170" spans="2:11" customFormat="1" ht="15" customHeight="1">
      <c r="B170" s="189"/>
      <c r="C170" s="166" t="s">
        <v>405</v>
      </c>
      <c r="D170" s="166"/>
      <c r="E170" s="166"/>
      <c r="F170" s="187" t="s">
        <v>356</v>
      </c>
      <c r="G170" s="166"/>
      <c r="H170" s="166" t="s">
        <v>406</v>
      </c>
      <c r="I170" s="166" t="s">
        <v>358</v>
      </c>
      <c r="J170" s="166" t="s">
        <v>407</v>
      </c>
      <c r="K170" s="210"/>
    </row>
    <row r="171" spans="2:11" customFormat="1" ht="15" customHeight="1">
      <c r="B171" s="189"/>
      <c r="C171" s="166" t="s">
        <v>304</v>
      </c>
      <c r="D171" s="166"/>
      <c r="E171" s="166"/>
      <c r="F171" s="187" t="s">
        <v>356</v>
      </c>
      <c r="G171" s="166"/>
      <c r="H171" s="166" t="s">
        <v>423</v>
      </c>
      <c r="I171" s="166" t="s">
        <v>358</v>
      </c>
      <c r="J171" s="166" t="s">
        <v>407</v>
      </c>
      <c r="K171" s="210"/>
    </row>
    <row r="172" spans="2:11" customFormat="1" ht="15" customHeight="1">
      <c r="B172" s="189"/>
      <c r="C172" s="166" t="s">
        <v>361</v>
      </c>
      <c r="D172" s="166"/>
      <c r="E172" s="166"/>
      <c r="F172" s="187" t="s">
        <v>362</v>
      </c>
      <c r="G172" s="166"/>
      <c r="H172" s="166" t="s">
        <v>423</v>
      </c>
      <c r="I172" s="166" t="s">
        <v>358</v>
      </c>
      <c r="J172" s="166">
        <v>50</v>
      </c>
      <c r="K172" s="210"/>
    </row>
    <row r="173" spans="2:11" customFormat="1" ht="15" customHeight="1">
      <c r="B173" s="189"/>
      <c r="C173" s="166" t="s">
        <v>364</v>
      </c>
      <c r="D173" s="166"/>
      <c r="E173" s="166"/>
      <c r="F173" s="187" t="s">
        <v>356</v>
      </c>
      <c r="G173" s="166"/>
      <c r="H173" s="166" t="s">
        <v>423</v>
      </c>
      <c r="I173" s="166" t="s">
        <v>366</v>
      </c>
      <c r="J173" s="166"/>
      <c r="K173" s="210"/>
    </row>
    <row r="174" spans="2:11" customFormat="1" ht="15" customHeight="1">
      <c r="B174" s="189"/>
      <c r="C174" s="166" t="s">
        <v>375</v>
      </c>
      <c r="D174" s="166"/>
      <c r="E174" s="166"/>
      <c r="F174" s="187" t="s">
        <v>362</v>
      </c>
      <c r="G174" s="166"/>
      <c r="H174" s="166" t="s">
        <v>423</v>
      </c>
      <c r="I174" s="166" t="s">
        <v>358</v>
      </c>
      <c r="J174" s="166">
        <v>50</v>
      </c>
      <c r="K174" s="210"/>
    </row>
    <row r="175" spans="2:11" customFormat="1" ht="15" customHeight="1">
      <c r="B175" s="189"/>
      <c r="C175" s="166" t="s">
        <v>383</v>
      </c>
      <c r="D175" s="166"/>
      <c r="E175" s="166"/>
      <c r="F175" s="187" t="s">
        <v>362</v>
      </c>
      <c r="G175" s="166"/>
      <c r="H175" s="166" t="s">
        <v>423</v>
      </c>
      <c r="I175" s="166" t="s">
        <v>358</v>
      </c>
      <c r="J175" s="166">
        <v>50</v>
      </c>
      <c r="K175" s="210"/>
    </row>
    <row r="176" spans="2:11" customFormat="1" ht="15" customHeight="1">
      <c r="B176" s="189"/>
      <c r="C176" s="166" t="s">
        <v>381</v>
      </c>
      <c r="D176" s="166"/>
      <c r="E176" s="166"/>
      <c r="F176" s="187" t="s">
        <v>362</v>
      </c>
      <c r="G176" s="166"/>
      <c r="H176" s="166" t="s">
        <v>423</v>
      </c>
      <c r="I176" s="166" t="s">
        <v>358</v>
      </c>
      <c r="J176" s="166">
        <v>50</v>
      </c>
      <c r="K176" s="210"/>
    </row>
    <row r="177" spans="2:11" customFormat="1" ht="15" customHeight="1">
      <c r="B177" s="189"/>
      <c r="C177" s="166" t="s">
        <v>99</v>
      </c>
      <c r="D177" s="166"/>
      <c r="E177" s="166"/>
      <c r="F177" s="187" t="s">
        <v>356</v>
      </c>
      <c r="G177" s="166"/>
      <c r="H177" s="166" t="s">
        <v>424</v>
      </c>
      <c r="I177" s="166" t="s">
        <v>425</v>
      </c>
      <c r="J177" s="166"/>
      <c r="K177" s="210"/>
    </row>
    <row r="178" spans="2:11" customFormat="1" ht="15" customHeight="1">
      <c r="B178" s="189"/>
      <c r="C178" s="166" t="s">
        <v>56</v>
      </c>
      <c r="D178" s="166"/>
      <c r="E178" s="166"/>
      <c r="F178" s="187" t="s">
        <v>356</v>
      </c>
      <c r="G178" s="166"/>
      <c r="H178" s="166" t="s">
        <v>426</v>
      </c>
      <c r="I178" s="166" t="s">
        <v>427</v>
      </c>
      <c r="J178" s="166">
        <v>1</v>
      </c>
      <c r="K178" s="210"/>
    </row>
    <row r="179" spans="2:11" customFormat="1" ht="15" customHeight="1">
      <c r="B179" s="189"/>
      <c r="C179" s="166" t="s">
        <v>52</v>
      </c>
      <c r="D179" s="166"/>
      <c r="E179" s="166"/>
      <c r="F179" s="187" t="s">
        <v>356</v>
      </c>
      <c r="G179" s="166"/>
      <c r="H179" s="166" t="s">
        <v>428</v>
      </c>
      <c r="I179" s="166" t="s">
        <v>358</v>
      </c>
      <c r="J179" s="166">
        <v>20</v>
      </c>
      <c r="K179" s="210"/>
    </row>
    <row r="180" spans="2:11" customFormat="1" ht="15" customHeight="1">
      <c r="B180" s="189"/>
      <c r="C180" s="166" t="s">
        <v>53</v>
      </c>
      <c r="D180" s="166"/>
      <c r="E180" s="166"/>
      <c r="F180" s="187" t="s">
        <v>356</v>
      </c>
      <c r="G180" s="166"/>
      <c r="H180" s="166" t="s">
        <v>429</v>
      </c>
      <c r="I180" s="166" t="s">
        <v>358</v>
      </c>
      <c r="J180" s="166">
        <v>255</v>
      </c>
      <c r="K180" s="210"/>
    </row>
    <row r="181" spans="2:11" customFormat="1" ht="15" customHeight="1">
      <c r="B181" s="189"/>
      <c r="C181" s="166" t="s">
        <v>100</v>
      </c>
      <c r="D181" s="166"/>
      <c r="E181" s="166"/>
      <c r="F181" s="187" t="s">
        <v>356</v>
      </c>
      <c r="G181" s="166"/>
      <c r="H181" s="166" t="s">
        <v>320</v>
      </c>
      <c r="I181" s="166" t="s">
        <v>358</v>
      </c>
      <c r="J181" s="166">
        <v>10</v>
      </c>
      <c r="K181" s="210"/>
    </row>
    <row r="182" spans="2:11" customFormat="1" ht="15" customHeight="1">
      <c r="B182" s="189"/>
      <c r="C182" s="166" t="s">
        <v>101</v>
      </c>
      <c r="D182" s="166"/>
      <c r="E182" s="166"/>
      <c r="F182" s="187" t="s">
        <v>356</v>
      </c>
      <c r="G182" s="166"/>
      <c r="H182" s="166" t="s">
        <v>430</v>
      </c>
      <c r="I182" s="166" t="s">
        <v>391</v>
      </c>
      <c r="J182" s="166"/>
      <c r="K182" s="210"/>
    </row>
    <row r="183" spans="2:11" customFormat="1" ht="15" customHeight="1">
      <c r="B183" s="189"/>
      <c r="C183" s="166" t="s">
        <v>431</v>
      </c>
      <c r="D183" s="166"/>
      <c r="E183" s="166"/>
      <c r="F183" s="187" t="s">
        <v>356</v>
      </c>
      <c r="G183" s="166"/>
      <c r="H183" s="166" t="s">
        <v>432</v>
      </c>
      <c r="I183" s="166" t="s">
        <v>391</v>
      </c>
      <c r="J183" s="166"/>
      <c r="K183" s="210"/>
    </row>
    <row r="184" spans="2:11" customFormat="1" ht="15" customHeight="1">
      <c r="B184" s="189"/>
      <c r="C184" s="166" t="s">
        <v>420</v>
      </c>
      <c r="D184" s="166"/>
      <c r="E184" s="166"/>
      <c r="F184" s="187" t="s">
        <v>356</v>
      </c>
      <c r="G184" s="166"/>
      <c r="H184" s="166" t="s">
        <v>433</v>
      </c>
      <c r="I184" s="166" t="s">
        <v>391</v>
      </c>
      <c r="J184" s="166"/>
      <c r="K184" s="210"/>
    </row>
    <row r="185" spans="2:11" customFormat="1" ht="15" customHeight="1">
      <c r="B185" s="189"/>
      <c r="C185" s="166" t="s">
        <v>103</v>
      </c>
      <c r="D185" s="166"/>
      <c r="E185" s="166"/>
      <c r="F185" s="187" t="s">
        <v>362</v>
      </c>
      <c r="G185" s="166"/>
      <c r="H185" s="166" t="s">
        <v>434</v>
      </c>
      <c r="I185" s="166" t="s">
        <v>358</v>
      </c>
      <c r="J185" s="166">
        <v>50</v>
      </c>
      <c r="K185" s="210"/>
    </row>
    <row r="186" spans="2:11" customFormat="1" ht="15" customHeight="1">
      <c r="B186" s="189"/>
      <c r="C186" s="166" t="s">
        <v>435</v>
      </c>
      <c r="D186" s="166"/>
      <c r="E186" s="166"/>
      <c r="F186" s="187" t="s">
        <v>362</v>
      </c>
      <c r="G186" s="166"/>
      <c r="H186" s="166" t="s">
        <v>436</v>
      </c>
      <c r="I186" s="166" t="s">
        <v>437</v>
      </c>
      <c r="J186" s="166"/>
      <c r="K186" s="210"/>
    </row>
    <row r="187" spans="2:11" customFormat="1" ht="15" customHeight="1">
      <c r="B187" s="189"/>
      <c r="C187" s="166" t="s">
        <v>438</v>
      </c>
      <c r="D187" s="166"/>
      <c r="E187" s="166"/>
      <c r="F187" s="187" t="s">
        <v>362</v>
      </c>
      <c r="G187" s="166"/>
      <c r="H187" s="166" t="s">
        <v>439</v>
      </c>
      <c r="I187" s="166" t="s">
        <v>437</v>
      </c>
      <c r="J187" s="166"/>
      <c r="K187" s="210"/>
    </row>
    <row r="188" spans="2:11" customFormat="1" ht="15" customHeight="1">
      <c r="B188" s="189"/>
      <c r="C188" s="166" t="s">
        <v>440</v>
      </c>
      <c r="D188" s="166"/>
      <c r="E188" s="166"/>
      <c r="F188" s="187" t="s">
        <v>362</v>
      </c>
      <c r="G188" s="166"/>
      <c r="H188" s="166" t="s">
        <v>441</v>
      </c>
      <c r="I188" s="166" t="s">
        <v>437</v>
      </c>
      <c r="J188" s="166"/>
      <c r="K188" s="210"/>
    </row>
    <row r="189" spans="2:11" customFormat="1" ht="15" customHeight="1">
      <c r="B189" s="189"/>
      <c r="C189" s="223" t="s">
        <v>442</v>
      </c>
      <c r="D189" s="166"/>
      <c r="E189" s="166"/>
      <c r="F189" s="187" t="s">
        <v>362</v>
      </c>
      <c r="G189" s="166"/>
      <c r="H189" s="166" t="s">
        <v>443</v>
      </c>
      <c r="I189" s="166" t="s">
        <v>444</v>
      </c>
      <c r="J189" s="224" t="s">
        <v>445</v>
      </c>
      <c r="K189" s="210"/>
    </row>
    <row r="190" spans="2:11" customFormat="1" ht="15" customHeight="1">
      <c r="B190" s="225"/>
      <c r="C190" s="226" t="s">
        <v>446</v>
      </c>
      <c r="D190" s="227"/>
      <c r="E190" s="227"/>
      <c r="F190" s="228" t="s">
        <v>362</v>
      </c>
      <c r="G190" s="227"/>
      <c r="H190" s="227" t="s">
        <v>447</v>
      </c>
      <c r="I190" s="227" t="s">
        <v>444</v>
      </c>
      <c r="J190" s="229" t="s">
        <v>445</v>
      </c>
      <c r="K190" s="230"/>
    </row>
    <row r="191" spans="2:11" customFormat="1" ht="15" customHeight="1">
      <c r="B191" s="189"/>
      <c r="C191" s="223" t="s">
        <v>41</v>
      </c>
      <c r="D191" s="166"/>
      <c r="E191" s="166"/>
      <c r="F191" s="187" t="s">
        <v>356</v>
      </c>
      <c r="G191" s="166"/>
      <c r="H191" s="163" t="s">
        <v>448</v>
      </c>
      <c r="I191" s="166" t="s">
        <v>449</v>
      </c>
      <c r="J191" s="166"/>
      <c r="K191" s="210"/>
    </row>
    <row r="192" spans="2:11" customFormat="1" ht="15" customHeight="1">
      <c r="B192" s="189"/>
      <c r="C192" s="223" t="s">
        <v>450</v>
      </c>
      <c r="D192" s="166"/>
      <c r="E192" s="166"/>
      <c r="F192" s="187" t="s">
        <v>356</v>
      </c>
      <c r="G192" s="166"/>
      <c r="H192" s="166" t="s">
        <v>451</v>
      </c>
      <c r="I192" s="166" t="s">
        <v>391</v>
      </c>
      <c r="J192" s="166"/>
      <c r="K192" s="210"/>
    </row>
    <row r="193" spans="2:11" customFormat="1" ht="15" customHeight="1">
      <c r="B193" s="189"/>
      <c r="C193" s="223" t="s">
        <v>452</v>
      </c>
      <c r="D193" s="166"/>
      <c r="E193" s="166"/>
      <c r="F193" s="187" t="s">
        <v>356</v>
      </c>
      <c r="G193" s="166"/>
      <c r="H193" s="166" t="s">
        <v>453</v>
      </c>
      <c r="I193" s="166" t="s">
        <v>391</v>
      </c>
      <c r="J193" s="166"/>
      <c r="K193" s="210"/>
    </row>
    <row r="194" spans="2:11" customFormat="1" ht="15" customHeight="1">
      <c r="B194" s="189"/>
      <c r="C194" s="223" t="s">
        <v>454</v>
      </c>
      <c r="D194" s="166"/>
      <c r="E194" s="166"/>
      <c r="F194" s="187" t="s">
        <v>362</v>
      </c>
      <c r="G194" s="166"/>
      <c r="H194" s="166" t="s">
        <v>455</v>
      </c>
      <c r="I194" s="166" t="s">
        <v>391</v>
      </c>
      <c r="J194" s="166"/>
      <c r="K194" s="210"/>
    </row>
    <row r="195" spans="2:11" customFormat="1" ht="15" customHeight="1">
      <c r="B195" s="216"/>
      <c r="C195" s="231"/>
      <c r="D195" s="196"/>
      <c r="E195" s="196"/>
      <c r="F195" s="196"/>
      <c r="G195" s="196"/>
      <c r="H195" s="196"/>
      <c r="I195" s="196"/>
      <c r="J195" s="196"/>
      <c r="K195" s="217"/>
    </row>
    <row r="196" spans="2:11" customFormat="1" ht="18.75" customHeight="1">
      <c r="B196" s="198"/>
      <c r="C196" s="208"/>
      <c r="D196" s="208"/>
      <c r="E196" s="208"/>
      <c r="F196" s="218"/>
      <c r="G196" s="208"/>
      <c r="H196" s="208"/>
      <c r="I196" s="208"/>
      <c r="J196" s="208"/>
      <c r="K196" s="198"/>
    </row>
    <row r="197" spans="2:11" customFormat="1" ht="18.75" customHeight="1">
      <c r="B197" s="198"/>
      <c r="C197" s="208"/>
      <c r="D197" s="208"/>
      <c r="E197" s="208"/>
      <c r="F197" s="218"/>
      <c r="G197" s="208"/>
      <c r="H197" s="208"/>
      <c r="I197" s="208"/>
      <c r="J197" s="208"/>
      <c r="K197" s="198"/>
    </row>
    <row r="198" spans="2:11" customFormat="1" ht="18.75" customHeight="1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</row>
    <row r="199" spans="2:11" customFormat="1" ht="13.5">
      <c r="B199" s="155"/>
      <c r="C199" s="156"/>
      <c r="D199" s="156"/>
      <c r="E199" s="156"/>
      <c r="F199" s="156"/>
      <c r="G199" s="156"/>
      <c r="H199" s="156"/>
      <c r="I199" s="156"/>
      <c r="J199" s="156"/>
      <c r="K199" s="157"/>
    </row>
    <row r="200" spans="2:11" customFormat="1" ht="21">
      <c r="B200" s="158"/>
      <c r="C200" s="282" t="s">
        <v>456</v>
      </c>
      <c r="D200" s="282"/>
      <c r="E200" s="282"/>
      <c r="F200" s="282"/>
      <c r="G200" s="282"/>
      <c r="H200" s="282"/>
      <c r="I200" s="282"/>
      <c r="J200" s="282"/>
      <c r="K200" s="159"/>
    </row>
    <row r="201" spans="2:11" customFormat="1" ht="25.5" customHeight="1">
      <c r="B201" s="158"/>
      <c r="C201" s="232" t="s">
        <v>457</v>
      </c>
      <c r="D201" s="232"/>
      <c r="E201" s="232"/>
      <c r="F201" s="232" t="s">
        <v>458</v>
      </c>
      <c r="G201" s="233"/>
      <c r="H201" s="283" t="s">
        <v>459</v>
      </c>
      <c r="I201" s="283"/>
      <c r="J201" s="283"/>
      <c r="K201" s="159"/>
    </row>
    <row r="202" spans="2:11" customFormat="1" ht="5.25" customHeight="1">
      <c r="B202" s="189"/>
      <c r="C202" s="184"/>
      <c r="D202" s="184"/>
      <c r="E202" s="184"/>
      <c r="F202" s="184"/>
      <c r="G202" s="208"/>
      <c r="H202" s="184"/>
      <c r="I202" s="184"/>
      <c r="J202" s="184"/>
      <c r="K202" s="210"/>
    </row>
    <row r="203" spans="2:11" customFormat="1" ht="15" customHeight="1">
      <c r="B203" s="189"/>
      <c r="C203" s="166" t="s">
        <v>449</v>
      </c>
      <c r="D203" s="166"/>
      <c r="E203" s="166"/>
      <c r="F203" s="187" t="s">
        <v>42</v>
      </c>
      <c r="G203" s="166"/>
      <c r="H203" s="281" t="s">
        <v>460</v>
      </c>
      <c r="I203" s="281"/>
      <c r="J203" s="281"/>
      <c r="K203" s="210"/>
    </row>
    <row r="204" spans="2:11" customFormat="1" ht="15" customHeight="1">
      <c r="B204" s="189"/>
      <c r="C204" s="166"/>
      <c r="D204" s="166"/>
      <c r="E204" s="166"/>
      <c r="F204" s="187" t="s">
        <v>43</v>
      </c>
      <c r="G204" s="166"/>
      <c r="H204" s="281" t="s">
        <v>461</v>
      </c>
      <c r="I204" s="281"/>
      <c r="J204" s="281"/>
      <c r="K204" s="210"/>
    </row>
    <row r="205" spans="2:11" customFormat="1" ht="15" customHeight="1">
      <c r="B205" s="189"/>
      <c r="C205" s="166"/>
      <c r="D205" s="166"/>
      <c r="E205" s="166"/>
      <c r="F205" s="187" t="s">
        <v>46</v>
      </c>
      <c r="G205" s="166"/>
      <c r="H205" s="281" t="s">
        <v>462</v>
      </c>
      <c r="I205" s="281"/>
      <c r="J205" s="281"/>
      <c r="K205" s="210"/>
    </row>
    <row r="206" spans="2:11" customFormat="1" ht="15" customHeight="1">
      <c r="B206" s="189"/>
      <c r="C206" s="166"/>
      <c r="D206" s="166"/>
      <c r="E206" s="166"/>
      <c r="F206" s="187" t="s">
        <v>44</v>
      </c>
      <c r="G206" s="166"/>
      <c r="H206" s="281" t="s">
        <v>463</v>
      </c>
      <c r="I206" s="281"/>
      <c r="J206" s="281"/>
      <c r="K206" s="210"/>
    </row>
    <row r="207" spans="2:11" customFormat="1" ht="15" customHeight="1">
      <c r="B207" s="189"/>
      <c r="C207" s="166"/>
      <c r="D207" s="166"/>
      <c r="E207" s="166"/>
      <c r="F207" s="187" t="s">
        <v>45</v>
      </c>
      <c r="G207" s="166"/>
      <c r="H207" s="281" t="s">
        <v>464</v>
      </c>
      <c r="I207" s="281"/>
      <c r="J207" s="281"/>
      <c r="K207" s="210"/>
    </row>
    <row r="208" spans="2:11" customFormat="1" ht="15" customHeight="1">
      <c r="B208" s="189"/>
      <c r="C208" s="166"/>
      <c r="D208" s="166"/>
      <c r="E208" s="166"/>
      <c r="F208" s="187"/>
      <c r="G208" s="166"/>
      <c r="H208" s="166"/>
      <c r="I208" s="166"/>
      <c r="J208" s="166"/>
      <c r="K208" s="210"/>
    </row>
    <row r="209" spans="2:11" customFormat="1" ht="15" customHeight="1">
      <c r="B209" s="189"/>
      <c r="C209" s="166" t="s">
        <v>403</v>
      </c>
      <c r="D209" s="166"/>
      <c r="E209" s="166"/>
      <c r="F209" s="187" t="s">
        <v>75</v>
      </c>
      <c r="G209" s="166"/>
      <c r="H209" s="281" t="s">
        <v>465</v>
      </c>
      <c r="I209" s="281"/>
      <c r="J209" s="281"/>
      <c r="K209" s="210"/>
    </row>
    <row r="210" spans="2:11" customFormat="1" ht="15" customHeight="1">
      <c r="B210" s="189"/>
      <c r="C210" s="166"/>
      <c r="D210" s="166"/>
      <c r="E210" s="166"/>
      <c r="F210" s="187" t="s">
        <v>298</v>
      </c>
      <c r="G210" s="166"/>
      <c r="H210" s="281" t="s">
        <v>299</v>
      </c>
      <c r="I210" s="281"/>
      <c r="J210" s="281"/>
      <c r="K210" s="210"/>
    </row>
    <row r="211" spans="2:11" customFormat="1" ht="15" customHeight="1">
      <c r="B211" s="189"/>
      <c r="C211" s="166"/>
      <c r="D211" s="166"/>
      <c r="E211" s="166"/>
      <c r="F211" s="187" t="s">
        <v>296</v>
      </c>
      <c r="G211" s="166"/>
      <c r="H211" s="281" t="s">
        <v>466</v>
      </c>
      <c r="I211" s="281"/>
      <c r="J211" s="281"/>
      <c r="K211" s="210"/>
    </row>
    <row r="212" spans="2:11" customFormat="1" ht="15" customHeight="1">
      <c r="B212" s="234"/>
      <c r="C212" s="166"/>
      <c r="D212" s="166"/>
      <c r="E212" s="166"/>
      <c r="F212" s="187" t="s">
        <v>300</v>
      </c>
      <c r="G212" s="223"/>
      <c r="H212" s="280" t="s">
        <v>301</v>
      </c>
      <c r="I212" s="280"/>
      <c r="J212" s="280"/>
      <c r="K212" s="235"/>
    </row>
    <row r="213" spans="2:11" customFormat="1" ht="15" customHeight="1">
      <c r="B213" s="234"/>
      <c r="C213" s="166"/>
      <c r="D213" s="166"/>
      <c r="E213" s="166"/>
      <c r="F213" s="187" t="s">
        <v>302</v>
      </c>
      <c r="G213" s="223"/>
      <c r="H213" s="280" t="s">
        <v>467</v>
      </c>
      <c r="I213" s="280"/>
      <c r="J213" s="280"/>
      <c r="K213" s="235"/>
    </row>
    <row r="214" spans="2:11" customFormat="1" ht="15" customHeight="1">
      <c r="B214" s="234"/>
      <c r="C214" s="166"/>
      <c r="D214" s="166"/>
      <c r="E214" s="166"/>
      <c r="F214" s="187"/>
      <c r="G214" s="223"/>
      <c r="H214" s="214"/>
      <c r="I214" s="214"/>
      <c r="J214" s="214"/>
      <c r="K214" s="235"/>
    </row>
    <row r="215" spans="2:11" customFormat="1" ht="15" customHeight="1">
      <c r="B215" s="234"/>
      <c r="C215" s="166" t="s">
        <v>427</v>
      </c>
      <c r="D215" s="166"/>
      <c r="E215" s="166"/>
      <c r="F215" s="187">
        <v>1</v>
      </c>
      <c r="G215" s="223"/>
      <c r="H215" s="280" t="s">
        <v>468</v>
      </c>
      <c r="I215" s="280"/>
      <c r="J215" s="280"/>
      <c r="K215" s="235"/>
    </row>
    <row r="216" spans="2:11" customFormat="1" ht="15" customHeight="1">
      <c r="B216" s="234"/>
      <c r="C216" s="166"/>
      <c r="D216" s="166"/>
      <c r="E216" s="166"/>
      <c r="F216" s="187">
        <v>2</v>
      </c>
      <c r="G216" s="223"/>
      <c r="H216" s="280" t="s">
        <v>469</v>
      </c>
      <c r="I216" s="280"/>
      <c r="J216" s="280"/>
      <c r="K216" s="235"/>
    </row>
    <row r="217" spans="2:11" customFormat="1" ht="15" customHeight="1">
      <c r="B217" s="234"/>
      <c r="C217" s="166"/>
      <c r="D217" s="166"/>
      <c r="E217" s="166"/>
      <c r="F217" s="187">
        <v>3</v>
      </c>
      <c r="G217" s="223"/>
      <c r="H217" s="280" t="s">
        <v>470</v>
      </c>
      <c r="I217" s="280"/>
      <c r="J217" s="280"/>
      <c r="K217" s="235"/>
    </row>
    <row r="218" spans="2:11" customFormat="1" ht="15" customHeight="1">
      <c r="B218" s="234"/>
      <c r="C218" s="166"/>
      <c r="D218" s="166"/>
      <c r="E218" s="166"/>
      <c r="F218" s="187">
        <v>4</v>
      </c>
      <c r="G218" s="223"/>
      <c r="H218" s="280" t="s">
        <v>471</v>
      </c>
      <c r="I218" s="280"/>
      <c r="J218" s="280"/>
      <c r="K218" s="235"/>
    </row>
    <row r="219" spans="2:11" customFormat="1" ht="12.75" customHeight="1">
      <c r="B219" s="236"/>
      <c r="C219" s="237"/>
      <c r="D219" s="237"/>
      <c r="E219" s="237"/>
      <c r="F219" s="237"/>
      <c r="G219" s="237"/>
      <c r="H219" s="237"/>
      <c r="I219" s="237"/>
      <c r="J219" s="237"/>
      <c r="K219" s="238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E39F3C-CED0-4E41-9A1A-39F8EB7EE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5F6CF-D615-4E94-A207-CCDF109B94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4E0A37-8E34-44EC-9EBE-06FD62C369FC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SONA6681-1 - LAS Ostrov -...</vt:lpstr>
      <vt:lpstr>Objekt0 - VÍCEÚČELOVÉ HŘIŠTĚ</vt:lpstr>
      <vt:lpstr>Pokyny pro vyplnění</vt:lpstr>
      <vt:lpstr>'Objekt0 - VÍCEÚČELOVÉ HŘIŠTĚ'!Názvy_tisku</vt:lpstr>
      <vt:lpstr>'Rekapitulace stavby'!Názvy_tisku</vt:lpstr>
      <vt:lpstr>'SONA6681-1 - LAS Ostrov -...'!Názvy_tisku</vt:lpstr>
      <vt:lpstr>'Objekt0 - VÍCEÚČELOVÉ HŘIŠTĚ'!Oblast_tisku</vt:lpstr>
      <vt:lpstr>'Pokyny pro vyplnění'!Oblast_tisku</vt:lpstr>
      <vt:lpstr>'Rekapitulace stavby'!Oblast_tisku</vt:lpstr>
      <vt:lpstr>'SONA6681-1 - LAS Ostrov -...'!Oblast_tisku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OMIS-KROSS\omis</dc:creator>
  <cp:lastModifiedBy>Irena Kříbková</cp:lastModifiedBy>
  <dcterms:created xsi:type="dcterms:W3CDTF">2025-10-24T11:43:40Z</dcterms:created>
  <dcterms:modified xsi:type="dcterms:W3CDTF">2025-10-24T11:53:08Z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