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OMIS/EZAK/2025/Kl - Zámek - úprava centrální části otopné soustavy budovy MěÚ/"/>
    </mc:Choice>
  </mc:AlternateContent>
  <xr:revisionPtr revIDLastSave="6" documentId="8_{72F87E49-B943-4B3B-84D4-A4A06F1DCD88}" xr6:coauthVersionLast="47" xr6:coauthVersionMax="47" xr10:uidLastSave="{1E2B11A5-6D73-4C35-BBE5-96A305C026B5}"/>
  <bookViews>
    <workbookView xWindow="-120" yWindow="-120" windowWidth="29040" windowHeight="15720" xr2:uid="{00000000-000D-0000-FFFF-FFFF00000000}"/>
  </bookViews>
  <sheets>
    <sheet name="Rekapitulace stavby" sheetId="1" r:id="rId1"/>
    <sheet name="10 - ÚT" sheetId="2" r:id="rId2"/>
    <sheet name="20 - MaR" sheetId="3" r:id="rId3"/>
  </sheets>
  <definedNames>
    <definedName name="_xlnm._FilterDatabase" localSheetId="1" hidden="1">'10 - ÚT'!$C$121:$K$224</definedName>
    <definedName name="_xlnm._FilterDatabase" localSheetId="2" hidden="1">'20 - MaR'!$C$124:$K$231</definedName>
    <definedName name="_xlnm.Print_Titles" localSheetId="1">'10 - ÚT'!$121:$121</definedName>
    <definedName name="_xlnm.Print_Titles" localSheetId="2">'20 - MaR'!$124:$124</definedName>
    <definedName name="_xlnm.Print_Titles" localSheetId="0">'Rekapitulace stavby'!$92:$92</definedName>
    <definedName name="_xlnm.Print_Area" localSheetId="1">'10 - ÚT'!$C$4:$J$76,'10 - ÚT'!$C$82:$J$103,'10 - ÚT'!$C$109:$K$224</definedName>
    <definedName name="_xlnm.Print_Area" localSheetId="2">'20 - MaR'!$C$4:$J$76,'20 - MaR'!$C$82:$J$106,'20 - MaR'!$C$112:$K$231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F121" i="3"/>
  <c r="F119" i="3"/>
  <c r="E117" i="3"/>
  <c r="F91" i="3"/>
  <c r="F89" i="3"/>
  <c r="E87" i="3"/>
  <c r="J24" i="3"/>
  <c r="E24" i="3"/>
  <c r="J122" i="3" s="1"/>
  <c r="J23" i="3"/>
  <c r="J21" i="3"/>
  <c r="E21" i="3"/>
  <c r="J121" i="3" s="1"/>
  <c r="J20" i="3"/>
  <c r="J18" i="3"/>
  <c r="E18" i="3"/>
  <c r="F122" i="3"/>
  <c r="J17" i="3"/>
  <c r="J12" i="3"/>
  <c r="J89" i="3" s="1"/>
  <c r="E7" i="3"/>
  <c r="E85" i="3" s="1"/>
  <c r="J37" i="2"/>
  <c r="J36" i="2"/>
  <c r="AY95" i="1"/>
  <c r="J35" i="2"/>
  <c r="AX95" i="1" s="1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8" i="2"/>
  <c r="F116" i="2"/>
  <c r="E114" i="2"/>
  <c r="F91" i="2"/>
  <c r="F89" i="2"/>
  <c r="E87" i="2"/>
  <c r="J24" i="2"/>
  <c r="E24" i="2"/>
  <c r="J92" i="2"/>
  <c r="J23" i="2"/>
  <c r="J21" i="2"/>
  <c r="E21" i="2"/>
  <c r="J91" i="2" s="1"/>
  <c r="J20" i="2"/>
  <c r="J18" i="2"/>
  <c r="E18" i="2"/>
  <c r="F119" i="2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205" i="2"/>
  <c r="BK153" i="2"/>
  <c r="BK215" i="2"/>
  <c r="J201" i="2"/>
  <c r="J160" i="3"/>
  <c r="J173" i="3"/>
  <c r="BK174" i="3"/>
  <c r="BK141" i="3"/>
  <c r="BK231" i="3"/>
  <c r="J151" i="3"/>
  <c r="BK173" i="3"/>
  <c r="BK182" i="3"/>
  <c r="J141" i="2"/>
  <c r="J190" i="2"/>
  <c r="BK211" i="2"/>
  <c r="J212" i="2"/>
  <c r="J220" i="2"/>
  <c r="BK144" i="2"/>
  <c r="J145" i="2"/>
  <c r="J127" i="2"/>
  <c r="J195" i="2"/>
  <c r="BK225" i="3"/>
  <c r="J207" i="3"/>
  <c r="J200" i="3"/>
  <c r="BK199" i="3"/>
  <c r="J194" i="3"/>
  <c r="BK144" i="3"/>
  <c r="J201" i="3"/>
  <c r="BK226" i="3"/>
  <c r="J163" i="3"/>
  <c r="BK155" i="3"/>
  <c r="J224" i="3"/>
  <c r="BK166" i="3"/>
  <c r="J131" i="3"/>
  <c r="BK157" i="2"/>
  <c r="J185" i="2"/>
  <c r="BK133" i="2"/>
  <c r="J167" i="2"/>
  <c r="J189" i="2"/>
  <c r="J188" i="2"/>
  <c r="BK192" i="2"/>
  <c r="J170" i="2"/>
  <c r="BK172" i="2"/>
  <c r="BK193" i="2"/>
  <c r="J182" i="3"/>
  <c r="BK179" i="3"/>
  <c r="BK175" i="3"/>
  <c r="J192" i="3"/>
  <c r="BK204" i="3"/>
  <c r="J221" i="3"/>
  <c r="J146" i="3"/>
  <c r="BK189" i="3"/>
  <c r="BK189" i="2"/>
  <c r="J169" i="3"/>
  <c r="BK202" i="3"/>
  <c r="BK192" i="3"/>
  <c r="BK211" i="3"/>
  <c r="J135" i="3"/>
  <c r="BK137" i="3"/>
  <c r="J202" i="3"/>
  <c r="BK152" i="3"/>
  <c r="BK194" i="3"/>
  <c r="BK145" i="3"/>
  <c r="J139" i="2"/>
  <c r="BK165" i="2"/>
  <c r="J196" i="2"/>
  <c r="BK169" i="2"/>
  <c r="J172" i="2"/>
  <c r="BK146" i="3"/>
  <c r="BK215" i="3"/>
  <c r="BK131" i="3"/>
  <c r="BK205" i="3"/>
  <c r="J170" i="3"/>
  <c r="J193" i="3"/>
  <c r="J175" i="3"/>
  <c r="J229" i="3"/>
  <c r="BK180" i="3"/>
  <c r="J161" i="2"/>
  <c r="BK190" i="2"/>
  <c r="BK216" i="2"/>
  <c r="BK191" i="3"/>
  <c r="J209" i="3"/>
  <c r="BK219" i="3"/>
  <c r="BK186" i="3"/>
  <c r="J129" i="3"/>
  <c r="J159" i="3"/>
  <c r="BK196" i="3"/>
  <c r="J133" i="3"/>
  <c r="BK129" i="3"/>
  <c r="J231" i="3"/>
  <c r="J147" i="3"/>
  <c r="BK127" i="2"/>
  <c r="BK194" i="2"/>
  <c r="J125" i="2"/>
  <c r="J208" i="2"/>
  <c r="J199" i="2"/>
  <c r="BK222" i="2"/>
  <c r="BK142" i="2"/>
  <c r="J187" i="2"/>
  <c r="J195" i="3"/>
  <c r="BK195" i="3"/>
  <c r="BK188" i="3"/>
  <c r="J165" i="3"/>
  <c r="J228" i="3"/>
  <c r="BK148" i="3"/>
  <c r="J146" i="2"/>
  <c r="J157" i="2"/>
  <c r="J133" i="2"/>
  <c r="BK167" i="2"/>
  <c r="BK185" i="2"/>
  <c r="J142" i="2"/>
  <c r="J211" i="2"/>
  <c r="BK147" i="2"/>
  <c r="J145" i="3"/>
  <c r="J204" i="3"/>
  <c r="J137" i="3"/>
  <c r="J199" i="3"/>
  <c r="J164" i="3"/>
  <c r="BK176" i="3"/>
  <c r="J174" i="3"/>
  <c r="BK170" i="3"/>
  <c r="BK201" i="3"/>
  <c r="BK228" i="3"/>
  <c r="BK150" i="3"/>
  <c r="BK146" i="2"/>
  <c r="BK141" i="2"/>
  <c r="BK184" i="2"/>
  <c r="BK137" i="2"/>
  <c r="J135" i="2"/>
  <c r="J223" i="2"/>
  <c r="BK170" i="2"/>
  <c r="BK162" i="3"/>
  <c r="BK217" i="3"/>
  <c r="J178" i="3"/>
  <c r="J171" i="3"/>
  <c r="BK187" i="3"/>
  <c r="BK156" i="3"/>
  <c r="BK230" i="3"/>
  <c r="J189" i="3"/>
  <c r="BK163" i="3"/>
  <c r="J156" i="3"/>
  <c r="BK147" i="3"/>
  <c r="J144" i="3"/>
  <c r="J141" i="3"/>
  <c r="BK184" i="3"/>
  <c r="BK154" i="3"/>
  <c r="BK187" i="2"/>
  <c r="BK186" i="2"/>
  <c r="BK129" i="2"/>
  <c r="J159" i="2"/>
  <c r="BK199" i="2"/>
  <c r="BK218" i="2"/>
  <c r="J163" i="2"/>
  <c r="J184" i="2"/>
  <c r="J175" i="2"/>
  <c r="J214" i="2"/>
  <c r="BK223" i="2"/>
  <c r="BK188" i="2"/>
  <c r="BK161" i="3"/>
  <c r="BK159" i="3"/>
  <c r="BK203" i="3"/>
  <c r="BK229" i="3"/>
  <c r="J217" i="3"/>
  <c r="J187" i="3"/>
  <c r="BK201" i="2"/>
  <c r="J129" i="2"/>
  <c r="J155" i="2"/>
  <c r="BK145" i="2"/>
  <c r="J162" i="3"/>
  <c r="BK168" i="3"/>
  <c r="J157" i="3"/>
  <c r="BK133" i="3"/>
  <c r="J155" i="3"/>
  <c r="J225" i="3"/>
  <c r="BK171" i="3"/>
  <c r="BK177" i="3"/>
  <c r="BK157" i="3"/>
  <c r="J169" i="2"/>
  <c r="J215" i="2"/>
  <c r="BK164" i="2"/>
  <c r="J153" i="2"/>
  <c r="BK175" i="2"/>
  <c r="BK214" i="2"/>
  <c r="AS94" i="1"/>
  <c r="J144" i="2"/>
  <c r="J186" i="2"/>
  <c r="J192" i="2"/>
  <c r="J194" i="2"/>
  <c r="BK139" i="2"/>
  <c r="J168" i="3"/>
  <c r="J213" i="3"/>
  <c r="BK167" i="3"/>
  <c r="J161" i="3"/>
  <c r="BK135" i="3"/>
  <c r="BK153" i="3"/>
  <c r="BK200" i="3"/>
  <c r="BK178" i="3"/>
  <c r="J148" i="3"/>
  <c r="J179" i="3"/>
  <c r="BK155" i="2"/>
  <c r="J191" i="2"/>
  <c r="BK135" i="2"/>
  <c r="J218" i="2"/>
  <c r="J222" i="2"/>
  <c r="J164" i="2"/>
  <c r="J165" i="2"/>
  <c r="BK195" i="2"/>
  <c r="BK159" i="2"/>
  <c r="BK197" i="2"/>
  <c r="J153" i="3"/>
  <c r="BK139" i="3"/>
  <c r="J152" i="3"/>
  <c r="BK207" i="3"/>
  <c r="J167" i="3"/>
  <c r="J184" i="3"/>
  <c r="J226" i="3"/>
  <c r="BK221" i="3"/>
  <c r="J186" i="3"/>
  <c r="J180" i="3"/>
  <c r="J203" i="3"/>
  <c r="BK208" i="2"/>
  <c r="BK125" i="2"/>
  <c r="BK210" i="2"/>
  <c r="BK143" i="2"/>
  <c r="J147" i="2"/>
  <c r="BK205" i="2"/>
  <c r="J210" i="2"/>
  <c r="BK182" i="2"/>
  <c r="J182" i="2"/>
  <c r="BK196" i="2"/>
  <c r="J197" i="2"/>
  <c r="BK163" i="2"/>
  <c r="J188" i="3"/>
  <c r="J177" i="3"/>
  <c r="BK213" i="3"/>
  <c r="BK164" i="3"/>
  <c r="BK209" i="3"/>
  <c r="J191" i="3"/>
  <c r="J205" i="3"/>
  <c r="BK127" i="3"/>
  <c r="J139" i="3"/>
  <c r="BK169" i="3"/>
  <c r="J176" i="3"/>
  <c r="BK212" i="2"/>
  <c r="BK166" i="2"/>
  <c r="J166" i="2"/>
  <c r="J178" i="2"/>
  <c r="J216" i="2"/>
  <c r="J193" i="2"/>
  <c r="BK220" i="2"/>
  <c r="BK178" i="2"/>
  <c r="BK191" i="2"/>
  <c r="BK161" i="2"/>
  <c r="J143" i="2"/>
  <c r="J137" i="2"/>
  <c r="BK131" i="2"/>
  <c r="J131" i="2"/>
  <c r="J215" i="3"/>
  <c r="J196" i="3"/>
  <c r="BK224" i="3"/>
  <c r="J211" i="3"/>
  <c r="J166" i="3"/>
  <c r="BK160" i="3"/>
  <c r="J150" i="3"/>
  <c r="J154" i="3"/>
  <c r="J230" i="3"/>
  <c r="BK193" i="3"/>
  <c r="J127" i="3"/>
  <c r="J219" i="3"/>
  <c r="BK165" i="3"/>
  <c r="BK151" i="3"/>
  <c r="R136" i="2" l="1"/>
  <c r="R213" i="2"/>
  <c r="BK136" i="2"/>
  <c r="J136" i="2"/>
  <c r="J99" i="2"/>
  <c r="R160" i="2"/>
  <c r="BK124" i="2"/>
  <c r="J124" i="2" s="1"/>
  <c r="J98" i="2" s="1"/>
  <c r="T136" i="2"/>
  <c r="P213" i="2"/>
  <c r="R124" i="2"/>
  <c r="BK213" i="2"/>
  <c r="J213" i="2"/>
  <c r="J102" i="2" s="1"/>
  <c r="BK149" i="3"/>
  <c r="J149" i="3"/>
  <c r="J99" i="3"/>
  <c r="T124" i="2"/>
  <c r="P160" i="2"/>
  <c r="BK158" i="3"/>
  <c r="J158" i="3"/>
  <c r="J100" i="3"/>
  <c r="R126" i="3"/>
  <c r="P181" i="3"/>
  <c r="P168" i="2"/>
  <c r="T149" i="3"/>
  <c r="BK198" i="3"/>
  <c r="J198" i="3"/>
  <c r="J103" i="3"/>
  <c r="T168" i="2"/>
  <c r="P126" i="3"/>
  <c r="R143" i="3"/>
  <c r="BK181" i="3"/>
  <c r="J181" i="3"/>
  <c r="J102" i="3"/>
  <c r="P223" i="3"/>
  <c r="P124" i="2"/>
  <c r="BK160" i="2"/>
  <c r="J160" i="2"/>
  <c r="J100" i="2"/>
  <c r="T213" i="2"/>
  <c r="BK126" i="3"/>
  <c r="P158" i="3"/>
  <c r="T181" i="3"/>
  <c r="BK227" i="3"/>
  <c r="J227" i="3"/>
  <c r="J105" i="3"/>
  <c r="BK168" i="2"/>
  <c r="J168" i="2" s="1"/>
  <c r="J101" i="2" s="1"/>
  <c r="P149" i="3"/>
  <c r="R181" i="3"/>
  <c r="BK223" i="3"/>
  <c r="J223" i="3" s="1"/>
  <c r="J104" i="3" s="1"/>
  <c r="R168" i="2"/>
  <c r="T126" i="3"/>
  <c r="T143" i="3"/>
  <c r="T158" i="3"/>
  <c r="R172" i="3"/>
  <c r="P198" i="3"/>
  <c r="R223" i="3"/>
  <c r="P227" i="3"/>
  <c r="P136" i="2"/>
  <c r="T160" i="2"/>
  <c r="BK143" i="3"/>
  <c r="J143" i="3" s="1"/>
  <c r="J98" i="3" s="1"/>
  <c r="R149" i="3"/>
  <c r="BK172" i="3"/>
  <c r="J172" i="3"/>
  <c r="J101" i="3" s="1"/>
  <c r="T172" i="3"/>
  <c r="R198" i="3"/>
  <c r="R227" i="3"/>
  <c r="P143" i="3"/>
  <c r="R158" i="3"/>
  <c r="P172" i="3"/>
  <c r="T198" i="3"/>
  <c r="T223" i="3"/>
  <c r="T227" i="3"/>
  <c r="BE152" i="3"/>
  <c r="BE156" i="3"/>
  <c r="BE187" i="3"/>
  <c r="BE201" i="3"/>
  <c r="J91" i="3"/>
  <c r="J119" i="3"/>
  <c r="BE139" i="3"/>
  <c r="BE175" i="3"/>
  <c r="BE191" i="3"/>
  <c r="BE195" i="3"/>
  <c r="BE204" i="3"/>
  <c r="BE207" i="3"/>
  <c r="BE215" i="3"/>
  <c r="BE219" i="3"/>
  <c r="BE167" i="3"/>
  <c r="BE170" i="3"/>
  <c r="BE200" i="3"/>
  <c r="F92" i="3"/>
  <c r="BE131" i="3"/>
  <c r="BE133" i="3"/>
  <c r="BE137" i="3"/>
  <c r="BE145" i="3"/>
  <c r="BE148" i="3"/>
  <c r="BE194" i="3"/>
  <c r="E115" i="3"/>
  <c r="BE153" i="3"/>
  <c r="BE213" i="3"/>
  <c r="BE221" i="3"/>
  <c r="BE178" i="3"/>
  <c r="BE144" i="3"/>
  <c r="BE147" i="3"/>
  <c r="BE164" i="3"/>
  <c r="BE192" i="3"/>
  <c r="BE205" i="3"/>
  <c r="BE225" i="3"/>
  <c r="BE230" i="3"/>
  <c r="BE162" i="3"/>
  <c r="BE171" i="3"/>
  <c r="BE184" i="3"/>
  <c r="BE196" i="3"/>
  <c r="BE202" i="3"/>
  <c r="BE211" i="3"/>
  <c r="BE226" i="3"/>
  <c r="BE159" i="3"/>
  <c r="BE209" i="3"/>
  <c r="BE228" i="3"/>
  <c r="BE229" i="3"/>
  <c r="BE231" i="3"/>
  <c r="J92" i="3"/>
  <c r="BE141" i="3"/>
  <c r="BE150" i="3"/>
  <c r="BE154" i="3"/>
  <c r="BE166" i="3"/>
  <c r="BE179" i="3"/>
  <c r="BE186" i="3"/>
  <c r="BK123" i="2"/>
  <c r="BK122" i="2" s="1"/>
  <c r="J122" i="2" s="1"/>
  <c r="J30" i="2" s="1"/>
  <c r="BE129" i="3"/>
  <c r="BE135" i="3"/>
  <c r="BE174" i="3"/>
  <c r="BE177" i="3"/>
  <c r="BE182" i="3"/>
  <c r="BE189" i="3"/>
  <c r="BE199" i="3"/>
  <c r="BE203" i="3"/>
  <c r="BE217" i="3"/>
  <c r="BE224" i="3"/>
  <c r="BE127" i="3"/>
  <c r="BE163" i="3"/>
  <c r="BE168" i="3"/>
  <c r="BE169" i="3"/>
  <c r="BE188" i="3"/>
  <c r="BE193" i="3"/>
  <c r="BE157" i="3"/>
  <c r="BE161" i="3"/>
  <c r="BE165" i="3"/>
  <c r="BE146" i="3"/>
  <c r="BE160" i="3"/>
  <c r="BE151" i="3"/>
  <c r="BE155" i="3"/>
  <c r="BE173" i="3"/>
  <c r="BE176" i="3"/>
  <c r="BE180" i="3"/>
  <c r="F92" i="2"/>
  <c r="J118" i="2"/>
  <c r="BE135" i="2"/>
  <c r="BE147" i="2"/>
  <c r="BE141" i="2"/>
  <c r="BE144" i="2"/>
  <c r="BE195" i="2"/>
  <c r="BE211" i="2"/>
  <c r="BE218" i="2"/>
  <c r="BE145" i="2"/>
  <c r="BE172" i="2"/>
  <c r="BE205" i="2"/>
  <c r="BE210" i="2"/>
  <c r="BE164" i="2"/>
  <c r="BE188" i="2"/>
  <c r="BE155" i="2"/>
  <c r="BE175" i="2"/>
  <c r="BE178" i="2"/>
  <c r="BE182" i="2"/>
  <c r="BE184" i="2"/>
  <c r="BE187" i="2"/>
  <c r="BE193" i="2"/>
  <c r="BE223" i="2"/>
  <c r="J119" i="2"/>
  <c r="BE125" i="2"/>
  <c r="BE129" i="2"/>
  <c r="BE137" i="2"/>
  <c r="BE146" i="2"/>
  <c r="BE153" i="2"/>
  <c r="BE166" i="2"/>
  <c r="BE170" i="2"/>
  <c r="BE186" i="2"/>
  <c r="BE196" i="2"/>
  <c r="BE197" i="2"/>
  <c r="BE199" i="2"/>
  <c r="BE208" i="2"/>
  <c r="BE216" i="2"/>
  <c r="BE189" i="2"/>
  <c r="BE220" i="2"/>
  <c r="BE222" i="2"/>
  <c r="BE127" i="2"/>
  <c r="BE143" i="2"/>
  <c r="E112" i="2"/>
  <c r="BE161" i="2"/>
  <c r="BE191" i="2"/>
  <c r="BE215" i="2"/>
  <c r="BE131" i="2"/>
  <c r="BE142" i="2"/>
  <c r="BE163" i="2"/>
  <c r="BE169" i="2"/>
  <c r="BE214" i="2"/>
  <c r="J116" i="2"/>
  <c r="BE165" i="2"/>
  <c r="BE201" i="2"/>
  <c r="BE133" i="2"/>
  <c r="BE139" i="2"/>
  <c r="BE159" i="2"/>
  <c r="BE192" i="2"/>
  <c r="BE157" i="2"/>
  <c r="BE212" i="2"/>
  <c r="BE167" i="2"/>
  <c r="BE185" i="2"/>
  <c r="BE190" i="2"/>
  <c r="BE194" i="2"/>
  <c r="F34" i="3"/>
  <c r="BA96" i="1" s="1"/>
  <c r="J34" i="2"/>
  <c r="AW95" i="1" s="1"/>
  <c r="F37" i="2"/>
  <c r="BD95" i="1" s="1"/>
  <c r="J34" i="3"/>
  <c r="AW96" i="1"/>
  <c r="F36" i="3"/>
  <c r="BC96" i="1" s="1"/>
  <c r="F34" i="2"/>
  <c r="BA95" i="1" s="1"/>
  <c r="F36" i="2"/>
  <c r="BC95" i="1" s="1"/>
  <c r="F35" i="3"/>
  <c r="BB96" i="1"/>
  <c r="F37" i="3"/>
  <c r="BD96" i="1" s="1"/>
  <c r="F35" i="2"/>
  <c r="BB95" i="1"/>
  <c r="P123" i="2" l="1"/>
  <c r="P122" i="2" s="1"/>
  <c r="AU95" i="1" s="1"/>
  <c r="T125" i="3"/>
  <c r="BK125" i="3"/>
  <c r="J125" i="3" s="1"/>
  <c r="J96" i="3" s="1"/>
  <c r="T123" i="2"/>
  <c r="T122" i="2"/>
  <c r="R125" i="3"/>
  <c r="R123" i="2"/>
  <c r="R122" i="2"/>
  <c r="P125" i="3"/>
  <c r="AU96" i="1" s="1"/>
  <c r="J126" i="3"/>
  <c r="J97" i="3" s="1"/>
  <c r="AG95" i="1"/>
  <c r="J123" i="2"/>
  <c r="J97" i="2"/>
  <c r="J96" i="2"/>
  <c r="J33" i="2"/>
  <c r="AV95" i="1" s="1"/>
  <c r="AT95" i="1" s="1"/>
  <c r="AN95" i="1" s="1"/>
  <c r="BD94" i="1"/>
  <c r="W33" i="1" s="1"/>
  <c r="BB94" i="1"/>
  <c r="W31" i="1" s="1"/>
  <c r="F33" i="2"/>
  <c r="AZ95" i="1"/>
  <c r="BA94" i="1"/>
  <c r="W30" i="1" s="1"/>
  <c r="J33" i="3"/>
  <c r="AV96" i="1" s="1"/>
  <c r="AT96" i="1" s="1"/>
  <c r="BC94" i="1"/>
  <c r="AY94" i="1" s="1"/>
  <c r="F33" i="3"/>
  <c r="AZ96" i="1"/>
  <c r="J39" i="2" l="1"/>
  <c r="AU94" i="1"/>
  <c r="AW94" i="1"/>
  <c r="AK30" i="1" s="1"/>
  <c r="W32" i="1"/>
  <c r="J30" i="3"/>
  <c r="AG96" i="1"/>
  <c r="AG94" i="1"/>
  <c r="AK26" i="1" s="1"/>
  <c r="AX94" i="1"/>
  <c r="AZ94" i="1"/>
  <c r="AV94" i="1" s="1"/>
  <c r="AK29" i="1" s="1"/>
  <c r="J39" i="3" l="1"/>
  <c r="AK35" i="1"/>
  <c r="AN96" i="1"/>
  <c r="AT94" i="1"/>
  <c r="W29" i="1"/>
  <c r="AN94" i="1" l="1"/>
</calcChain>
</file>

<file path=xl/sharedStrings.xml><?xml version="1.0" encoding="utf-8"?>
<sst xmlns="http://schemas.openxmlformats.org/spreadsheetml/2006/main" count="2890" uniqueCount="649">
  <si>
    <t>Export Komplet</t>
  </si>
  <si>
    <t/>
  </si>
  <si>
    <t>2.0</t>
  </si>
  <si>
    <t>False</t>
  </si>
  <si>
    <t>{8c4cf23d-cd79-423c-bd2b-b04335e31750}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</si>
  <si>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</si>
  <si>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</si>
  <si>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</si>
  <si>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</si>
  <si>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</si>
  <si>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</si>
  <si>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</si>
  <si>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</si>
  <si>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</si>
  <si>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Y804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</si>
  <si>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</si>
  <si>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</si>
  <si>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MÚ Ostrov</t>
  </si>
  <si>
    <t>KSO:</t>
  </si>
  <si>
    <t>CC-CZ:</t>
  </si>
  <si>
    <t>Místo:</t>
  </si>
  <si>
    <t>Ostrov</t>
  </si>
  <si>
    <t>Datum:</t>
  </si>
  <si>
    <t>Zadavatel:</t>
  </si>
  <si>
    <t>IČ: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</si>
  <si>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</si>
  <si>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</si>
  <si>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</si>
  <si>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</si>
  <si>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</si>
  <si>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</si>
  <si>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</si>
  <si>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</si>
  <si>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</si>
  <si>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</si>
  <si>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</si>
  <si>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</si>
  <si>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</si>
  <si>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</si>
  <si>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</si>
  <si>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</si>
  <si>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</si>
  <si>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</si>
  <si>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</si>
  <si>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</si>
  <si>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</si>
  <si>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</si>
  <si>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</si>
  <si>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</si>
  <si>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</si>
  <si>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</si>
  <si>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</si>
  <si>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</si>
  <si>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</si>
  <si>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</si>
  <si>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</si>
  <si>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</si>
  <si>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</si>
  <si>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</si>
  <si>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</si>
  <si>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</si>
  <si>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</si>
  <si>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</si>
  <si>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</si>
  <si>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</si>
  <si>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</si>
  <si>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</si>
  <si>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</si>
  <si>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</si>
  <si>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</si>
  <si>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</si>
  <si>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</si>
  <si>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</si>
  <si>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</si>
  <si>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</si>
  <si>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</si>
  <si>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</si>
  <si>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</si>
  <si>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</t>
  </si>
  <si>
    <t>ÚT</t>
  </si>
  <si>
    <t>STA</t>
  </si>
  <si>
    <t>1</t>
  </si>
  <si>
    <t>{9db9dc41-08c8-42f5-957e-d924ad74835f}</t>
  </si>
  <si>
    <t>2</t>
  </si>
  <si>
    <t>20</t>
  </si>
  <si>
    <t>MaR</t>
  </si>
  <si>
    <t>{1cce1c9c-729e-4c30-8f41-b7b541f73fe8}</t>
  </si>
  <si>
    <t>KRYCÍ LIST SOUPISU PRACÍ</t>
  </si>
  <si>
    <t>Objekt:</t>
  </si>
  <si>
    <t>10 - ÚT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</si>
  <si>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</si>
  <si>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</si>
  <si>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</si>
  <si>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</si>
  <si>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</si>
  <si>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</si>
  <si>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</si>
  <si>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</si>
  <si>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</si>
  <si>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</si>
  <si>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</si>
  <si>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</si>
  <si>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</si>
  <si>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</si>
  <si>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</si>
  <si>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</si>
  <si>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</si>
  <si>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</si>
  <si>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</si>
  <si>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</si>
  <si>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</si>
  <si>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</si>
  <si>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</si>
  <si>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</si>
  <si>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</si>
  <si>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</si>
  <si>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</si>
  <si>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</si>
  <si>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</si>
  <si>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</si>
  <si>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713463411</t>
  </si>
  <si>
    <t>Montáž izolace tepelné potrubí a ohybů návlekovými izolačními pouzdry</t>
  </si>
  <si>
    <t>m</t>
  </si>
  <si>
    <t>CS ÚRS 2025 02</t>
  </si>
  <si>
    <t>16</t>
  </si>
  <si>
    <t>-2024024339</t>
  </si>
  <si>
    <t>VV</t>
  </si>
  <si>
    <t>4*2+8*2+2*2+2*2</t>
  </si>
  <si>
    <t>M</t>
  </si>
  <si>
    <t>63154014</t>
  </si>
  <si>
    <t>pouzdro izolační potrubní z minerální vlny s Al fólií max. 250/100°C 54/30mm</t>
  </si>
  <si>
    <t>32</t>
  </si>
  <si>
    <t>-1282504654</t>
  </si>
  <si>
    <t>16*1,05 'Přepočtené koeficientem množství</t>
  </si>
  <si>
    <t>3</t>
  </si>
  <si>
    <t>63154533</t>
  </si>
  <si>
    <t>pouzdro izolační potrubní z minerální vlny s Al fólií max. 250/100°C 42/30mm</t>
  </si>
  <si>
    <t>-321895105</t>
  </si>
  <si>
    <t>8*1,05 'Přepočtené koeficientem množství</t>
  </si>
  <si>
    <t>4</t>
  </si>
  <si>
    <t>63154532</t>
  </si>
  <si>
    <t>pouzdro izolační potrubní z minerální vlny s Al fólií max. 250/100°C 35/30mm</t>
  </si>
  <si>
    <t>132014008</t>
  </si>
  <si>
    <t>4*1,05 'Přepočtené koeficientem množství</t>
  </si>
  <si>
    <t>5</t>
  </si>
  <si>
    <t>63154531</t>
  </si>
  <si>
    <t>pouzdro izolační potrubní z minerální vlny s Al fólií max. 250/100°C 28/30mm</t>
  </si>
  <si>
    <t>-1878120916</t>
  </si>
  <si>
    <t>6</t>
  </si>
  <si>
    <t>998713311</t>
  </si>
  <si>
    <t>Přesun hmot procentní pro izolace tepelné ruční v objektech v do 6 m</t>
  </si>
  <si>
    <t>%</t>
  </si>
  <si>
    <t>896147569</t>
  </si>
  <si>
    <t>732</t>
  </si>
  <si>
    <t>Ústřední vytápění - strojovny</t>
  </si>
  <si>
    <t>7</t>
  </si>
  <si>
    <t>1.1</t>
  </si>
  <si>
    <t>Demontáž centrálního regulačního uzlu (směšovací uzel)</t>
  </si>
  <si>
    <t>kus</t>
  </si>
  <si>
    <t>984594194</t>
  </si>
  <si>
    <t>1 "vč. odpojení potrubí a zajištění odpadu</t>
  </si>
  <si>
    <t>8</t>
  </si>
  <si>
    <t>732420812</t>
  </si>
  <si>
    <t>Demontáž čerpadla oběhového spirálního DN 40</t>
  </si>
  <si>
    <t>-805443730</t>
  </si>
  <si>
    <t>2 "1.2</t>
  </si>
  <si>
    <t>9</t>
  </si>
  <si>
    <t>2.1</t>
  </si>
  <si>
    <t>Odřezání stávajících přírub a příprava svarových hran</t>
  </si>
  <si>
    <t>sada</t>
  </si>
  <si>
    <t>-394845901</t>
  </si>
  <si>
    <t>2.2</t>
  </si>
  <si>
    <t>Navaření redukcí a závitových kusů (autogenem)</t>
  </si>
  <si>
    <t>-715477437</t>
  </si>
  <si>
    <t>11</t>
  </si>
  <si>
    <t>2.3</t>
  </si>
  <si>
    <t>Dopojení na stávající potrubí pod stropem</t>
  </si>
  <si>
    <t>-77016639</t>
  </si>
  <si>
    <t>2.4</t>
  </si>
  <si>
    <t>Osazení uzavíracích armatur na patě rozdělovače (přívod + zpátečka)</t>
  </si>
  <si>
    <t>-1956745745</t>
  </si>
  <si>
    <t>13</t>
  </si>
  <si>
    <t>2.5</t>
  </si>
  <si>
    <t>Osazení měřicích jímek pro tlak/teplotu (paty rozvodu)</t>
  </si>
  <si>
    <t>-1207887284</t>
  </si>
  <si>
    <t>14</t>
  </si>
  <si>
    <t>732429212</t>
  </si>
  <si>
    <t>Montáž čerpadla oběhového mokroběžného závitového DN 25</t>
  </si>
  <si>
    <t>soubor</t>
  </si>
  <si>
    <t>-130286359</t>
  </si>
  <si>
    <t>15</t>
  </si>
  <si>
    <t>42611224</t>
  </si>
  <si>
    <t>čerpadlo oběhové teplovodní jednodílné přírubové DN 25 pro vytápění výtlak 4,5m Qmax 5,7m3/h PN 10 T 110°C</t>
  </si>
  <si>
    <t>845415296</t>
  </si>
  <si>
    <t>1 "1.2</t>
  </si>
  <si>
    <t>1 "3.2</t>
  </si>
  <si>
    <t>1 "4.2</t>
  </si>
  <si>
    <t>1 "5.2</t>
  </si>
  <si>
    <t>1 "6.2</t>
  </si>
  <si>
    <t>42611226</t>
  </si>
  <si>
    <t>čerpadlo oběhové teplovodní jednodílné přírubové DN 25 pro vytápění výtlak 6m Qmax 5,4m3/h PN 10 T 110°C</t>
  </si>
  <si>
    <t>799374708</t>
  </si>
  <si>
    <t>1 "2.2</t>
  </si>
  <si>
    <t>17</t>
  </si>
  <si>
    <t>42610585</t>
  </si>
  <si>
    <t>čerpadlo oběhové teplovodní závitové DN 25 pro vytápění výtlak 6m Qmax 2,8m3/h PN 10 T 110°C</t>
  </si>
  <si>
    <t>-168751442</t>
  </si>
  <si>
    <t>1 "7.2</t>
  </si>
  <si>
    <t>18</t>
  </si>
  <si>
    <t>42611341</t>
  </si>
  <si>
    <t>čerpadlo oběhové teplovodní závitové DN 25 pro vytápění výtlak 6m Qmax 4,5m3/h PN 10 T 110°C</t>
  </si>
  <si>
    <t>348973273</t>
  </si>
  <si>
    <t>1 "8.2</t>
  </si>
  <si>
    <t>19</t>
  </si>
  <si>
    <t>998732311</t>
  </si>
  <si>
    <t>Přesun hmot procentní pro strojovny ruční v objektech v do 6 m</t>
  </si>
  <si>
    <t>-1655986427</t>
  </si>
  <si>
    <t>733</t>
  </si>
  <si>
    <t>Ústřední vytápění - rozvodné potrubí</t>
  </si>
  <si>
    <t>733110808</t>
  </si>
  <si>
    <t>Demontáž potrubí ocelového závitového DN přes 32 do 50</t>
  </si>
  <si>
    <t>494027155</t>
  </si>
  <si>
    <t>24 "   1.3 Demontáž potrubí a příslušenství ve strojovně (vymezení pro nové zapojení)</t>
  </si>
  <si>
    <t>733122225</t>
  </si>
  <si>
    <t>Potrubí z uhlíkové oceli tenkostěnné vně pozink spojované lisováním D 28x1,5 mm</t>
  </si>
  <si>
    <t>-996687826</t>
  </si>
  <si>
    <t>22</t>
  </si>
  <si>
    <t>733122226</t>
  </si>
  <si>
    <t>Potrubí z uhlíkové oceli tenkostěnné vně pozink spojované lisováním D 35x1,5 mm</t>
  </si>
  <si>
    <t>-1539894028</t>
  </si>
  <si>
    <t>23</t>
  </si>
  <si>
    <t>733122227</t>
  </si>
  <si>
    <t>Potrubí z uhlíkové oceli tenkostěnné vně pozink spojované lisováním D 42x1,5 mm</t>
  </si>
  <si>
    <t>-585267233</t>
  </si>
  <si>
    <t>24</t>
  </si>
  <si>
    <t>733122228</t>
  </si>
  <si>
    <t>Potrubí z uhlíkové oceli tenkostěnné vně pozink spojované lisováním D 54x1,5 mm</t>
  </si>
  <si>
    <t>-1506475318</t>
  </si>
  <si>
    <t>25</t>
  </si>
  <si>
    <t>998733311</t>
  </si>
  <si>
    <t>Přesun hmot procentní pro rozvody potrubí ruční v objektech v do 6 m</t>
  </si>
  <si>
    <t>-1169875307</t>
  </si>
  <si>
    <t>734</t>
  </si>
  <si>
    <t>Ústřední vytápění - armatury</t>
  </si>
  <si>
    <t>26</t>
  </si>
  <si>
    <t>734109115</t>
  </si>
  <si>
    <t>Montáž armatury přírubové se dvěma přírubami PN 6 DN 65</t>
  </si>
  <si>
    <t>1075602845</t>
  </si>
  <si>
    <t>27</t>
  </si>
  <si>
    <t>UM-9.1</t>
  </si>
  <si>
    <t>Ultrazvukový měřič tepla UH50-A70 příruba DN 65</t>
  </si>
  <si>
    <t>-558759405</t>
  </si>
  <si>
    <t>1 "9.1</t>
  </si>
  <si>
    <t>28</t>
  </si>
  <si>
    <t>734220114</t>
  </si>
  <si>
    <t>Ventil závitový regulační přímý G 1 PN 25 do 120°C vyvažovací bez vypouštění</t>
  </si>
  <si>
    <t>-451157442</t>
  </si>
  <si>
    <t>1 "7.3</t>
  </si>
  <si>
    <t>1 "8.3</t>
  </si>
  <si>
    <t>29</t>
  </si>
  <si>
    <t>734220115</t>
  </si>
  <si>
    <t>Ventil závitový regulační přímý G 5/4 PN 25 do 120°C vyvažovací bez vypouštění</t>
  </si>
  <si>
    <t>-23549304</t>
  </si>
  <si>
    <t>1 "5.3</t>
  </si>
  <si>
    <t>1 "6.3</t>
  </si>
  <si>
    <t>30</t>
  </si>
  <si>
    <t>734220116</t>
  </si>
  <si>
    <t>Ventil závitový regulační přímý G 6/4 PN 25 do 120°C vyvažovací bez vypouštění</t>
  </si>
  <si>
    <t>-1909026579</t>
  </si>
  <si>
    <t>1 "1.3</t>
  </si>
  <si>
    <t>1 "3.3</t>
  </si>
  <si>
    <t>1 "4.3</t>
  </si>
  <si>
    <t>31</t>
  </si>
  <si>
    <t>734220117</t>
  </si>
  <si>
    <t>Ventil závitový regulační přímý G 2 PN 25 do 120°C vyvažovací bez vypouštění</t>
  </si>
  <si>
    <t>36185110</t>
  </si>
  <si>
    <t>1 "2.3</t>
  </si>
  <si>
    <t>734242414</t>
  </si>
  <si>
    <t>Ventil závitový zpětný přímý G 1 PN 16 do 110°C</t>
  </si>
  <si>
    <t>-578010229</t>
  </si>
  <si>
    <t>33</t>
  </si>
  <si>
    <t>734242415</t>
  </si>
  <si>
    <t>Ventil závitový zpětný přímý G 5/4 PN 16 do 110°C</t>
  </si>
  <si>
    <t>427331727</t>
  </si>
  <si>
    <t>34</t>
  </si>
  <si>
    <t>734242416</t>
  </si>
  <si>
    <t>Ventil závitový zpětný přímý G 6/4 PN 16 do 110°C</t>
  </si>
  <si>
    <t>-2056120337</t>
  </si>
  <si>
    <t>35</t>
  </si>
  <si>
    <t>734242417</t>
  </si>
  <si>
    <t>Ventil závitový zpětný přímý G 2 PN 16 do 110°C</t>
  </si>
  <si>
    <t>-709758992</t>
  </si>
  <si>
    <t>36</t>
  </si>
  <si>
    <t>734291123</t>
  </si>
  <si>
    <t>Kohout plnící a vypouštěcí G 1/2 PN 10 do 90°C závitový</t>
  </si>
  <si>
    <t>-456355772</t>
  </si>
  <si>
    <t>37</t>
  </si>
  <si>
    <t>734291255</t>
  </si>
  <si>
    <t>Filtr závitový pro topné a chladicí systémy přímý G 1 PN 16 do 160°C s vnitřními závity</t>
  </si>
  <si>
    <t>-287228107</t>
  </si>
  <si>
    <t>38</t>
  </si>
  <si>
    <t>734291256</t>
  </si>
  <si>
    <t>Filtr závitový pro topné a chladicí systémy přímý G 1 1/4 PN 16 do 160°C s vnitřními závity</t>
  </si>
  <si>
    <t>1562211626</t>
  </si>
  <si>
    <t>39</t>
  </si>
  <si>
    <t>734291257</t>
  </si>
  <si>
    <t>Filtr závitový pro topné a chladicí systémy přímý G 1 1/2 PN 16 do 160°C s vnitřními závity</t>
  </si>
  <si>
    <t>211760409</t>
  </si>
  <si>
    <t>40</t>
  </si>
  <si>
    <t>734291258</t>
  </si>
  <si>
    <t>Filtr závitový pro topné a chladicí systémy přímý G 2 PN 16 do 160°C s vnitřními závity</t>
  </si>
  <si>
    <t>-734283511</t>
  </si>
  <si>
    <t>41</t>
  </si>
  <si>
    <t>734292715</t>
  </si>
  <si>
    <t>Kohout kulový přímý G 1 PN 42 do 185°C vnitřní závit</t>
  </si>
  <si>
    <t>1625612156</t>
  </si>
  <si>
    <t>42</t>
  </si>
  <si>
    <t>734292716</t>
  </si>
  <si>
    <t>Kohout kulový přímý G 1 1/4 PN 42 do 185°C vnitřní závit</t>
  </si>
  <si>
    <t>-523949157</t>
  </si>
  <si>
    <t>43</t>
  </si>
  <si>
    <t>734292717</t>
  </si>
  <si>
    <t>Kohout kulový přímý G 1 1/2 PN 42 do 185°C vnitřní závit</t>
  </si>
  <si>
    <t>613041909</t>
  </si>
  <si>
    <t>44</t>
  </si>
  <si>
    <t>734292718</t>
  </si>
  <si>
    <t>Kohout kulový přímý G 2 PN 42 do 185°C vnitřní závit</t>
  </si>
  <si>
    <t>-1713004787</t>
  </si>
  <si>
    <t>45</t>
  </si>
  <si>
    <t>734295020</t>
  </si>
  <si>
    <t>Směšovací ventil otopných a chladicích systémů závitový třícestný G 1/2" se servomotorem</t>
  </si>
  <si>
    <t>2070454770</t>
  </si>
  <si>
    <t>1 "7.1</t>
  </si>
  <si>
    <t>46</t>
  </si>
  <si>
    <t>734295021</t>
  </si>
  <si>
    <t>Směšovací ventil otopných a chladicích systémů závitový třícestný G 3/4" se servomotorem</t>
  </si>
  <si>
    <t>392734378</t>
  </si>
  <si>
    <t>1 "8.1</t>
  </si>
  <si>
    <t>47</t>
  </si>
  <si>
    <t>734295022</t>
  </si>
  <si>
    <t>Směšovací ventil otopných a chladicích systémů závitový třícestný G 1" se servomotorem</t>
  </si>
  <si>
    <t>-1606981733</t>
  </si>
  <si>
    <t>1 "1.1</t>
  </si>
  <si>
    <t>1 "5.1</t>
  </si>
  <si>
    <t>1 "6.1</t>
  </si>
  <si>
    <t>48</t>
  </si>
  <si>
    <t>734295023</t>
  </si>
  <si>
    <t>Směšovací ventil otopných a chladicích systémů závitový třícestný G 5/4" se servomotorem</t>
  </si>
  <si>
    <t>-1686469133</t>
  </si>
  <si>
    <t>1 "3.1</t>
  </si>
  <si>
    <t>1 "4.1</t>
  </si>
  <si>
    <t>49</t>
  </si>
  <si>
    <t>734295024</t>
  </si>
  <si>
    <t>Směšovací ventil otopných a chladicích systémů závitový třícestný G 6/4" se servomotorem</t>
  </si>
  <si>
    <t>1872126431</t>
  </si>
  <si>
    <t>1 "2.1</t>
  </si>
  <si>
    <t>50</t>
  </si>
  <si>
    <t>734411102</t>
  </si>
  <si>
    <t>Teploměr technický s pevným stonkem a jímkou zadní připojení průměr 63 mm délky 75 mm</t>
  </si>
  <si>
    <t>-2075584231</t>
  </si>
  <si>
    <t>51</t>
  </si>
  <si>
    <t>734421101</t>
  </si>
  <si>
    <t>Tlakoměr s pevným stonkem a zpětnou klapkou tlak 0-16 bar průměr 50 mm spodní připojení</t>
  </si>
  <si>
    <t>-52815082</t>
  </si>
  <si>
    <t>52</t>
  </si>
  <si>
    <t>998734311</t>
  </si>
  <si>
    <t>Přesun hmot procentní pro armatury ruční v objektech v do 6 m</t>
  </si>
  <si>
    <t>-881271901</t>
  </si>
  <si>
    <t>OST</t>
  </si>
  <si>
    <t>Ostatní</t>
  </si>
  <si>
    <t>53</t>
  </si>
  <si>
    <t>1.4</t>
  </si>
  <si>
    <t>Příprava pracoviště, zakrytí, BOZP koordinace</t>
  </si>
  <si>
    <t>---</t>
  </si>
  <si>
    <t>-476292108</t>
  </si>
  <si>
    <t>54</t>
  </si>
  <si>
    <t>6.1</t>
  </si>
  <si>
    <t>Proplach, napuštění a odvzdušnění soustavy</t>
  </si>
  <si>
    <t>paušál</t>
  </si>
  <si>
    <t>-259339000</t>
  </si>
  <si>
    <t>55</t>
  </si>
  <si>
    <t>6.2</t>
  </si>
  <si>
    <t>Tlaková zkouška s protokolem</t>
  </si>
  <si>
    <t>20497391</t>
  </si>
  <si>
    <t>P</t>
  </si>
  <si>
    <t>Poznámka k položce:_x000D_
Dle ČSN 06 0310</t>
  </si>
  <si>
    <t>56</t>
  </si>
  <si>
    <t>6.3</t>
  </si>
  <si>
    <t>Hydraulické vyvážení větví (nastavení vyvažovacích ventilů)</t>
  </si>
  <si>
    <t>2135680834</t>
  </si>
  <si>
    <t>Poznámka k položce:_x000D_
Pro 8 větví; bez regulačních pohonů MaR</t>
  </si>
  <si>
    <t>57</t>
  </si>
  <si>
    <t>6.4</t>
  </si>
  <si>
    <t>Dokumentace skutečného provedení</t>
  </si>
  <si>
    <t>ks</t>
  </si>
  <si>
    <t>-1867212675</t>
  </si>
  <si>
    <t>Poznámka k položce:_x000D_
Aktualizace schémat a popisů</t>
  </si>
  <si>
    <t>58</t>
  </si>
  <si>
    <t>7.1</t>
  </si>
  <si>
    <t>Úklid pracoviště a předání staveniště</t>
  </si>
  <si>
    <t>772158651</t>
  </si>
  <si>
    <t>59</t>
  </si>
  <si>
    <t>7.2</t>
  </si>
  <si>
    <t>Koordinace BOZP a zabezpečení stavby</t>
  </si>
  <si>
    <t>-406228900</t>
  </si>
  <si>
    <t>Poznámka k položce:_x000D_
Dočasné značení, bezpečnost</t>
  </si>
  <si>
    <t>20 - MaR</t>
  </si>
  <si>
    <t>D1 - I. Výroba rozvaděče RA14</t>
  </si>
  <si>
    <t>D2 - II. Napájení a jištění AC/DC</t>
  </si>
  <si>
    <t>D3 - III. Řídicí systém DOMAT</t>
  </si>
  <si>
    <t>D4 - IV. Svorkovnice a vnitřní rozvody</t>
  </si>
  <si>
    <t>D5 - V. Akční orgány – servopohony</t>
  </si>
  <si>
    <t>D6 - VI. Snímače</t>
  </si>
  <si>
    <t>D7 - VII. Kabeláž v poli</t>
  </si>
  <si>
    <t>D8 - VIII. Instalace a zapojení RA14 na místě</t>
  </si>
  <si>
    <t>D9 - IX. Uvádění do provozu, testy, školení</t>
  </si>
  <si>
    <t>D1</t>
  </si>
  <si>
    <t>I. Výroba rozvaděče RA14</t>
  </si>
  <si>
    <t>Skříň rozvaděče RA14, IP54, 800×800×300 mm (nástěnná)</t>
  </si>
  <si>
    <t>Poznámka k položce:_x000D_
Rittal AX / Schneider Spacial; barva RAL7035</t>
  </si>
  <si>
    <t>1.2</t>
  </si>
  <si>
    <t>Montážní deska a DIN lišty (komplet)</t>
  </si>
  <si>
    <t>Poznámka k položce:_x000D_
DIN 35, nosné profily, upevnění</t>
  </si>
  <si>
    <t>1.3</t>
  </si>
  <si>
    <t>Průchodky/glandy a záslepky kabelových otvorů</t>
  </si>
  <si>
    <t>Poznámka k položce:_x000D_
M20–M32, IP66, včetně protioděrných vložek</t>
  </si>
  <si>
    <t>Ventilátor/filtrační jednotka rozvaděče (volitelně)</t>
  </si>
  <si>
    <t>Poznámka k položce:_x000D_
Dle potřeby podle tepelných ztrát</t>
  </si>
  <si>
    <t>1.5</t>
  </si>
  <si>
    <t>Přípojnice PE/N, uzemnění, Cu pásek</t>
  </si>
  <si>
    <t>Poznámka k položce:_x000D_
Uzemnění, propoj PE, návlečky</t>
  </si>
  <si>
    <t>1.6</t>
  </si>
  <si>
    <t>Výroba/kompletace rozvaděče RA14 dle PD (dílna)</t>
  </si>
  <si>
    <t>Poznámka k položce:_x000D_
Skříň, montážní deska, osazení, popisy</t>
  </si>
  <si>
    <t>1.7</t>
  </si>
  <si>
    <t>FAT v dílně – napájení, I/O, komunikace</t>
  </si>
  <si>
    <t>Poznámka k položce:_x000D_
Protokol o zkouškách, záloha konfigurace</t>
  </si>
  <si>
    <t>1.8</t>
  </si>
  <si>
    <t>Dokumentace výroby (svorkové plány, schémata, kusovník)</t>
  </si>
  <si>
    <t>Poznámka k položce:_x000D_
Tištěně + PDF, popisy svorek a vodičů</t>
  </si>
  <si>
    <t>D2</t>
  </si>
  <si>
    <t>II. Napájení a jištění AC/DC</t>
  </si>
  <si>
    <t>Hlavní vypínač rozvaděče 3P 25 A (dveřní)</t>
  </si>
  <si>
    <t>Svodič přepětí T2 230 V (L‑N‑PE)</t>
  </si>
  <si>
    <t>Jistič přívodu 3P B16 A</t>
  </si>
  <si>
    <t>Proudový chránič 40 A / 30 mA, typ A</t>
  </si>
  <si>
    <t>Zdroj 24 VDC min. 120 W</t>
  </si>
  <si>
    <t>D3</t>
  </si>
  <si>
    <t>III. Řídicí systém DOMAT</t>
  </si>
  <si>
    <t>3.1</t>
  </si>
  <si>
    <t>PLC domat markMX.3 – CPU</t>
  </si>
  <si>
    <t>3.2</t>
  </si>
  <si>
    <t>HMI domat HT300 – dveřní panel</t>
  </si>
  <si>
    <t>3.3</t>
  </si>
  <si>
    <t>Modul AI 8kan (např. R560)</t>
  </si>
  <si>
    <t>3.4</t>
  </si>
  <si>
    <t>Modul AO 8kan (např. R670)</t>
  </si>
  <si>
    <t>3.5</t>
  </si>
  <si>
    <t>Modul DO 16kan (Domat)</t>
  </si>
  <si>
    <t>3.6</t>
  </si>
  <si>
    <t>Modul DI 16kan (Domat)</t>
  </si>
  <si>
    <t>3.7</t>
  </si>
  <si>
    <t>M‑Bus převodník RS232↔M‑Bus (R095)</t>
  </si>
  <si>
    <t>3.8</t>
  </si>
  <si>
    <t>Ethernet switch 5p (industrial)</t>
  </si>
  <si>
    <t>D4</t>
  </si>
  <si>
    <t>IV. Svorkovnice a vnitřní rozvody</t>
  </si>
  <si>
    <t>4.1</t>
  </si>
  <si>
    <t>Svorky řadové 2,5 mm² – AI skupina</t>
  </si>
  <si>
    <t>4.2</t>
  </si>
  <si>
    <t>Svorky řadové 2,5 mm² – AO skupina</t>
  </si>
  <si>
    <t>4.3</t>
  </si>
  <si>
    <t>Svorky řadové 2,5 mm² – DI skupina</t>
  </si>
  <si>
    <t>4.4</t>
  </si>
  <si>
    <t>Svorky řadové 2,5 mm² – DO skupina</t>
  </si>
  <si>
    <t>4.5</t>
  </si>
  <si>
    <t>Svorky PE řadové (žlutozelené)</t>
  </si>
  <si>
    <t>4.6</t>
  </si>
  <si>
    <t>Koncové destičky ke svorkám</t>
  </si>
  <si>
    <t>4.7</t>
  </si>
  <si>
    <t>Koncové zarážky na DIN lištu</t>
  </si>
  <si>
    <t>4.8</t>
  </si>
  <si>
    <t>Propojky/můstky do svorek (hřebínky)</t>
  </si>
  <si>
    <t>4.9</t>
  </si>
  <si>
    <t>Uzemňovací lišta PE</t>
  </si>
  <si>
    <t>60</t>
  </si>
  <si>
    <t>4.10</t>
  </si>
  <si>
    <t>Vodiče H07V‑K 1,5 mm² – propojovací</t>
  </si>
  <si>
    <t>62</t>
  </si>
  <si>
    <t>4.11</t>
  </si>
  <si>
    <t>Vodiče H07V‑K 2,5 mm² – propojovací</t>
  </si>
  <si>
    <t>64</t>
  </si>
  <si>
    <t>4.12</t>
  </si>
  <si>
    <t>Kabelové kanály v rozvaděči 40×60 / 60×60</t>
  </si>
  <si>
    <t>66</t>
  </si>
  <si>
    <t>4.13</t>
  </si>
  <si>
    <t>Označovací návlečky a štítky vodičů/svorek</t>
  </si>
  <si>
    <t>68</t>
  </si>
  <si>
    <t>D5</t>
  </si>
  <si>
    <t>V. Akční orgány – servopohony</t>
  </si>
  <si>
    <t>5.1</t>
  </si>
  <si>
    <t>Servopohon 0–10 V pro směšovací ventil větve V1</t>
  </si>
  <si>
    <t>70</t>
  </si>
  <si>
    <t>5.2</t>
  </si>
  <si>
    <t>Servopohon 0–10 V pro směšovací ventil větve V2</t>
  </si>
  <si>
    <t>72</t>
  </si>
  <si>
    <t>5.3</t>
  </si>
  <si>
    <t>Servopohon 0–10 V pro směšovací ventil větve V3</t>
  </si>
  <si>
    <t>74</t>
  </si>
  <si>
    <t>5.4</t>
  </si>
  <si>
    <t>Servopohon 0–10 V pro směšovací ventil větve V4</t>
  </si>
  <si>
    <t>76</t>
  </si>
  <si>
    <t>5.5</t>
  </si>
  <si>
    <t>Servopohon 0–10 V pro směšovací ventil větve V5</t>
  </si>
  <si>
    <t>78</t>
  </si>
  <si>
    <t>5.6</t>
  </si>
  <si>
    <t>Servopohon 0–10 V pro směšovací ventil větve V6</t>
  </si>
  <si>
    <t>80</t>
  </si>
  <si>
    <t>5.7</t>
  </si>
  <si>
    <t>Servopohon 0–10 V pro směšovací ventil větve V7</t>
  </si>
  <si>
    <t>82</t>
  </si>
  <si>
    <t>5.8</t>
  </si>
  <si>
    <t>Servopohon 0–10 V pro směšovací ventil větve V8</t>
  </si>
  <si>
    <t>84</t>
  </si>
  <si>
    <t>D6</t>
  </si>
  <si>
    <t>VI. Snímače</t>
  </si>
  <si>
    <t>6.10</t>
  </si>
  <si>
    <t>Čidlo teploty prostoru strojovny (Pt1000, IP65) – havarijní řetězec</t>
  </si>
  <si>
    <t>86</t>
  </si>
  <si>
    <t>Poznámka k položce:_x000D_
Montáž ve strojovně výměníků; součást havarijního řetězce (přehřátí)</t>
  </si>
  <si>
    <t>6.11</t>
  </si>
  <si>
    <t>Čidlo teploty zásobníku TUV (boiler) Pt1000 (v jímce)</t>
  </si>
  <si>
    <t>88</t>
  </si>
  <si>
    <t>Poznámka k položce:_x000D_
Hlavní zásobník TUV – pro řízení nabíjení a hlídání</t>
  </si>
  <si>
    <t>Čidlo venkovní teploty Pt1000</t>
  </si>
  <si>
    <t>90</t>
  </si>
  <si>
    <t>T primár CZT – přívod + vrat (v jímce)</t>
  </si>
  <si>
    <t>92</t>
  </si>
  <si>
    <t>T sekundár za anuloidem – přívod + vrat (v jímce)</t>
  </si>
  <si>
    <t>94</t>
  </si>
  <si>
    <t>T sekundár – výstup větví V1–V8 (v jímce)</t>
  </si>
  <si>
    <t>96</t>
  </si>
  <si>
    <t>Poznámka k položce:_x000D_
Rozdělovač – výstupní teploty větví</t>
  </si>
  <si>
    <t>6.5</t>
  </si>
  <si>
    <t>T TV – výstup + vrat (v jímce)</t>
  </si>
  <si>
    <t>98</t>
  </si>
  <si>
    <t>6.6</t>
  </si>
  <si>
    <t>T TV – cirkulace přívod + vrat (v jímce)</t>
  </si>
  <si>
    <t>100</t>
  </si>
  <si>
    <t>6.7</t>
  </si>
  <si>
    <t>Tlak topného systému 4–20 mA + 3‑cestný kohout</t>
  </si>
  <si>
    <t>102</t>
  </si>
  <si>
    <t>6.8</t>
  </si>
  <si>
    <t>Sonda zaplavení strojovny 4–20 mA</t>
  </si>
  <si>
    <t>104</t>
  </si>
  <si>
    <t>6.9</t>
  </si>
  <si>
    <t>Havarijní relé zaplavení (HR)</t>
  </si>
  <si>
    <t>106</t>
  </si>
  <si>
    <t>6.5.1</t>
  </si>
  <si>
    <t>T sekundár – vrat větví V1–V8 (v jímce)</t>
  </si>
  <si>
    <t>108</t>
  </si>
  <si>
    <t>Poznámka k položce:_x000D_
Rozdělovač – vratné teploty větví</t>
  </si>
  <si>
    <t>D7</t>
  </si>
  <si>
    <t>VII. Kabeláž v poli</t>
  </si>
  <si>
    <t>Napájecí přívod rozvaděče CYKY‑J 3×2,5 – uložení + zakončení</t>
  </si>
  <si>
    <t>110</t>
  </si>
  <si>
    <t>Kabeláž čidel Pt1000 J‑Y(St)Y 2×2×0,8 – uložení + zakončení</t>
  </si>
  <si>
    <t>112</t>
  </si>
  <si>
    <t>7.3</t>
  </si>
  <si>
    <t>AO 0–10 V k servům LiYCY 2×1 – uložení + zakončení</t>
  </si>
  <si>
    <t>114</t>
  </si>
  <si>
    <t>7.4</t>
  </si>
  <si>
    <t>DO/DI k čerpadlům LiYCY 3×1 – uložení + zakončení</t>
  </si>
  <si>
    <t>116</t>
  </si>
  <si>
    <t>7.5</t>
  </si>
  <si>
    <t>M‑Bus J‑Y(St)Y 2×2×0,8 – kalorimetr</t>
  </si>
  <si>
    <t>118</t>
  </si>
  <si>
    <t>7.6</t>
  </si>
  <si>
    <t>Kabelové žlaby/trubky, upevnění, kotvení</t>
  </si>
  <si>
    <t>120</t>
  </si>
  <si>
    <t>61</t>
  </si>
  <si>
    <t>7.7</t>
  </si>
  <si>
    <t>DO/DI – porucha VZT LiYCY 3×1 – uložení + zakončení</t>
  </si>
  <si>
    <t>122</t>
  </si>
  <si>
    <t>Poznámka k položce:_x000D_
Samostatný kabel pro poruchový kontakt VZT</t>
  </si>
  <si>
    <t>7.8</t>
  </si>
  <si>
    <t>Kabeláž čidla teploty strojovna J‑Y(St)Y 2×2×0,8 – uložení + zakončení</t>
  </si>
  <si>
    <t>124</t>
  </si>
  <si>
    <t>Poznámka k položce:_x000D_
Prostorové čidlo – strojovna</t>
  </si>
  <si>
    <t>63</t>
  </si>
  <si>
    <t>7.9</t>
  </si>
  <si>
    <t>DO – požadavek chodu VZT LiYCY 3×1 – uložení + zakončení</t>
  </si>
  <si>
    <t>126</t>
  </si>
  <si>
    <t>Poznámka k položce:_x000D_
Samostatný DO/DI kabel – chod VZT</t>
  </si>
  <si>
    <t>7.10</t>
  </si>
  <si>
    <t>DI – signál zanesení filtru VZT LiYCY 3×1 – uložení + zakončení</t>
  </si>
  <si>
    <t>128</t>
  </si>
  <si>
    <t>Poznámka k položce:_x000D_
Kontakt filtru VZT – DI</t>
  </si>
  <si>
    <t>65</t>
  </si>
  <si>
    <t>7.11</t>
  </si>
  <si>
    <t>Kabeláž termostatu přehřátí primáru LiYCY 2×1 – uložení + zakončení</t>
  </si>
  <si>
    <t>130</t>
  </si>
  <si>
    <t>Poznámka k položce:_x000D_
Přenos hav. signálu do RA14</t>
  </si>
  <si>
    <t>7.12</t>
  </si>
  <si>
    <t>DO/DI – čerpadlo ohřevu VZT LiYCY 3×1 – uložení + zakončení</t>
  </si>
  <si>
    <t>132</t>
  </si>
  <si>
    <t>Poznámka k položce:_x000D_
Start/stop + porucha čerpadla VZT</t>
  </si>
  <si>
    <t>67</t>
  </si>
  <si>
    <t>7.13</t>
  </si>
  <si>
    <t>DO/DI – čerpadlo cirkulace TUV LiYCY 3×1 – uložení + zakončení</t>
  </si>
  <si>
    <t>134</t>
  </si>
  <si>
    <t>Poznámka k položce:_x000D_
Start/stop + stav čerpadla TUV cirkulace</t>
  </si>
  <si>
    <t>7.14</t>
  </si>
  <si>
    <t>DO/DI – čerpadlo nabíjení boileru LiYCY 3×1 – uložení + zakončení</t>
  </si>
  <si>
    <t>136</t>
  </si>
  <si>
    <t>Poznámka k položce:_x000D_
Start/stop + stav čerpadla nabíjení zásobníku</t>
  </si>
  <si>
    <t>69</t>
  </si>
  <si>
    <t>7.15</t>
  </si>
  <si>
    <t>Kabeláž čidla teploty boiler J‑Y(St)Y 2×2×0,8 – uložení + zakončení</t>
  </si>
  <si>
    <t>138</t>
  </si>
  <si>
    <t>Poznámka k položce:_x000D_
Snimač TUV v zásobníku (jímka)</t>
  </si>
  <si>
    <t>D8</t>
  </si>
  <si>
    <t>VIII. Instalace a zapojení RA14 na místě</t>
  </si>
  <si>
    <t>8.1</t>
  </si>
  <si>
    <t>Doprava, usazení a kotvení rozvaděče RA14</t>
  </si>
  <si>
    <t>140</t>
  </si>
  <si>
    <t>71</t>
  </si>
  <si>
    <t>8.2</t>
  </si>
  <si>
    <t>Zapojení přívodu, uzemnění a glandy</t>
  </si>
  <si>
    <t>142</t>
  </si>
  <si>
    <t>8.3</t>
  </si>
  <si>
    <t>Zakončení a popis všech polních kabelů</t>
  </si>
  <si>
    <t>144</t>
  </si>
  <si>
    <t>D9</t>
  </si>
  <si>
    <t>IX. Uvádění do provozu, testy, školení</t>
  </si>
  <si>
    <t>73</t>
  </si>
  <si>
    <t>9.1</t>
  </si>
  <si>
    <t>SAT – 100 % I/O, alarmy, trendy, protokoly</t>
  </si>
  <si>
    <t>146</t>
  </si>
  <si>
    <t>9.2</t>
  </si>
  <si>
    <t>Konfigurace PLC/HMI, vizualizace, zálohy</t>
  </si>
  <si>
    <t>148</t>
  </si>
  <si>
    <t>75</t>
  </si>
  <si>
    <t>9.3</t>
  </si>
  <si>
    <t>Školení obsluhy</t>
  </si>
  <si>
    <t>150</t>
  </si>
  <si>
    <t>9.4</t>
  </si>
  <si>
    <t>Dokumentace skutečného provedení (As-Built)</t>
  </si>
  <si>
    <t>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</si>
</sst>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72" t="s">
        <v>5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203" t="s">
        <v>14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7"/>
      <c r="BE5" s="200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204" t="s">
        <v>17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7"/>
      <c r="BE6" s="201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201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27</v>
      </c>
      <c r="AR8" s="17"/>
      <c r="BE8" s="201"/>
      <c r="BS8" s="14" t="s">
        <v>6</v>
      </c>
    </row>
    <row r="9" spans="1:74" ht="14.45" customHeight="1">
      <c r="B9" s="17"/>
      <c r="AR9" s="17"/>
      <c r="BE9" s="201"/>
      <c r="BS9" s="14" t="s">
        <v>6</v>
      </c>
    </row>
    <row r="10" spans="1:74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201"/>
      <c r="BS10" s="14" t="s">
        <v>6</v>
      </c>
    </row>
    <row r="11" spans="1:74" ht="18.399999999999999" customHeight="1">
      <c r="B11" s="17"/>
      <c r="E11" s="22" t="s">
        <v>17</v>
      </c>
      <c r="AK11" s="24" t="s">
        <v>25</v>
      </c>
      <c r="AN11" s="22" t="s">
        <v>1</v>
      </c>
      <c r="AR11" s="17"/>
      <c r="BE11" s="201"/>
      <c r="BS11" s="14" t="s">
        <v>6</v>
      </c>
    </row>
    <row r="12" spans="1:74" ht="6.95" customHeight="1">
      <c r="B12" s="17"/>
      <c r="AR12" s="17"/>
      <c r="BE12" s="201"/>
      <c r="BS12" s="14" t="s">
        <v>6</v>
      </c>
    </row>
    <row r="13" spans="1:74" ht="12" customHeight="1">
      <c r="B13" s="17"/>
      <c r="D13" s="24" t="s">
        <v>26</v>
      </c>
      <c r="AK13" s="24" t="s">
        <v>24</v>
      </c>
      <c r="AN13" s="26" t="s">
        <v>27</v>
      </c>
      <c r="AR13" s="17"/>
      <c r="BE13" s="201"/>
      <c r="BS13" s="14" t="s">
        <v>6</v>
      </c>
    </row>
    <row r="14" spans="1:74" ht="12.75">
      <c r="B14" s="17"/>
      <c r="E14" s="205" t="s">
        <v>27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4" t="s">
        <v>25</v>
      </c>
      <c r="AN14" s="26" t="s">
        <v>27</v>
      </c>
      <c r="AR14" s="17"/>
      <c r="BE14" s="201"/>
      <c r="BS14" s="14" t="s">
        <v>6</v>
      </c>
    </row>
    <row r="15" spans="1:74" ht="6.95" customHeight="1">
      <c r="B15" s="17"/>
      <c r="AR15" s="17"/>
      <c r="BE15" s="201"/>
      <c r="BS15" s="14" t="s">
        <v>3</v>
      </c>
    </row>
    <row r="16" spans="1:74" ht="12" customHeight="1">
      <c r="B16" s="17"/>
      <c r="D16" s="24" t="s">
        <v>28</v>
      </c>
      <c r="AK16" s="24" t="s">
        <v>24</v>
      </c>
      <c r="AN16" s="22" t="s">
        <v>1</v>
      </c>
      <c r="AR16" s="17"/>
      <c r="BE16" s="201"/>
      <c r="BS16" s="14" t="s">
        <v>3</v>
      </c>
    </row>
    <row r="17" spans="2:7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201"/>
      <c r="BS17" s="14" t="s">
        <v>30</v>
      </c>
    </row>
    <row r="18" spans="2:71" ht="6.95" customHeight="1">
      <c r="B18" s="17"/>
      <c r="AR18" s="17"/>
      <c r="BE18" s="201"/>
      <c r="BS18" s="14" t="s">
        <v>6</v>
      </c>
    </row>
    <row r="19" spans="2:71" ht="12" customHeight="1">
      <c r="B19" s="17"/>
      <c r="D19" s="24" t="s">
        <v>31</v>
      </c>
      <c r="AK19" s="24" t="s">
        <v>24</v>
      </c>
      <c r="AN19" s="22" t="s">
        <v>1</v>
      </c>
      <c r="AR19" s="17"/>
      <c r="BE19" s="201"/>
      <c r="BS19" s="14" t="s">
        <v>6</v>
      </c>
    </row>
    <row r="20" spans="2:71" ht="18.399999999999999" customHeight="1">
      <c r="B20" s="17"/>
      <c r="E20" s="22" t="s">
        <v>29</v>
      </c>
      <c r="AK20" s="24" t="s">
        <v>25</v>
      </c>
      <c r="AN20" s="22" t="s">
        <v>1</v>
      </c>
      <c r="AR20" s="17"/>
      <c r="BE20" s="201"/>
      <c r="BS20" s="14" t="s">
        <v>30</v>
      </c>
    </row>
    <row r="21" spans="2:71" ht="6.95" customHeight="1">
      <c r="B21" s="17"/>
      <c r="AR21" s="17"/>
      <c r="BE21" s="201"/>
    </row>
    <row r="22" spans="2:71" ht="12" customHeight="1">
      <c r="B22" s="17"/>
      <c r="D22" s="24" t="s">
        <v>32</v>
      </c>
      <c r="AR22" s="17"/>
      <c r="BE22" s="201"/>
    </row>
    <row r="23" spans="2:71" ht="16.5" customHeight="1">
      <c r="B23" s="17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7"/>
      <c r="BE23" s="201"/>
    </row>
    <row r="24" spans="2:71" ht="6.95" customHeight="1">
      <c r="B24" s="17"/>
      <c r="AR24" s="17"/>
      <c r="BE24" s="201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1"/>
    </row>
    <row r="26" spans="2:71" s="1" customFormat="1" ht="25.9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8">
        <f>ROUND(AG94,2)</f>
        <v>0</v>
      </c>
      <c r="AL26" s="209"/>
      <c r="AM26" s="209"/>
      <c r="AN26" s="209"/>
      <c r="AO26" s="209"/>
      <c r="AR26" s="29"/>
      <c r="BE26" s="201"/>
    </row>
    <row r="27" spans="2:71" s="1" customFormat="1" ht="6.95" customHeight="1">
      <c r="B27" s="29"/>
      <c r="AR27" s="29"/>
      <c r="BE27" s="201"/>
    </row>
    <row r="28" spans="2:71" s="1" customFormat="1" ht="12.75">
      <c r="B28" s="29"/>
      <c r="L28" s="210" t="s">
        <v>34</v>
      </c>
      <c r="M28" s="210"/>
      <c r="N28" s="210"/>
      <c r="O28" s="210"/>
      <c r="P28" s="210"/>
      <c r="W28" s="210" t="s">
        <v>35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36</v>
      </c>
      <c r="AL28" s="210"/>
      <c r="AM28" s="210"/>
      <c r="AN28" s="210"/>
      <c r="AO28" s="210"/>
      <c r="AR28" s="29"/>
      <c r="BE28" s="201"/>
    </row>
    <row r="29" spans="2:71" s="2" customFormat="1" ht="14.45" customHeight="1">
      <c r="B29" s="33"/>
      <c r="D29" s="24" t="s">
        <v>37</v>
      </c>
      <c r="F29" s="24" t="s">
        <v>38</v>
      </c>
      <c r="L29" s="195">
        <v>0.21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3"/>
      <c r="BE29" s="202"/>
    </row>
    <row r="30" spans="2:71" s="2" customFormat="1" ht="14.45" customHeight="1">
      <c r="B30" s="33"/>
      <c r="F30" s="24" t="s">
        <v>39</v>
      </c>
      <c r="L30" s="195">
        <v>0.12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3"/>
      <c r="BE30" s="202"/>
    </row>
    <row r="31" spans="2:71" s="2" customFormat="1" ht="14.45" hidden="1" customHeight="1">
      <c r="B31" s="33"/>
      <c r="F31" s="24" t="s">
        <v>40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3"/>
      <c r="BE31" s="202"/>
    </row>
    <row r="32" spans="2:71" s="2" customFormat="1" ht="14.45" hidden="1" customHeight="1">
      <c r="B32" s="33"/>
      <c r="F32" s="24" t="s">
        <v>41</v>
      </c>
      <c r="L32" s="195">
        <v>0.12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3"/>
      <c r="BE32" s="202"/>
    </row>
    <row r="33" spans="2:57" s="2" customFormat="1" ht="14.45" hidden="1" customHeight="1">
      <c r="B33" s="33"/>
      <c r="F33" s="24" t="s">
        <v>42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3"/>
      <c r="BE33" s="202"/>
    </row>
    <row r="34" spans="2:57" s="1" customFormat="1" ht="6.95" customHeight="1">
      <c r="B34" s="29"/>
      <c r="AR34" s="29"/>
      <c r="BE34" s="201"/>
    </row>
    <row r="35" spans="2:57" s="1" customFormat="1" ht="25.9" customHeight="1"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196" t="s">
        <v>45</v>
      </c>
      <c r="Y35" s="197"/>
      <c r="Z35" s="197"/>
      <c r="AA35" s="197"/>
      <c r="AB35" s="197"/>
      <c r="AC35" s="36"/>
      <c r="AD35" s="36"/>
      <c r="AE35" s="36"/>
      <c r="AF35" s="36"/>
      <c r="AG35" s="36"/>
      <c r="AH35" s="36"/>
      <c r="AI35" s="36"/>
      <c r="AJ35" s="36"/>
      <c r="AK35" s="198">
        <f>SUM(AK26:AK33)</f>
        <v>0</v>
      </c>
      <c r="AL35" s="197"/>
      <c r="AM35" s="197"/>
      <c r="AN35" s="197"/>
      <c r="AO35" s="199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46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47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9"/>
      <c r="D60" s="40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48</v>
      </c>
      <c r="AI60" s="31"/>
      <c r="AJ60" s="31"/>
      <c r="AK60" s="31"/>
      <c r="AL60" s="31"/>
      <c r="AM60" s="40" t="s">
        <v>49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9"/>
      <c r="D64" s="38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51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9"/>
      <c r="D75" s="40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48</v>
      </c>
      <c r="AI75" s="31"/>
      <c r="AJ75" s="31"/>
      <c r="AK75" s="31"/>
      <c r="AL75" s="31"/>
      <c r="AM75" s="40" t="s">
        <v>49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52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Y804</v>
      </c>
      <c r="AR84" s="45"/>
    </row>
    <row r="85" spans="1:91" s="4" customFormat="1" ht="36.950000000000003" customHeight="1">
      <c r="B85" s="46"/>
      <c r="C85" s="47" t="s">
        <v>16</v>
      </c>
      <c r="L85" s="184" t="str">
        <f>K6</f>
        <v>MÚ Ostrov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Ostrov</v>
      </c>
      <c r="AI87" s="24" t="s">
        <v>22</v>
      </c>
      <c r="AM87" s="186" t="str">
        <f>IF(AN8= "","",AN8)</f>
        <v>Vyplň údaj</v>
      </c>
      <c r="AN87" s="186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23</v>
      </c>
      <c r="L89" s="3" t="str">
        <f>IF(E11= "","",E11)</f>
        <v>MÚ Ostrov</v>
      </c>
      <c r="AI89" s="24" t="s">
        <v>28</v>
      </c>
      <c r="AM89" s="187" t="str">
        <f>IF(E17="","",E17)</f>
        <v xml:space="preserve"> </v>
      </c>
      <c r="AN89" s="188"/>
      <c r="AO89" s="188"/>
      <c r="AP89" s="188"/>
      <c r="AR89" s="29"/>
      <c r="AS89" s="189" t="s">
        <v>53</v>
      </c>
      <c r="AT89" s="190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26</v>
      </c>
      <c r="L90" s="3" t="str">
        <f>IF(E14= "Vyplň údaj","",E14)</f>
        <v/>
      </c>
      <c r="AI90" s="24" t="s">
        <v>31</v>
      </c>
      <c r="AM90" s="187" t="str">
        <f>IF(E20="","",E20)</f>
        <v xml:space="preserve"> </v>
      </c>
      <c r="AN90" s="188"/>
      <c r="AO90" s="188"/>
      <c r="AP90" s="188"/>
      <c r="AR90" s="29"/>
      <c r="AS90" s="191"/>
      <c r="AT90" s="192"/>
      <c r="BD90" s="53"/>
    </row>
    <row r="91" spans="1:91" s="1" customFormat="1" ht="10.9" customHeight="1">
      <c r="B91" s="29"/>
      <c r="AR91" s="29"/>
      <c r="AS91" s="191"/>
      <c r="AT91" s="192"/>
      <c r="BD91" s="53"/>
    </row>
    <row r="92" spans="1:91" s="1" customFormat="1" ht="29.25" customHeight="1">
      <c r="B92" s="29"/>
      <c r="C92" s="179" t="s">
        <v>54</v>
      </c>
      <c r="D92" s="180"/>
      <c r="E92" s="180"/>
      <c r="F92" s="180"/>
      <c r="G92" s="180"/>
      <c r="H92" s="54"/>
      <c r="I92" s="181" t="s">
        <v>55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56</v>
      </c>
      <c r="AH92" s="180"/>
      <c r="AI92" s="180"/>
      <c r="AJ92" s="180"/>
      <c r="AK92" s="180"/>
      <c r="AL92" s="180"/>
      <c r="AM92" s="180"/>
      <c r="AN92" s="181" t="s">
        <v>57</v>
      </c>
      <c r="AO92" s="180"/>
      <c r="AP92" s="183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77">
        <f>ROUND(SUM(AG95:AG96),2)</f>
        <v>0</v>
      </c>
      <c r="AH94" s="177"/>
      <c r="AI94" s="177"/>
      <c r="AJ94" s="177"/>
      <c r="AK94" s="177"/>
      <c r="AL94" s="177"/>
      <c r="AM94" s="177"/>
      <c r="AN94" s="178">
        <f>SUM(AG94,AT94)</f>
        <v>0</v>
      </c>
      <c r="AO94" s="178"/>
      <c r="AP94" s="178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72</v>
      </c>
      <c r="BT94" s="69" t="s">
        <v>73</v>
      </c>
      <c r="BU94" s="70" t="s">
        <v>74</v>
      </c>
      <c r="BV94" s="69" t="s">
        <v>75</v>
      </c>
      <c r="BW94" s="69" t="s">
        <v>4</v>
      </c>
      <c r="BX94" s="69" t="s">
        <v>76</v>
      </c>
      <c r="CL94" s="69" t="s">
        <v>1</v>
      </c>
    </row>
    <row r="95" spans="1:91" s="6" customFormat="1" ht="16.5" customHeight="1">
      <c r="A95" s="71" t="s">
        <v>77</v>
      </c>
      <c r="B95" s="72"/>
      <c r="C95" s="73"/>
      <c r="D95" s="176" t="s">
        <v>78</v>
      </c>
      <c r="E95" s="176"/>
      <c r="F95" s="176"/>
      <c r="G95" s="176"/>
      <c r="H95" s="176"/>
      <c r="I95" s="74"/>
      <c r="J95" s="176" t="s">
        <v>79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4">
        <f>'10 - ÚT'!J30</f>
        <v>0</v>
      </c>
      <c r="AH95" s="175"/>
      <c r="AI95" s="175"/>
      <c r="AJ95" s="175"/>
      <c r="AK95" s="175"/>
      <c r="AL95" s="175"/>
      <c r="AM95" s="175"/>
      <c r="AN95" s="174">
        <f>SUM(AG95,AT95)</f>
        <v>0</v>
      </c>
      <c r="AO95" s="175"/>
      <c r="AP95" s="175"/>
      <c r="AQ95" s="75" t="s">
        <v>80</v>
      </c>
      <c r="AR95" s="72"/>
      <c r="AS95" s="76">
        <v>0</v>
      </c>
      <c r="AT95" s="77">
        <f>ROUND(SUM(AV95:AW95),2)</f>
        <v>0</v>
      </c>
      <c r="AU95" s="78">
        <f>'10 - ÚT'!P122</f>
        <v>0</v>
      </c>
      <c r="AV95" s="77">
        <f>'10 - ÚT'!J33</f>
        <v>0</v>
      </c>
      <c r="AW95" s="77">
        <f>'10 - ÚT'!J34</f>
        <v>0</v>
      </c>
      <c r="AX95" s="77">
        <f>'10 - ÚT'!J35</f>
        <v>0</v>
      </c>
      <c r="AY95" s="77">
        <f>'10 - ÚT'!J36</f>
        <v>0</v>
      </c>
      <c r="AZ95" s="77">
        <f>'10 - ÚT'!F33</f>
        <v>0</v>
      </c>
      <c r="BA95" s="77">
        <f>'10 - ÚT'!F34</f>
        <v>0</v>
      </c>
      <c r="BB95" s="77">
        <f>'10 - ÚT'!F35</f>
        <v>0</v>
      </c>
      <c r="BC95" s="77">
        <f>'10 - ÚT'!F36</f>
        <v>0</v>
      </c>
      <c r="BD95" s="79">
        <f>'10 - ÚT'!F37</f>
        <v>0</v>
      </c>
      <c r="BT95" s="80" t="s">
        <v>81</v>
      </c>
      <c r="BV95" s="80" t="s">
        <v>75</v>
      </c>
      <c r="BW95" s="80" t="s">
        <v>82</v>
      </c>
      <c r="BX95" s="80" t="s">
        <v>4</v>
      </c>
      <c r="CL95" s="80" t="s">
        <v>1</v>
      </c>
      <c r="CM95" s="80" t="s">
        <v>83</v>
      </c>
    </row>
    <row r="96" spans="1:91" s="6" customFormat="1" ht="16.5" customHeight="1">
      <c r="A96" s="71" t="s">
        <v>77</v>
      </c>
      <c r="B96" s="72"/>
      <c r="C96" s="73"/>
      <c r="D96" s="176" t="s">
        <v>84</v>
      </c>
      <c r="E96" s="176"/>
      <c r="F96" s="176"/>
      <c r="G96" s="176"/>
      <c r="H96" s="176"/>
      <c r="I96" s="74"/>
      <c r="J96" s="176" t="s">
        <v>85</v>
      </c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4">
        <f>'20 - MaR'!J30</f>
        <v>0</v>
      </c>
      <c r="AH96" s="175"/>
      <c r="AI96" s="175"/>
      <c r="AJ96" s="175"/>
      <c r="AK96" s="175"/>
      <c r="AL96" s="175"/>
      <c r="AM96" s="175"/>
      <c r="AN96" s="174">
        <f>SUM(AG96,AT96)</f>
        <v>0</v>
      </c>
      <c r="AO96" s="175"/>
      <c r="AP96" s="175"/>
      <c r="AQ96" s="75" t="s">
        <v>80</v>
      </c>
      <c r="AR96" s="72"/>
      <c r="AS96" s="81">
        <v>0</v>
      </c>
      <c r="AT96" s="82">
        <f>ROUND(SUM(AV96:AW96),2)</f>
        <v>0</v>
      </c>
      <c r="AU96" s="83">
        <f>'20 - MaR'!P125</f>
        <v>0</v>
      </c>
      <c r="AV96" s="82">
        <f>'20 - MaR'!J33</f>
        <v>0</v>
      </c>
      <c r="AW96" s="82">
        <f>'20 - MaR'!J34</f>
        <v>0</v>
      </c>
      <c r="AX96" s="82">
        <f>'20 - MaR'!J35</f>
        <v>0</v>
      </c>
      <c r="AY96" s="82">
        <f>'20 - MaR'!J36</f>
        <v>0</v>
      </c>
      <c r="AZ96" s="82">
        <f>'20 - MaR'!F33</f>
        <v>0</v>
      </c>
      <c r="BA96" s="82">
        <f>'20 - MaR'!F34</f>
        <v>0</v>
      </c>
      <c r="BB96" s="82">
        <f>'20 - MaR'!F35</f>
        <v>0</v>
      </c>
      <c r="BC96" s="82">
        <f>'20 - MaR'!F36</f>
        <v>0</v>
      </c>
      <c r="BD96" s="84">
        <f>'20 - MaR'!F37</f>
        <v>0</v>
      </c>
      <c r="BT96" s="80" t="s">
        <v>81</v>
      </c>
      <c r="BV96" s="80" t="s">
        <v>75</v>
      </c>
      <c r="BW96" s="80" t="s">
        <v>86</v>
      </c>
      <c r="BX96" s="80" t="s">
        <v>4</v>
      </c>
      <c r="CL96" s="80" t="s">
        <v>1</v>
      </c>
      <c r="CM96" s="80" t="s">
        <v>83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10 - ÚT'!C2" display="/" xr:uid="{00000000-0004-0000-0000-000000000000}"/>
    <hyperlink ref="A96" location="'20 - MaR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5"/>
  <sheetViews>
    <sheetView showGridLines="0" topLeftCell="A97" workbookViewId="0">
      <selection activeCell="I125" sqref="I1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82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5" customHeight="1">
      <c r="B4" s="17"/>
      <c r="D4" s="18" t="s">
        <v>87</v>
      </c>
      <c r="L4" s="17"/>
      <c r="M4" s="85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12" t="str">
        <f>'Rekapitulace stavby'!K6</f>
        <v>MÚ Ostrov</v>
      </c>
      <c r="F7" s="213"/>
      <c r="G7" s="213"/>
      <c r="H7" s="213"/>
      <c r="L7" s="17"/>
    </row>
    <row r="8" spans="2:46" s="1" customFormat="1" ht="12" customHeight="1">
      <c r="B8" s="29"/>
      <c r="D8" s="24" t="s">
        <v>88</v>
      </c>
      <c r="L8" s="29"/>
    </row>
    <row r="9" spans="2:46" s="1" customFormat="1" ht="16.5" customHeight="1">
      <c r="B9" s="29"/>
      <c r="E9" s="184" t="s">
        <v>89</v>
      </c>
      <c r="F9" s="211"/>
      <c r="G9" s="211"/>
      <c r="H9" s="211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Vyplň údaj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>
      <c r="B15" s="29"/>
      <c r="E15" s="22" t="s">
        <v>17</v>
      </c>
      <c r="I15" s="24" t="s">
        <v>25</v>
      </c>
      <c r="J15" s="22" t="s">
        <v>1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26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4" t="str">
        <f>'Rekapitulace stavby'!E14</f>
        <v>Vyplň údaj</v>
      </c>
      <c r="F18" s="203"/>
      <c r="G18" s="203"/>
      <c r="H18" s="203"/>
      <c r="I18" s="24" t="s">
        <v>25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28</v>
      </c>
      <c r="I20" s="24" t="s">
        <v>24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24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25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32</v>
      </c>
      <c r="L26" s="29"/>
    </row>
    <row r="27" spans="2:12" s="7" customFormat="1" ht="16.5" customHeight="1">
      <c r="B27" s="86"/>
      <c r="E27" s="207" t="s">
        <v>1</v>
      </c>
      <c r="F27" s="207"/>
      <c r="G27" s="207"/>
      <c r="H27" s="207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33</v>
      </c>
      <c r="J30" s="63">
        <f>ROUND(J122,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35</v>
      </c>
      <c r="I32" s="32" t="s">
        <v>34</v>
      </c>
      <c r="J32" s="32" t="s">
        <v>36</v>
      </c>
      <c r="L32" s="29"/>
    </row>
    <row r="33" spans="2:12" s="1" customFormat="1" ht="14.45" customHeight="1">
      <c r="B33" s="29"/>
      <c r="D33" s="52" t="s">
        <v>37</v>
      </c>
      <c r="E33" s="24" t="s">
        <v>38</v>
      </c>
      <c r="F33" s="88">
        <f>ROUND((SUM(BE122:BE224)),  2)</f>
        <v>0</v>
      </c>
      <c r="I33" s="89">
        <v>0.21</v>
      </c>
      <c r="J33" s="88">
        <f>ROUND(((SUM(BE122:BE224))*I33),  2)</f>
        <v>0</v>
      </c>
      <c r="L33" s="29"/>
    </row>
    <row r="34" spans="2:12" s="1" customFormat="1" ht="14.45" customHeight="1">
      <c r="B34" s="29"/>
      <c r="E34" s="24" t="s">
        <v>39</v>
      </c>
      <c r="F34" s="88">
        <f>ROUND((SUM(BF122:BF224)),  2)</f>
        <v>0</v>
      </c>
      <c r="I34" s="89">
        <v>0.12</v>
      </c>
      <c r="J34" s="88">
        <f>ROUND(((SUM(BF122:BF224))*I34),  2)</f>
        <v>0</v>
      </c>
      <c r="L34" s="29"/>
    </row>
    <row r="35" spans="2:12" s="1" customFormat="1" ht="14.45" hidden="1" customHeight="1">
      <c r="B35" s="29"/>
      <c r="E35" s="24" t="s">
        <v>40</v>
      </c>
      <c r="F35" s="88">
        <f>ROUND((SUM(BG122:BG224)),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41</v>
      </c>
      <c r="F36" s="88">
        <f>ROUND((SUM(BH122:BH224)),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42</v>
      </c>
      <c r="F37" s="88">
        <f>ROUND((SUM(BI122:BI224)),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48</v>
      </c>
      <c r="E61" s="31"/>
      <c r="F61" s="96" t="s">
        <v>49</v>
      </c>
      <c r="G61" s="40" t="s">
        <v>48</v>
      </c>
      <c r="H61" s="31"/>
      <c r="I61" s="31"/>
      <c r="J61" s="9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48</v>
      </c>
      <c r="E76" s="31"/>
      <c r="F76" s="96" t="s">
        <v>49</v>
      </c>
      <c r="G76" s="40" t="s">
        <v>48</v>
      </c>
      <c r="H76" s="31"/>
      <c r="I76" s="31"/>
      <c r="J76" s="97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90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12" t="str">
        <f>E7</f>
        <v>MÚ Ostrov</v>
      </c>
      <c r="F85" s="213"/>
      <c r="G85" s="213"/>
      <c r="H85" s="213"/>
      <c r="L85" s="29"/>
    </row>
    <row r="86" spans="2:47" s="1" customFormat="1" ht="12" customHeight="1">
      <c r="B86" s="29"/>
      <c r="C86" s="24" t="s">
        <v>88</v>
      </c>
      <c r="L86" s="29"/>
    </row>
    <row r="87" spans="2:47" s="1" customFormat="1" ht="16.5" customHeight="1">
      <c r="B87" s="29"/>
      <c r="E87" s="184" t="str">
        <f>E9</f>
        <v>10 - ÚT</v>
      </c>
      <c r="F87" s="211"/>
      <c r="G87" s="211"/>
      <c r="H87" s="211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Ostrov</v>
      </c>
      <c r="I89" s="24" t="s">
        <v>22</v>
      </c>
      <c r="J89" s="49" t="str">
        <f>IF(J12="","",J12)</f>
        <v>Vyplň údaj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23</v>
      </c>
      <c r="F91" s="22" t="str">
        <f>E15</f>
        <v>MÚ Ostrov</v>
      </c>
      <c r="I91" s="24" t="s">
        <v>28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4" t="s">
        <v>26</v>
      </c>
      <c r="F92" s="22" t="str">
        <f>IF(E18="","",E18)</f>
        <v>Vyplň údaj</v>
      </c>
      <c r="I92" s="24" t="s">
        <v>31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91</v>
      </c>
      <c r="D94" s="90"/>
      <c r="E94" s="90"/>
      <c r="F94" s="90"/>
      <c r="G94" s="90"/>
      <c r="H94" s="90"/>
      <c r="I94" s="90"/>
      <c r="J94" s="99" t="s">
        <v>92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93</v>
      </c>
      <c r="J96" s="63">
        <f>J122</f>
        <v>0</v>
      </c>
      <c r="L96" s="29"/>
      <c r="AU96" s="14" t="s">
        <v>94</v>
      </c>
    </row>
    <row r="97" spans="2:12" s="8" customFormat="1" ht="24.95" customHeight="1">
      <c r="B97" s="101"/>
      <c r="D97" s="102" t="s">
        <v>95</v>
      </c>
      <c r="E97" s="103"/>
      <c r="F97" s="103"/>
      <c r="G97" s="103"/>
      <c r="H97" s="103"/>
      <c r="I97" s="103"/>
      <c r="J97" s="104">
        <f>J123</f>
        <v>0</v>
      </c>
      <c r="L97" s="101"/>
    </row>
    <row r="98" spans="2:12" s="9" customFormat="1" ht="19.899999999999999" customHeight="1">
      <c r="B98" s="105"/>
      <c r="D98" s="106" t="s">
        <v>96</v>
      </c>
      <c r="E98" s="107"/>
      <c r="F98" s="107"/>
      <c r="G98" s="107"/>
      <c r="H98" s="107"/>
      <c r="I98" s="107"/>
      <c r="J98" s="108">
        <f>J124</f>
        <v>0</v>
      </c>
      <c r="L98" s="105"/>
    </row>
    <row r="99" spans="2:12" s="9" customFormat="1" ht="19.899999999999999" customHeight="1">
      <c r="B99" s="105"/>
      <c r="D99" s="106" t="s">
        <v>97</v>
      </c>
      <c r="E99" s="107"/>
      <c r="F99" s="107"/>
      <c r="G99" s="107"/>
      <c r="H99" s="107"/>
      <c r="I99" s="107"/>
      <c r="J99" s="108">
        <f>J136</f>
        <v>0</v>
      </c>
      <c r="L99" s="105"/>
    </row>
    <row r="100" spans="2:12" s="9" customFormat="1" ht="19.899999999999999" customHeight="1">
      <c r="B100" s="105"/>
      <c r="D100" s="106" t="s">
        <v>98</v>
      </c>
      <c r="E100" s="107"/>
      <c r="F100" s="107"/>
      <c r="G100" s="107"/>
      <c r="H100" s="107"/>
      <c r="I100" s="107"/>
      <c r="J100" s="108">
        <f>J160</f>
        <v>0</v>
      </c>
      <c r="L100" s="105"/>
    </row>
    <row r="101" spans="2:12" s="9" customFormat="1" ht="19.899999999999999" customHeight="1">
      <c r="B101" s="105"/>
      <c r="D101" s="106" t="s">
        <v>99</v>
      </c>
      <c r="E101" s="107"/>
      <c r="F101" s="107"/>
      <c r="G101" s="107"/>
      <c r="H101" s="107"/>
      <c r="I101" s="107"/>
      <c r="J101" s="108">
        <f>J168</f>
        <v>0</v>
      </c>
      <c r="L101" s="105"/>
    </row>
    <row r="102" spans="2:12" s="8" customFormat="1" ht="24.95" customHeight="1">
      <c r="B102" s="101"/>
      <c r="D102" s="102" t="s">
        <v>100</v>
      </c>
      <c r="E102" s="103"/>
      <c r="F102" s="103"/>
      <c r="G102" s="103"/>
      <c r="H102" s="103"/>
      <c r="I102" s="103"/>
      <c r="J102" s="104">
        <f>J213</f>
        <v>0</v>
      </c>
      <c r="L102" s="101"/>
    </row>
    <row r="103" spans="2:12" s="1" customFormat="1" ht="21.75" customHeight="1">
      <c r="B103" s="29"/>
      <c r="L103" s="29"/>
    </row>
    <row r="104" spans="2:12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5" customHeight="1">
      <c r="B109" s="29"/>
      <c r="C109" s="18" t="s">
        <v>101</v>
      </c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4" t="s">
        <v>16</v>
      </c>
      <c r="L111" s="29"/>
    </row>
    <row r="112" spans="2:12" s="1" customFormat="1" ht="16.5" customHeight="1">
      <c r="B112" s="29"/>
      <c r="E112" s="212" t="str">
        <f>E7</f>
        <v>MÚ Ostrov</v>
      </c>
      <c r="F112" s="213"/>
      <c r="G112" s="213"/>
      <c r="H112" s="213"/>
      <c r="L112" s="29"/>
    </row>
    <row r="113" spans="2:65" s="1" customFormat="1" ht="12" customHeight="1">
      <c r="B113" s="29"/>
      <c r="C113" s="24" t="s">
        <v>88</v>
      </c>
      <c r="L113" s="29"/>
    </row>
    <row r="114" spans="2:65" s="1" customFormat="1" ht="16.5" customHeight="1">
      <c r="B114" s="29"/>
      <c r="E114" s="184" t="str">
        <f>E9</f>
        <v>10 - ÚT</v>
      </c>
      <c r="F114" s="211"/>
      <c r="G114" s="211"/>
      <c r="H114" s="211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4" t="s">
        <v>20</v>
      </c>
      <c r="F116" s="22" t="str">
        <f>F12</f>
        <v>Ostrov</v>
      </c>
      <c r="I116" s="24" t="s">
        <v>22</v>
      </c>
      <c r="J116" s="49" t="str">
        <f>IF(J12="","",J12)</f>
        <v>Vyplň údaj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4" t="s">
        <v>23</v>
      </c>
      <c r="F118" s="22" t="str">
        <f>E15</f>
        <v>MÚ Ostrov</v>
      </c>
      <c r="I118" s="24" t="s">
        <v>28</v>
      </c>
      <c r="J118" s="27" t="str">
        <f>E21</f>
        <v xml:space="preserve"> </v>
      </c>
      <c r="L118" s="29"/>
    </row>
    <row r="119" spans="2:65" s="1" customFormat="1" ht="15.2" customHeight="1">
      <c r="B119" s="29"/>
      <c r="C119" s="24" t="s">
        <v>26</v>
      </c>
      <c r="F119" s="22" t="str">
        <f>IF(E18="","",E18)</f>
        <v>Vyplň údaj</v>
      </c>
      <c r="I119" s="24" t="s">
        <v>31</v>
      </c>
      <c r="J119" s="27" t="str">
        <f>E24</f>
        <v xml:space="preserve"> 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09"/>
      <c r="C121" s="110" t="s">
        <v>102</v>
      </c>
      <c r="D121" s="111" t="s">
        <v>58</v>
      </c>
      <c r="E121" s="111" t="s">
        <v>54</v>
      </c>
      <c r="F121" s="111" t="s">
        <v>55</v>
      </c>
      <c r="G121" s="111" t="s">
        <v>103</v>
      </c>
      <c r="H121" s="111" t="s">
        <v>104</v>
      </c>
      <c r="I121" s="111" t="s">
        <v>105</v>
      </c>
      <c r="J121" s="111" t="s">
        <v>92</v>
      </c>
      <c r="K121" s="112" t="s">
        <v>106</v>
      </c>
      <c r="L121" s="109"/>
      <c r="M121" s="56" t="s">
        <v>1</v>
      </c>
      <c r="N121" s="57" t="s">
        <v>37</v>
      </c>
      <c r="O121" s="57" t="s">
        <v>107</v>
      </c>
      <c r="P121" s="57" t="s">
        <v>108</v>
      </c>
      <c r="Q121" s="57" t="s">
        <v>109</v>
      </c>
      <c r="R121" s="57" t="s">
        <v>110</v>
      </c>
      <c r="S121" s="57" t="s">
        <v>111</v>
      </c>
      <c r="T121" s="58" t="s">
        <v>112</v>
      </c>
    </row>
    <row r="122" spans="2:65" s="1" customFormat="1" ht="22.9" customHeight="1">
      <c r="B122" s="29"/>
      <c r="C122" s="61" t="s">
        <v>113</v>
      </c>
      <c r="J122" s="113">
        <f>BK122</f>
        <v>0</v>
      </c>
      <c r="L122" s="29"/>
      <c r="M122" s="59"/>
      <c r="N122" s="50"/>
      <c r="O122" s="50"/>
      <c r="P122" s="114">
        <f>P123+P213</f>
        <v>0</v>
      </c>
      <c r="Q122" s="50"/>
      <c r="R122" s="114">
        <f>R123+R213</f>
        <v>0.22833000000000001</v>
      </c>
      <c r="S122" s="50"/>
      <c r="T122" s="115">
        <f>T123+T213</f>
        <v>0.16968000000000003</v>
      </c>
      <c r="AT122" s="14" t="s">
        <v>72</v>
      </c>
      <c r="AU122" s="14" t="s">
        <v>94</v>
      </c>
      <c r="BK122" s="116">
        <f>BK123+BK213</f>
        <v>0</v>
      </c>
    </row>
    <row r="123" spans="2:65" s="11" customFormat="1" ht="25.9" customHeight="1">
      <c r="B123" s="117"/>
      <c r="D123" s="118" t="s">
        <v>72</v>
      </c>
      <c r="E123" s="119" t="s">
        <v>114</v>
      </c>
      <c r="F123" s="119" t="s">
        <v>115</v>
      </c>
      <c r="I123" s="120"/>
      <c r="J123" s="121">
        <f>BK123</f>
        <v>0</v>
      </c>
      <c r="L123" s="117"/>
      <c r="M123" s="122"/>
      <c r="P123" s="123">
        <f>P124+P136+P160+P168</f>
        <v>0</v>
      </c>
      <c r="R123" s="123">
        <f>R124+R136+R160+R168</f>
        <v>0.22833000000000001</v>
      </c>
      <c r="T123" s="124">
        <f>T124+T136+T160+T168</f>
        <v>0.16968000000000003</v>
      </c>
      <c r="AR123" s="118" t="s">
        <v>83</v>
      </c>
      <c r="AT123" s="125" t="s">
        <v>72</v>
      </c>
      <c r="AU123" s="125" t="s">
        <v>73</v>
      </c>
      <c r="AY123" s="118" t="s">
        <v>116</v>
      </c>
      <c r="BK123" s="126">
        <f>BK124+BK136+BK160+BK168</f>
        <v>0</v>
      </c>
    </row>
    <row r="124" spans="2:65" s="11" customFormat="1" ht="22.9" customHeight="1">
      <c r="B124" s="117"/>
      <c r="D124" s="118" t="s">
        <v>72</v>
      </c>
      <c r="E124" s="127" t="s">
        <v>117</v>
      </c>
      <c r="F124" s="127" t="s">
        <v>118</v>
      </c>
      <c r="I124" s="120"/>
      <c r="J124" s="128">
        <f>BK124</f>
        <v>0</v>
      </c>
      <c r="L124" s="117"/>
      <c r="M124" s="122"/>
      <c r="P124" s="123">
        <f>SUM(P125:P135)</f>
        <v>0</v>
      </c>
      <c r="R124" s="123">
        <f>SUM(R125:R135)</f>
        <v>1.323E-2</v>
      </c>
      <c r="T124" s="124">
        <f>SUM(T125:T135)</f>
        <v>0</v>
      </c>
      <c r="AR124" s="118" t="s">
        <v>83</v>
      </c>
      <c r="AT124" s="125" t="s">
        <v>72</v>
      </c>
      <c r="AU124" s="125" t="s">
        <v>81</v>
      </c>
      <c r="AY124" s="118" t="s">
        <v>116</v>
      </c>
      <c r="BK124" s="126">
        <f>SUM(BK125:BK135)</f>
        <v>0</v>
      </c>
    </row>
    <row r="125" spans="2:65" s="1" customFormat="1" ht="24.2" customHeight="1">
      <c r="B125" s="129"/>
      <c r="C125" s="130" t="s">
        <v>81</v>
      </c>
      <c r="D125" s="130" t="s">
        <v>119</v>
      </c>
      <c r="E125" s="131" t="s">
        <v>120</v>
      </c>
      <c r="F125" s="132" t="s">
        <v>121</v>
      </c>
      <c r="G125" s="133" t="s">
        <v>122</v>
      </c>
      <c r="H125" s="134">
        <v>32</v>
      </c>
      <c r="I125" s="135"/>
      <c r="J125" s="136">
        <f>ROUND(I125*H125,2)</f>
        <v>0</v>
      </c>
      <c r="K125" s="132" t="s">
        <v>123</v>
      </c>
      <c r="L125" s="29"/>
      <c r="M125" s="137" t="s">
        <v>1</v>
      </c>
      <c r="N125" s="138" t="s">
        <v>38</v>
      </c>
      <c r="P125" s="139">
        <f>O125*H125</f>
        <v>0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AR125" s="141" t="s">
        <v>124</v>
      </c>
      <c r="AT125" s="141" t="s">
        <v>119</v>
      </c>
      <c r="AU125" s="141" t="s">
        <v>83</v>
      </c>
      <c r="AY125" s="14" t="s">
        <v>116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81</v>
      </c>
      <c r="BK125" s="142">
        <f>ROUND(I125*H125,2)</f>
        <v>0</v>
      </c>
      <c r="BL125" s="14" t="s">
        <v>124</v>
      </c>
      <c r="BM125" s="141" t="s">
        <v>125</v>
      </c>
    </row>
    <row r="126" spans="2:65" s="12" customFormat="1">
      <c r="B126" s="143"/>
      <c r="D126" s="144" t="s">
        <v>126</v>
      </c>
      <c r="E126" s="145" t="s">
        <v>1</v>
      </c>
      <c r="F126" s="146" t="s">
        <v>127</v>
      </c>
      <c r="H126" s="147">
        <v>32</v>
      </c>
      <c r="I126" s="148"/>
      <c r="L126" s="143"/>
      <c r="M126" s="149"/>
      <c r="T126" s="150"/>
      <c r="AT126" s="145" t="s">
        <v>126</v>
      </c>
      <c r="AU126" s="145" t="s">
        <v>83</v>
      </c>
      <c r="AV126" s="12" t="s">
        <v>83</v>
      </c>
      <c r="AW126" s="12" t="s">
        <v>30</v>
      </c>
      <c r="AX126" s="12" t="s">
        <v>81</v>
      </c>
      <c r="AY126" s="145" t="s">
        <v>116</v>
      </c>
    </row>
    <row r="127" spans="2:65" s="1" customFormat="1" ht="24.2" customHeight="1">
      <c r="B127" s="129"/>
      <c r="C127" s="151" t="s">
        <v>83</v>
      </c>
      <c r="D127" s="151" t="s">
        <v>128</v>
      </c>
      <c r="E127" s="152" t="s">
        <v>129</v>
      </c>
      <c r="F127" s="153" t="s">
        <v>130</v>
      </c>
      <c r="G127" s="154" t="s">
        <v>122</v>
      </c>
      <c r="H127" s="155">
        <v>16.8</v>
      </c>
      <c r="I127" s="156"/>
      <c r="J127" s="157">
        <f>ROUND(I127*H127,2)</f>
        <v>0</v>
      </c>
      <c r="K127" s="153" t="s">
        <v>123</v>
      </c>
      <c r="L127" s="158"/>
      <c r="M127" s="159" t="s">
        <v>1</v>
      </c>
      <c r="N127" s="160" t="s">
        <v>38</v>
      </c>
      <c r="P127" s="139">
        <f>O127*H127</f>
        <v>0</v>
      </c>
      <c r="Q127" s="139">
        <v>4.4999999999999999E-4</v>
      </c>
      <c r="R127" s="139">
        <f>Q127*H127</f>
        <v>7.5599999999999999E-3</v>
      </c>
      <c r="S127" s="139">
        <v>0</v>
      </c>
      <c r="T127" s="140">
        <f>S127*H127</f>
        <v>0</v>
      </c>
      <c r="AR127" s="141" t="s">
        <v>131</v>
      </c>
      <c r="AT127" s="141" t="s">
        <v>128</v>
      </c>
      <c r="AU127" s="141" t="s">
        <v>83</v>
      </c>
      <c r="AY127" s="14" t="s">
        <v>116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81</v>
      </c>
      <c r="BK127" s="142">
        <f>ROUND(I127*H127,2)</f>
        <v>0</v>
      </c>
      <c r="BL127" s="14" t="s">
        <v>124</v>
      </c>
      <c r="BM127" s="141" t="s">
        <v>132</v>
      </c>
    </row>
    <row r="128" spans="2:65" s="12" customFormat="1">
      <c r="B128" s="143"/>
      <c r="D128" s="144" t="s">
        <v>126</v>
      </c>
      <c r="F128" s="146" t="s">
        <v>133</v>
      </c>
      <c r="H128" s="147">
        <v>16.8</v>
      </c>
      <c r="I128" s="148"/>
      <c r="L128" s="143"/>
      <c r="M128" s="149"/>
      <c r="T128" s="150"/>
      <c r="AT128" s="145" t="s">
        <v>126</v>
      </c>
      <c r="AU128" s="145" t="s">
        <v>83</v>
      </c>
      <c r="AV128" s="12" t="s">
        <v>83</v>
      </c>
      <c r="AW128" s="12" t="s">
        <v>3</v>
      </c>
      <c r="AX128" s="12" t="s">
        <v>81</v>
      </c>
      <c r="AY128" s="145" t="s">
        <v>116</v>
      </c>
    </row>
    <row r="129" spans="2:65" s="1" customFormat="1" ht="24.2" customHeight="1">
      <c r="B129" s="129"/>
      <c r="C129" s="151" t="s">
        <v>134</v>
      </c>
      <c r="D129" s="151" t="s">
        <v>128</v>
      </c>
      <c r="E129" s="152" t="s">
        <v>135</v>
      </c>
      <c r="F129" s="153" t="s">
        <v>136</v>
      </c>
      <c r="G129" s="154" t="s">
        <v>122</v>
      </c>
      <c r="H129" s="155">
        <v>8.4</v>
      </c>
      <c r="I129" s="156"/>
      <c r="J129" s="157">
        <f>ROUND(I129*H129,2)</f>
        <v>0</v>
      </c>
      <c r="K129" s="153" t="s">
        <v>123</v>
      </c>
      <c r="L129" s="158"/>
      <c r="M129" s="159" t="s">
        <v>1</v>
      </c>
      <c r="N129" s="160" t="s">
        <v>38</v>
      </c>
      <c r="P129" s="139">
        <f>O129*H129</f>
        <v>0</v>
      </c>
      <c r="Q129" s="139">
        <v>3.6999999999999999E-4</v>
      </c>
      <c r="R129" s="139">
        <f>Q129*H129</f>
        <v>3.1080000000000001E-3</v>
      </c>
      <c r="S129" s="139">
        <v>0</v>
      </c>
      <c r="T129" s="140">
        <f>S129*H129</f>
        <v>0</v>
      </c>
      <c r="AR129" s="141" t="s">
        <v>131</v>
      </c>
      <c r="AT129" s="141" t="s">
        <v>128</v>
      </c>
      <c r="AU129" s="141" t="s">
        <v>83</v>
      </c>
      <c r="AY129" s="14" t="s">
        <v>116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81</v>
      </c>
      <c r="BK129" s="142">
        <f>ROUND(I129*H129,2)</f>
        <v>0</v>
      </c>
      <c r="BL129" s="14" t="s">
        <v>124</v>
      </c>
      <c r="BM129" s="141" t="s">
        <v>137</v>
      </c>
    </row>
    <row r="130" spans="2:65" s="12" customFormat="1">
      <c r="B130" s="143"/>
      <c r="D130" s="144" t="s">
        <v>126</v>
      </c>
      <c r="F130" s="146" t="s">
        <v>138</v>
      </c>
      <c r="H130" s="147">
        <v>8.4</v>
      </c>
      <c r="I130" s="148"/>
      <c r="L130" s="143"/>
      <c r="M130" s="149"/>
      <c r="T130" s="150"/>
      <c r="AT130" s="145" t="s">
        <v>126</v>
      </c>
      <c r="AU130" s="145" t="s">
        <v>83</v>
      </c>
      <c r="AV130" s="12" t="s">
        <v>83</v>
      </c>
      <c r="AW130" s="12" t="s">
        <v>3</v>
      </c>
      <c r="AX130" s="12" t="s">
        <v>81</v>
      </c>
      <c r="AY130" s="145" t="s">
        <v>116</v>
      </c>
    </row>
    <row r="131" spans="2:65" s="1" customFormat="1" ht="24.2" customHeight="1">
      <c r="B131" s="129"/>
      <c r="C131" s="151" t="s">
        <v>139</v>
      </c>
      <c r="D131" s="151" t="s">
        <v>128</v>
      </c>
      <c r="E131" s="152" t="s">
        <v>140</v>
      </c>
      <c r="F131" s="153" t="s">
        <v>141</v>
      </c>
      <c r="G131" s="154" t="s">
        <v>122</v>
      </c>
      <c r="H131" s="155">
        <v>4.2</v>
      </c>
      <c r="I131" s="156"/>
      <c r="J131" s="157">
        <f>ROUND(I131*H131,2)</f>
        <v>0</v>
      </c>
      <c r="K131" s="153" t="s">
        <v>123</v>
      </c>
      <c r="L131" s="158"/>
      <c r="M131" s="159" t="s">
        <v>1</v>
      </c>
      <c r="N131" s="160" t="s">
        <v>38</v>
      </c>
      <c r="P131" s="139">
        <f>O131*H131</f>
        <v>0</v>
      </c>
      <c r="Q131" s="139">
        <v>3.2000000000000003E-4</v>
      </c>
      <c r="R131" s="139">
        <f>Q131*H131</f>
        <v>1.3440000000000001E-3</v>
      </c>
      <c r="S131" s="139">
        <v>0</v>
      </c>
      <c r="T131" s="140">
        <f>S131*H131</f>
        <v>0</v>
      </c>
      <c r="AR131" s="141" t="s">
        <v>131</v>
      </c>
      <c r="AT131" s="141" t="s">
        <v>128</v>
      </c>
      <c r="AU131" s="141" t="s">
        <v>83</v>
      </c>
      <c r="AY131" s="14" t="s">
        <v>116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81</v>
      </c>
      <c r="BK131" s="142">
        <f>ROUND(I131*H131,2)</f>
        <v>0</v>
      </c>
      <c r="BL131" s="14" t="s">
        <v>124</v>
      </c>
      <c r="BM131" s="141" t="s">
        <v>142</v>
      </c>
    </row>
    <row r="132" spans="2:65" s="12" customFormat="1">
      <c r="B132" s="143"/>
      <c r="D132" s="144" t="s">
        <v>126</v>
      </c>
      <c r="F132" s="146" t="s">
        <v>143</v>
      </c>
      <c r="H132" s="147">
        <v>4.2</v>
      </c>
      <c r="I132" s="148"/>
      <c r="L132" s="143"/>
      <c r="M132" s="149"/>
      <c r="T132" s="150"/>
      <c r="AT132" s="145" t="s">
        <v>126</v>
      </c>
      <c r="AU132" s="145" t="s">
        <v>83</v>
      </c>
      <c r="AV132" s="12" t="s">
        <v>83</v>
      </c>
      <c r="AW132" s="12" t="s">
        <v>3</v>
      </c>
      <c r="AX132" s="12" t="s">
        <v>81</v>
      </c>
      <c r="AY132" s="145" t="s">
        <v>116</v>
      </c>
    </row>
    <row r="133" spans="2:65" s="1" customFormat="1" ht="24.2" customHeight="1">
      <c r="B133" s="129"/>
      <c r="C133" s="151" t="s">
        <v>144</v>
      </c>
      <c r="D133" s="151" t="s">
        <v>128</v>
      </c>
      <c r="E133" s="152" t="s">
        <v>145</v>
      </c>
      <c r="F133" s="153" t="s">
        <v>146</v>
      </c>
      <c r="G133" s="154" t="s">
        <v>122</v>
      </c>
      <c r="H133" s="155">
        <v>4.2</v>
      </c>
      <c r="I133" s="156"/>
      <c r="J133" s="157">
        <f>ROUND(I133*H133,2)</f>
        <v>0</v>
      </c>
      <c r="K133" s="153" t="s">
        <v>123</v>
      </c>
      <c r="L133" s="158"/>
      <c r="M133" s="159" t="s">
        <v>1</v>
      </c>
      <c r="N133" s="160" t="s">
        <v>38</v>
      </c>
      <c r="P133" s="139">
        <f>O133*H133</f>
        <v>0</v>
      </c>
      <c r="Q133" s="139">
        <v>2.9E-4</v>
      </c>
      <c r="R133" s="139">
        <f>Q133*H133</f>
        <v>1.2180000000000001E-3</v>
      </c>
      <c r="S133" s="139">
        <v>0</v>
      </c>
      <c r="T133" s="140">
        <f>S133*H133</f>
        <v>0</v>
      </c>
      <c r="AR133" s="141" t="s">
        <v>131</v>
      </c>
      <c r="AT133" s="141" t="s">
        <v>128</v>
      </c>
      <c r="AU133" s="141" t="s">
        <v>83</v>
      </c>
      <c r="AY133" s="14" t="s">
        <v>116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81</v>
      </c>
      <c r="BK133" s="142">
        <f>ROUND(I133*H133,2)</f>
        <v>0</v>
      </c>
      <c r="BL133" s="14" t="s">
        <v>124</v>
      </c>
      <c r="BM133" s="141" t="s">
        <v>147</v>
      </c>
    </row>
    <row r="134" spans="2:65" s="12" customFormat="1">
      <c r="B134" s="143"/>
      <c r="D134" s="144" t="s">
        <v>126</v>
      </c>
      <c r="F134" s="146" t="s">
        <v>143</v>
      </c>
      <c r="H134" s="147">
        <v>4.2</v>
      </c>
      <c r="I134" s="148"/>
      <c r="L134" s="143"/>
      <c r="M134" s="149"/>
      <c r="T134" s="150"/>
      <c r="AT134" s="145" t="s">
        <v>126</v>
      </c>
      <c r="AU134" s="145" t="s">
        <v>83</v>
      </c>
      <c r="AV134" s="12" t="s">
        <v>83</v>
      </c>
      <c r="AW134" s="12" t="s">
        <v>3</v>
      </c>
      <c r="AX134" s="12" t="s">
        <v>81</v>
      </c>
      <c r="AY134" s="145" t="s">
        <v>116</v>
      </c>
    </row>
    <row r="135" spans="2:65" s="1" customFormat="1" ht="24.2" customHeight="1">
      <c r="B135" s="129"/>
      <c r="C135" s="130" t="s">
        <v>148</v>
      </c>
      <c r="D135" s="130" t="s">
        <v>119</v>
      </c>
      <c r="E135" s="131" t="s">
        <v>149</v>
      </c>
      <c r="F135" s="132" t="s">
        <v>150</v>
      </c>
      <c r="G135" s="133" t="s">
        <v>151</v>
      </c>
      <c r="H135" s="161"/>
      <c r="I135" s="135"/>
      <c r="J135" s="136">
        <f>ROUND(I135*H135,2)</f>
        <v>0</v>
      </c>
      <c r="K135" s="132" t="s">
        <v>123</v>
      </c>
      <c r="L135" s="29"/>
      <c r="M135" s="137" t="s">
        <v>1</v>
      </c>
      <c r="N135" s="138" t="s">
        <v>38</v>
      </c>
      <c r="P135" s="139">
        <f>O135*H135</f>
        <v>0</v>
      </c>
      <c r="Q135" s="139">
        <v>0</v>
      </c>
      <c r="R135" s="139">
        <f>Q135*H135</f>
        <v>0</v>
      </c>
      <c r="S135" s="139">
        <v>0</v>
      </c>
      <c r="T135" s="140">
        <f>S135*H135</f>
        <v>0</v>
      </c>
      <c r="AR135" s="141" t="s">
        <v>124</v>
      </c>
      <c r="AT135" s="141" t="s">
        <v>119</v>
      </c>
      <c r="AU135" s="141" t="s">
        <v>83</v>
      </c>
      <c r="AY135" s="14" t="s">
        <v>116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81</v>
      </c>
      <c r="BK135" s="142">
        <f>ROUND(I135*H135,2)</f>
        <v>0</v>
      </c>
      <c r="BL135" s="14" t="s">
        <v>124</v>
      </c>
      <c r="BM135" s="141" t="s">
        <v>152</v>
      </c>
    </row>
    <row r="136" spans="2:65" s="11" customFormat="1" ht="22.9" customHeight="1">
      <c r="B136" s="117"/>
      <c r="D136" s="118" t="s">
        <v>72</v>
      </c>
      <c r="E136" s="127" t="s">
        <v>153</v>
      </c>
      <c r="F136" s="127" t="s">
        <v>154</v>
      </c>
      <c r="I136" s="120"/>
      <c r="J136" s="128">
        <f>BK136</f>
        <v>0</v>
      </c>
      <c r="L136" s="117"/>
      <c r="M136" s="122"/>
      <c r="P136" s="123">
        <f>SUM(P137:P159)</f>
        <v>0</v>
      </c>
      <c r="R136" s="123">
        <f>SUM(R137:R159)</f>
        <v>4.3500000000000004E-2</v>
      </c>
      <c r="T136" s="124">
        <f>SUM(T137:T159)</f>
        <v>4.2000000000000003E-2</v>
      </c>
      <c r="AR136" s="118" t="s">
        <v>83</v>
      </c>
      <c r="AT136" s="125" t="s">
        <v>72</v>
      </c>
      <c r="AU136" s="125" t="s">
        <v>81</v>
      </c>
      <c r="AY136" s="118" t="s">
        <v>116</v>
      </c>
      <c r="BK136" s="126">
        <f>SUM(BK137:BK159)</f>
        <v>0</v>
      </c>
    </row>
    <row r="137" spans="2:65" s="1" customFormat="1" ht="24.2" customHeight="1">
      <c r="B137" s="129"/>
      <c r="C137" s="130" t="s">
        <v>155</v>
      </c>
      <c r="D137" s="130" t="s">
        <v>119</v>
      </c>
      <c r="E137" s="131" t="s">
        <v>156</v>
      </c>
      <c r="F137" s="132" t="s">
        <v>157</v>
      </c>
      <c r="G137" s="133" t="s">
        <v>158</v>
      </c>
      <c r="H137" s="134">
        <v>1</v>
      </c>
      <c r="I137" s="135"/>
      <c r="J137" s="136">
        <f>ROUND(I137*H137,2)</f>
        <v>0</v>
      </c>
      <c r="K137" s="132" t="s">
        <v>1</v>
      </c>
      <c r="L137" s="29"/>
      <c r="M137" s="137" t="s">
        <v>1</v>
      </c>
      <c r="N137" s="138" t="s">
        <v>38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124</v>
      </c>
      <c r="AT137" s="141" t="s">
        <v>119</v>
      </c>
      <c r="AU137" s="141" t="s">
        <v>83</v>
      </c>
      <c r="AY137" s="14" t="s">
        <v>116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81</v>
      </c>
      <c r="BK137" s="142">
        <f>ROUND(I137*H137,2)</f>
        <v>0</v>
      </c>
      <c r="BL137" s="14" t="s">
        <v>124</v>
      </c>
      <c r="BM137" s="141" t="s">
        <v>159</v>
      </c>
    </row>
    <row r="138" spans="2:65" s="12" customFormat="1">
      <c r="B138" s="143"/>
      <c r="D138" s="144" t="s">
        <v>126</v>
      </c>
      <c r="E138" s="145" t="s">
        <v>1</v>
      </c>
      <c r="F138" s="146" t="s">
        <v>160</v>
      </c>
      <c r="H138" s="147">
        <v>1</v>
      </c>
      <c r="I138" s="148"/>
      <c r="L138" s="143"/>
      <c r="M138" s="149"/>
      <c r="T138" s="150"/>
      <c r="AT138" s="145" t="s">
        <v>126</v>
      </c>
      <c r="AU138" s="145" t="s">
        <v>83</v>
      </c>
      <c r="AV138" s="12" t="s">
        <v>83</v>
      </c>
      <c r="AW138" s="12" t="s">
        <v>30</v>
      </c>
      <c r="AX138" s="12" t="s">
        <v>81</v>
      </c>
      <c r="AY138" s="145" t="s">
        <v>116</v>
      </c>
    </row>
    <row r="139" spans="2:65" s="1" customFormat="1" ht="16.5" customHeight="1">
      <c r="B139" s="129"/>
      <c r="C139" s="130" t="s">
        <v>161</v>
      </c>
      <c r="D139" s="130" t="s">
        <v>119</v>
      </c>
      <c r="E139" s="131" t="s">
        <v>162</v>
      </c>
      <c r="F139" s="132" t="s">
        <v>163</v>
      </c>
      <c r="G139" s="133" t="s">
        <v>158</v>
      </c>
      <c r="H139" s="134">
        <v>2</v>
      </c>
      <c r="I139" s="135"/>
      <c r="J139" s="136">
        <f>ROUND(I139*H139,2)</f>
        <v>0</v>
      </c>
      <c r="K139" s="132" t="s">
        <v>123</v>
      </c>
      <c r="L139" s="29"/>
      <c r="M139" s="137" t="s">
        <v>1</v>
      </c>
      <c r="N139" s="138" t="s">
        <v>38</v>
      </c>
      <c r="P139" s="139">
        <f>O139*H139</f>
        <v>0</v>
      </c>
      <c r="Q139" s="139">
        <v>6.9999999999999994E-5</v>
      </c>
      <c r="R139" s="139">
        <f>Q139*H139</f>
        <v>1.3999999999999999E-4</v>
      </c>
      <c r="S139" s="139">
        <v>2.1000000000000001E-2</v>
      </c>
      <c r="T139" s="140">
        <f>S139*H139</f>
        <v>4.2000000000000003E-2</v>
      </c>
      <c r="AR139" s="141" t="s">
        <v>124</v>
      </c>
      <c r="AT139" s="141" t="s">
        <v>119</v>
      </c>
      <c r="AU139" s="141" t="s">
        <v>83</v>
      </c>
      <c r="AY139" s="14" t="s">
        <v>116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81</v>
      </c>
      <c r="BK139" s="142">
        <f>ROUND(I139*H139,2)</f>
        <v>0</v>
      </c>
      <c r="BL139" s="14" t="s">
        <v>124</v>
      </c>
      <c r="BM139" s="141" t="s">
        <v>164</v>
      </c>
    </row>
    <row r="140" spans="2:65" s="12" customFormat="1">
      <c r="B140" s="143"/>
      <c r="D140" s="144" t="s">
        <v>126</v>
      </c>
      <c r="E140" s="145" t="s">
        <v>1</v>
      </c>
      <c r="F140" s="146" t="s">
        <v>165</v>
      </c>
      <c r="H140" s="147">
        <v>2</v>
      </c>
      <c r="I140" s="148"/>
      <c r="L140" s="143"/>
      <c r="M140" s="149"/>
      <c r="T140" s="150"/>
      <c r="AT140" s="145" t="s">
        <v>126</v>
      </c>
      <c r="AU140" s="145" t="s">
        <v>83</v>
      </c>
      <c r="AV140" s="12" t="s">
        <v>83</v>
      </c>
      <c r="AW140" s="12" t="s">
        <v>30</v>
      </c>
      <c r="AX140" s="12" t="s">
        <v>81</v>
      </c>
      <c r="AY140" s="145" t="s">
        <v>116</v>
      </c>
    </row>
    <row r="141" spans="2:65" s="1" customFormat="1" ht="21.75" customHeight="1">
      <c r="B141" s="129"/>
      <c r="C141" s="130" t="s">
        <v>166</v>
      </c>
      <c r="D141" s="130" t="s">
        <v>119</v>
      </c>
      <c r="E141" s="131" t="s">
        <v>167</v>
      </c>
      <c r="F141" s="132" t="s">
        <v>168</v>
      </c>
      <c r="G141" s="133" t="s">
        <v>169</v>
      </c>
      <c r="H141" s="134">
        <v>1</v>
      </c>
      <c r="I141" s="135"/>
      <c r="J141" s="136">
        <f t="shared" ref="J141:J147" si="0">ROUND(I141*H141,2)</f>
        <v>0</v>
      </c>
      <c r="K141" s="132" t="s">
        <v>1</v>
      </c>
      <c r="L141" s="29"/>
      <c r="M141" s="137" t="s">
        <v>1</v>
      </c>
      <c r="N141" s="138" t="s">
        <v>38</v>
      </c>
      <c r="P141" s="139">
        <f t="shared" ref="P141:P147" si="1">O141*H141</f>
        <v>0</v>
      </c>
      <c r="Q141" s="139">
        <v>0</v>
      </c>
      <c r="R141" s="139">
        <f t="shared" ref="R141:R147" si="2">Q141*H141</f>
        <v>0</v>
      </c>
      <c r="S141" s="139">
        <v>0</v>
      </c>
      <c r="T141" s="140">
        <f t="shared" ref="T141:T147" si="3">S141*H141</f>
        <v>0</v>
      </c>
      <c r="AR141" s="141" t="s">
        <v>124</v>
      </c>
      <c r="AT141" s="141" t="s">
        <v>119</v>
      </c>
      <c r="AU141" s="141" t="s">
        <v>83</v>
      </c>
      <c r="AY141" s="14" t="s">
        <v>116</v>
      </c>
      <c r="BE141" s="142">
        <f t="shared" ref="BE141:BE147" si="4">IF(N141="základní",J141,0)</f>
        <v>0</v>
      </c>
      <c r="BF141" s="142">
        <f t="shared" ref="BF141:BF147" si="5">IF(N141="snížená",J141,0)</f>
        <v>0</v>
      </c>
      <c r="BG141" s="142">
        <f t="shared" ref="BG141:BG147" si="6">IF(N141="zákl. přenesená",J141,0)</f>
        <v>0</v>
      </c>
      <c r="BH141" s="142">
        <f t="shared" ref="BH141:BH147" si="7">IF(N141="sníž. přenesená",J141,0)</f>
        <v>0</v>
      </c>
      <c r="BI141" s="142">
        <f t="shared" ref="BI141:BI147" si="8">IF(N141="nulová",J141,0)</f>
        <v>0</v>
      </c>
      <c r="BJ141" s="14" t="s">
        <v>81</v>
      </c>
      <c r="BK141" s="142">
        <f t="shared" ref="BK141:BK147" si="9">ROUND(I141*H141,2)</f>
        <v>0</v>
      </c>
      <c r="BL141" s="14" t="s">
        <v>124</v>
      </c>
      <c r="BM141" s="141" t="s">
        <v>170</v>
      </c>
    </row>
    <row r="142" spans="2:65" s="1" customFormat="1" ht="16.5" customHeight="1">
      <c r="B142" s="129"/>
      <c r="C142" s="130" t="s">
        <v>78</v>
      </c>
      <c r="D142" s="130" t="s">
        <v>119</v>
      </c>
      <c r="E142" s="131" t="s">
        <v>171</v>
      </c>
      <c r="F142" s="132" t="s">
        <v>172</v>
      </c>
      <c r="G142" s="133" t="s">
        <v>169</v>
      </c>
      <c r="H142" s="134">
        <v>1</v>
      </c>
      <c r="I142" s="135"/>
      <c r="J142" s="136">
        <f t="shared" si="0"/>
        <v>0</v>
      </c>
      <c r="K142" s="132" t="s">
        <v>1</v>
      </c>
      <c r="L142" s="29"/>
      <c r="M142" s="137" t="s">
        <v>1</v>
      </c>
      <c r="N142" s="138" t="s">
        <v>38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124</v>
      </c>
      <c r="AT142" s="141" t="s">
        <v>119</v>
      </c>
      <c r="AU142" s="141" t="s">
        <v>83</v>
      </c>
      <c r="AY142" s="14" t="s">
        <v>116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4" t="s">
        <v>81</v>
      </c>
      <c r="BK142" s="142">
        <f t="shared" si="9"/>
        <v>0</v>
      </c>
      <c r="BL142" s="14" t="s">
        <v>124</v>
      </c>
      <c r="BM142" s="141" t="s">
        <v>173</v>
      </c>
    </row>
    <row r="143" spans="2:65" s="1" customFormat="1" ht="16.5" customHeight="1">
      <c r="B143" s="129"/>
      <c r="C143" s="130" t="s">
        <v>174</v>
      </c>
      <c r="D143" s="130" t="s">
        <v>119</v>
      </c>
      <c r="E143" s="131" t="s">
        <v>175</v>
      </c>
      <c r="F143" s="132" t="s">
        <v>176</v>
      </c>
      <c r="G143" s="133" t="s">
        <v>122</v>
      </c>
      <c r="H143" s="134">
        <v>4</v>
      </c>
      <c r="I143" s="135"/>
      <c r="J143" s="136">
        <f t="shared" si="0"/>
        <v>0</v>
      </c>
      <c r="K143" s="132" t="s">
        <v>1</v>
      </c>
      <c r="L143" s="29"/>
      <c r="M143" s="137" t="s">
        <v>1</v>
      </c>
      <c r="N143" s="138" t="s">
        <v>38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124</v>
      </c>
      <c r="AT143" s="141" t="s">
        <v>119</v>
      </c>
      <c r="AU143" s="141" t="s">
        <v>83</v>
      </c>
      <c r="AY143" s="14" t="s">
        <v>116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4" t="s">
        <v>81</v>
      </c>
      <c r="BK143" s="142">
        <f t="shared" si="9"/>
        <v>0</v>
      </c>
      <c r="BL143" s="14" t="s">
        <v>124</v>
      </c>
      <c r="BM143" s="141" t="s">
        <v>177</v>
      </c>
    </row>
    <row r="144" spans="2:65" s="1" customFormat="1" ht="24.2" customHeight="1">
      <c r="B144" s="129"/>
      <c r="C144" s="130" t="s">
        <v>8</v>
      </c>
      <c r="D144" s="130" t="s">
        <v>119</v>
      </c>
      <c r="E144" s="131" t="s">
        <v>178</v>
      </c>
      <c r="F144" s="132" t="s">
        <v>179</v>
      </c>
      <c r="G144" s="133" t="s">
        <v>169</v>
      </c>
      <c r="H144" s="134">
        <v>1</v>
      </c>
      <c r="I144" s="135"/>
      <c r="J144" s="136">
        <f t="shared" si="0"/>
        <v>0</v>
      </c>
      <c r="K144" s="132" t="s">
        <v>1</v>
      </c>
      <c r="L144" s="29"/>
      <c r="M144" s="137" t="s">
        <v>1</v>
      </c>
      <c r="N144" s="138" t="s">
        <v>38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124</v>
      </c>
      <c r="AT144" s="141" t="s">
        <v>119</v>
      </c>
      <c r="AU144" s="141" t="s">
        <v>83</v>
      </c>
      <c r="AY144" s="14" t="s">
        <v>116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4" t="s">
        <v>81</v>
      </c>
      <c r="BK144" s="142">
        <f t="shared" si="9"/>
        <v>0</v>
      </c>
      <c r="BL144" s="14" t="s">
        <v>124</v>
      </c>
      <c r="BM144" s="141" t="s">
        <v>180</v>
      </c>
    </row>
    <row r="145" spans="2:65" s="1" customFormat="1" ht="21.75" customHeight="1">
      <c r="B145" s="129"/>
      <c r="C145" s="130" t="s">
        <v>181</v>
      </c>
      <c r="D145" s="130" t="s">
        <v>119</v>
      </c>
      <c r="E145" s="131" t="s">
        <v>182</v>
      </c>
      <c r="F145" s="132" t="s">
        <v>183</v>
      </c>
      <c r="G145" s="133" t="s">
        <v>169</v>
      </c>
      <c r="H145" s="134">
        <v>2</v>
      </c>
      <c r="I145" s="135"/>
      <c r="J145" s="136">
        <f t="shared" si="0"/>
        <v>0</v>
      </c>
      <c r="K145" s="132" t="s">
        <v>1</v>
      </c>
      <c r="L145" s="29"/>
      <c r="M145" s="137" t="s">
        <v>1</v>
      </c>
      <c r="N145" s="138" t="s">
        <v>38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124</v>
      </c>
      <c r="AT145" s="141" t="s">
        <v>119</v>
      </c>
      <c r="AU145" s="141" t="s">
        <v>83</v>
      </c>
      <c r="AY145" s="14" t="s">
        <v>116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4" t="s">
        <v>81</v>
      </c>
      <c r="BK145" s="142">
        <f t="shared" si="9"/>
        <v>0</v>
      </c>
      <c r="BL145" s="14" t="s">
        <v>124</v>
      </c>
      <c r="BM145" s="141" t="s">
        <v>184</v>
      </c>
    </row>
    <row r="146" spans="2:65" s="1" customFormat="1" ht="24.2" customHeight="1">
      <c r="B146" s="129"/>
      <c r="C146" s="130" t="s">
        <v>185</v>
      </c>
      <c r="D146" s="130" t="s">
        <v>119</v>
      </c>
      <c r="E146" s="131" t="s">
        <v>186</v>
      </c>
      <c r="F146" s="132" t="s">
        <v>187</v>
      </c>
      <c r="G146" s="133" t="s">
        <v>188</v>
      </c>
      <c r="H146" s="134">
        <v>8</v>
      </c>
      <c r="I146" s="135"/>
      <c r="J146" s="136">
        <f t="shared" si="0"/>
        <v>0</v>
      </c>
      <c r="K146" s="132" t="s">
        <v>123</v>
      </c>
      <c r="L146" s="29"/>
      <c r="M146" s="137" t="s">
        <v>1</v>
      </c>
      <c r="N146" s="138" t="s">
        <v>38</v>
      </c>
      <c r="P146" s="139">
        <f t="shared" si="1"/>
        <v>0</v>
      </c>
      <c r="Q146" s="139">
        <v>6.8000000000000005E-4</v>
      </c>
      <c r="R146" s="139">
        <f t="shared" si="2"/>
        <v>5.4400000000000004E-3</v>
      </c>
      <c r="S146" s="139">
        <v>0</v>
      </c>
      <c r="T146" s="140">
        <f t="shared" si="3"/>
        <v>0</v>
      </c>
      <c r="AR146" s="141" t="s">
        <v>124</v>
      </c>
      <c r="AT146" s="141" t="s">
        <v>119</v>
      </c>
      <c r="AU146" s="141" t="s">
        <v>83</v>
      </c>
      <c r="AY146" s="14" t="s">
        <v>116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4" t="s">
        <v>81</v>
      </c>
      <c r="BK146" s="142">
        <f t="shared" si="9"/>
        <v>0</v>
      </c>
      <c r="BL146" s="14" t="s">
        <v>124</v>
      </c>
      <c r="BM146" s="141" t="s">
        <v>189</v>
      </c>
    </row>
    <row r="147" spans="2:65" s="1" customFormat="1" ht="37.9" customHeight="1">
      <c r="B147" s="129"/>
      <c r="C147" s="151" t="s">
        <v>190</v>
      </c>
      <c r="D147" s="151" t="s">
        <v>128</v>
      </c>
      <c r="E147" s="152" t="s">
        <v>191</v>
      </c>
      <c r="F147" s="153" t="s">
        <v>192</v>
      </c>
      <c r="G147" s="154" t="s">
        <v>158</v>
      </c>
      <c r="H147" s="155">
        <v>5</v>
      </c>
      <c r="I147" s="156"/>
      <c r="J147" s="157">
        <f t="shared" si="0"/>
        <v>0</v>
      </c>
      <c r="K147" s="153" t="s">
        <v>123</v>
      </c>
      <c r="L147" s="158"/>
      <c r="M147" s="159" t="s">
        <v>1</v>
      </c>
      <c r="N147" s="160" t="s">
        <v>38</v>
      </c>
      <c r="P147" s="139">
        <f t="shared" si="1"/>
        <v>0</v>
      </c>
      <c r="Q147" s="139">
        <v>5.11E-3</v>
      </c>
      <c r="R147" s="139">
        <f t="shared" si="2"/>
        <v>2.555E-2</v>
      </c>
      <c r="S147" s="139">
        <v>0</v>
      </c>
      <c r="T147" s="140">
        <f t="shared" si="3"/>
        <v>0</v>
      </c>
      <c r="AR147" s="141" t="s">
        <v>131</v>
      </c>
      <c r="AT147" s="141" t="s">
        <v>128</v>
      </c>
      <c r="AU147" s="141" t="s">
        <v>83</v>
      </c>
      <c r="AY147" s="14" t="s">
        <v>116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4" t="s">
        <v>81</v>
      </c>
      <c r="BK147" s="142">
        <f t="shared" si="9"/>
        <v>0</v>
      </c>
      <c r="BL147" s="14" t="s">
        <v>124</v>
      </c>
      <c r="BM147" s="141" t="s">
        <v>193</v>
      </c>
    </row>
    <row r="148" spans="2:65" s="12" customFormat="1">
      <c r="B148" s="143"/>
      <c r="D148" s="144" t="s">
        <v>126</v>
      </c>
      <c r="E148" s="145" t="s">
        <v>1</v>
      </c>
      <c r="F148" s="146" t="s">
        <v>194</v>
      </c>
      <c r="H148" s="147">
        <v>1</v>
      </c>
      <c r="I148" s="148"/>
      <c r="L148" s="143"/>
      <c r="M148" s="149"/>
      <c r="T148" s="150"/>
      <c r="AT148" s="145" t="s">
        <v>126</v>
      </c>
      <c r="AU148" s="145" t="s">
        <v>83</v>
      </c>
      <c r="AV148" s="12" t="s">
        <v>83</v>
      </c>
      <c r="AW148" s="12" t="s">
        <v>30</v>
      </c>
      <c r="AX148" s="12" t="s">
        <v>73</v>
      </c>
      <c r="AY148" s="145" t="s">
        <v>116</v>
      </c>
    </row>
    <row r="149" spans="2:65" s="12" customFormat="1">
      <c r="B149" s="143"/>
      <c r="D149" s="144" t="s">
        <v>126</v>
      </c>
      <c r="E149" s="145" t="s">
        <v>1</v>
      </c>
      <c r="F149" s="146" t="s">
        <v>195</v>
      </c>
      <c r="H149" s="147">
        <v>1</v>
      </c>
      <c r="I149" s="148"/>
      <c r="L149" s="143"/>
      <c r="M149" s="149"/>
      <c r="T149" s="150"/>
      <c r="AT149" s="145" t="s">
        <v>126</v>
      </c>
      <c r="AU149" s="145" t="s">
        <v>83</v>
      </c>
      <c r="AV149" s="12" t="s">
        <v>83</v>
      </c>
      <c r="AW149" s="12" t="s">
        <v>30</v>
      </c>
      <c r="AX149" s="12" t="s">
        <v>73</v>
      </c>
      <c r="AY149" s="145" t="s">
        <v>116</v>
      </c>
    </row>
    <row r="150" spans="2:65" s="12" customFormat="1">
      <c r="B150" s="143"/>
      <c r="D150" s="144" t="s">
        <v>126</v>
      </c>
      <c r="E150" s="145" t="s">
        <v>1</v>
      </c>
      <c r="F150" s="146" t="s">
        <v>196</v>
      </c>
      <c r="H150" s="147">
        <v>1</v>
      </c>
      <c r="I150" s="148"/>
      <c r="L150" s="143"/>
      <c r="M150" s="149"/>
      <c r="T150" s="150"/>
      <c r="AT150" s="145" t="s">
        <v>126</v>
      </c>
      <c r="AU150" s="145" t="s">
        <v>83</v>
      </c>
      <c r="AV150" s="12" t="s">
        <v>83</v>
      </c>
      <c r="AW150" s="12" t="s">
        <v>30</v>
      </c>
      <c r="AX150" s="12" t="s">
        <v>73</v>
      </c>
      <c r="AY150" s="145" t="s">
        <v>116</v>
      </c>
    </row>
    <row r="151" spans="2:65" s="12" customFormat="1">
      <c r="B151" s="143"/>
      <c r="D151" s="144" t="s">
        <v>126</v>
      </c>
      <c r="E151" s="145" t="s">
        <v>1</v>
      </c>
      <c r="F151" s="146" t="s">
        <v>197</v>
      </c>
      <c r="H151" s="147">
        <v>1</v>
      </c>
      <c r="I151" s="148"/>
      <c r="L151" s="143"/>
      <c r="M151" s="149"/>
      <c r="T151" s="150"/>
      <c r="AT151" s="145" t="s">
        <v>126</v>
      </c>
      <c r="AU151" s="145" t="s">
        <v>83</v>
      </c>
      <c r="AV151" s="12" t="s">
        <v>83</v>
      </c>
      <c r="AW151" s="12" t="s">
        <v>30</v>
      </c>
      <c r="AX151" s="12" t="s">
        <v>73</v>
      </c>
      <c r="AY151" s="145" t="s">
        <v>116</v>
      </c>
    </row>
    <row r="152" spans="2:65" s="12" customFormat="1">
      <c r="B152" s="143"/>
      <c r="D152" s="144" t="s">
        <v>126</v>
      </c>
      <c r="E152" s="145" t="s">
        <v>1</v>
      </c>
      <c r="F152" s="146" t="s">
        <v>198</v>
      </c>
      <c r="H152" s="147">
        <v>1</v>
      </c>
      <c r="I152" s="148"/>
      <c r="L152" s="143"/>
      <c r="M152" s="149"/>
      <c r="T152" s="150"/>
      <c r="AT152" s="145" t="s">
        <v>126</v>
      </c>
      <c r="AU152" s="145" t="s">
        <v>83</v>
      </c>
      <c r="AV152" s="12" t="s">
        <v>83</v>
      </c>
      <c r="AW152" s="12" t="s">
        <v>30</v>
      </c>
      <c r="AX152" s="12" t="s">
        <v>73</v>
      </c>
      <c r="AY152" s="145" t="s">
        <v>116</v>
      </c>
    </row>
    <row r="153" spans="2:65" s="1" customFormat="1" ht="37.9" customHeight="1">
      <c r="B153" s="129"/>
      <c r="C153" s="151" t="s">
        <v>124</v>
      </c>
      <c r="D153" s="151" t="s">
        <v>128</v>
      </c>
      <c r="E153" s="152" t="s">
        <v>199</v>
      </c>
      <c r="F153" s="153" t="s">
        <v>200</v>
      </c>
      <c r="G153" s="154" t="s">
        <v>158</v>
      </c>
      <c r="H153" s="155">
        <v>1</v>
      </c>
      <c r="I153" s="156"/>
      <c r="J153" s="157">
        <f>ROUND(I153*H153,2)</f>
        <v>0</v>
      </c>
      <c r="K153" s="153" t="s">
        <v>123</v>
      </c>
      <c r="L153" s="158"/>
      <c r="M153" s="159" t="s">
        <v>1</v>
      </c>
      <c r="N153" s="160" t="s">
        <v>38</v>
      </c>
      <c r="P153" s="139">
        <f>O153*H153</f>
        <v>0</v>
      </c>
      <c r="Q153" s="139">
        <v>5.11E-3</v>
      </c>
      <c r="R153" s="139">
        <f>Q153*H153</f>
        <v>5.11E-3</v>
      </c>
      <c r="S153" s="139">
        <v>0</v>
      </c>
      <c r="T153" s="140">
        <f>S153*H153</f>
        <v>0</v>
      </c>
      <c r="AR153" s="141" t="s">
        <v>131</v>
      </c>
      <c r="AT153" s="141" t="s">
        <v>128</v>
      </c>
      <c r="AU153" s="141" t="s">
        <v>83</v>
      </c>
      <c r="AY153" s="14" t="s">
        <v>116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81</v>
      </c>
      <c r="BK153" s="142">
        <f>ROUND(I153*H153,2)</f>
        <v>0</v>
      </c>
      <c r="BL153" s="14" t="s">
        <v>124</v>
      </c>
      <c r="BM153" s="141" t="s">
        <v>201</v>
      </c>
    </row>
    <row r="154" spans="2:65" s="12" customFormat="1">
      <c r="B154" s="143"/>
      <c r="D154" s="144" t="s">
        <v>126</v>
      </c>
      <c r="E154" s="145" t="s">
        <v>1</v>
      </c>
      <c r="F154" s="146" t="s">
        <v>202</v>
      </c>
      <c r="H154" s="147">
        <v>1</v>
      </c>
      <c r="I154" s="148"/>
      <c r="L154" s="143"/>
      <c r="M154" s="149"/>
      <c r="T154" s="150"/>
      <c r="AT154" s="145" t="s">
        <v>126</v>
      </c>
      <c r="AU154" s="145" t="s">
        <v>83</v>
      </c>
      <c r="AV154" s="12" t="s">
        <v>83</v>
      </c>
      <c r="AW154" s="12" t="s">
        <v>30</v>
      </c>
      <c r="AX154" s="12" t="s">
        <v>81</v>
      </c>
      <c r="AY154" s="145" t="s">
        <v>116</v>
      </c>
    </row>
    <row r="155" spans="2:65" s="1" customFormat="1" ht="33" customHeight="1">
      <c r="B155" s="129"/>
      <c r="C155" s="151" t="s">
        <v>203</v>
      </c>
      <c r="D155" s="151" t="s">
        <v>128</v>
      </c>
      <c r="E155" s="152" t="s">
        <v>204</v>
      </c>
      <c r="F155" s="153" t="s">
        <v>205</v>
      </c>
      <c r="G155" s="154" t="s">
        <v>158</v>
      </c>
      <c r="H155" s="155">
        <v>1</v>
      </c>
      <c r="I155" s="156"/>
      <c r="J155" s="157">
        <f>ROUND(I155*H155,2)</f>
        <v>0</v>
      </c>
      <c r="K155" s="153" t="s">
        <v>123</v>
      </c>
      <c r="L155" s="158"/>
      <c r="M155" s="159" t="s">
        <v>1</v>
      </c>
      <c r="N155" s="160" t="s">
        <v>38</v>
      </c>
      <c r="P155" s="139">
        <f>O155*H155</f>
        <v>0</v>
      </c>
      <c r="Q155" s="139">
        <v>1.8600000000000001E-3</v>
      </c>
      <c r="R155" s="139">
        <f>Q155*H155</f>
        <v>1.8600000000000001E-3</v>
      </c>
      <c r="S155" s="139">
        <v>0</v>
      </c>
      <c r="T155" s="140">
        <f>S155*H155</f>
        <v>0</v>
      </c>
      <c r="AR155" s="141" t="s">
        <v>131</v>
      </c>
      <c r="AT155" s="141" t="s">
        <v>128</v>
      </c>
      <c r="AU155" s="141" t="s">
        <v>83</v>
      </c>
      <c r="AY155" s="14" t="s">
        <v>116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81</v>
      </c>
      <c r="BK155" s="142">
        <f>ROUND(I155*H155,2)</f>
        <v>0</v>
      </c>
      <c r="BL155" s="14" t="s">
        <v>124</v>
      </c>
      <c r="BM155" s="141" t="s">
        <v>206</v>
      </c>
    </row>
    <row r="156" spans="2:65" s="12" customFormat="1">
      <c r="B156" s="143"/>
      <c r="D156" s="144" t="s">
        <v>126</v>
      </c>
      <c r="E156" s="145" t="s">
        <v>1</v>
      </c>
      <c r="F156" s="146" t="s">
        <v>207</v>
      </c>
      <c r="H156" s="147">
        <v>1</v>
      </c>
      <c r="I156" s="148"/>
      <c r="L156" s="143"/>
      <c r="M156" s="149"/>
      <c r="T156" s="150"/>
      <c r="AT156" s="145" t="s">
        <v>126</v>
      </c>
      <c r="AU156" s="145" t="s">
        <v>83</v>
      </c>
      <c r="AV156" s="12" t="s">
        <v>83</v>
      </c>
      <c r="AW156" s="12" t="s">
        <v>30</v>
      </c>
      <c r="AX156" s="12" t="s">
        <v>81</v>
      </c>
      <c r="AY156" s="145" t="s">
        <v>116</v>
      </c>
    </row>
    <row r="157" spans="2:65" s="1" customFormat="1" ht="33" customHeight="1">
      <c r="B157" s="129"/>
      <c r="C157" s="151" t="s">
        <v>208</v>
      </c>
      <c r="D157" s="151" t="s">
        <v>128</v>
      </c>
      <c r="E157" s="152" t="s">
        <v>209</v>
      </c>
      <c r="F157" s="153" t="s">
        <v>210</v>
      </c>
      <c r="G157" s="154" t="s">
        <v>158</v>
      </c>
      <c r="H157" s="155">
        <v>1</v>
      </c>
      <c r="I157" s="156"/>
      <c r="J157" s="157">
        <f>ROUND(I157*H157,2)</f>
        <v>0</v>
      </c>
      <c r="K157" s="153" t="s">
        <v>123</v>
      </c>
      <c r="L157" s="158"/>
      <c r="M157" s="159" t="s">
        <v>1</v>
      </c>
      <c r="N157" s="160" t="s">
        <v>38</v>
      </c>
      <c r="P157" s="139">
        <f>O157*H157</f>
        <v>0</v>
      </c>
      <c r="Q157" s="139">
        <v>5.4000000000000003E-3</v>
      </c>
      <c r="R157" s="139">
        <f>Q157*H157</f>
        <v>5.4000000000000003E-3</v>
      </c>
      <c r="S157" s="139">
        <v>0</v>
      </c>
      <c r="T157" s="140">
        <f>S157*H157</f>
        <v>0</v>
      </c>
      <c r="AR157" s="141" t="s">
        <v>131</v>
      </c>
      <c r="AT157" s="141" t="s">
        <v>128</v>
      </c>
      <c r="AU157" s="141" t="s">
        <v>83</v>
      </c>
      <c r="AY157" s="14" t="s">
        <v>116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81</v>
      </c>
      <c r="BK157" s="142">
        <f>ROUND(I157*H157,2)</f>
        <v>0</v>
      </c>
      <c r="BL157" s="14" t="s">
        <v>124</v>
      </c>
      <c r="BM157" s="141" t="s">
        <v>211</v>
      </c>
    </row>
    <row r="158" spans="2:65" s="12" customFormat="1">
      <c r="B158" s="143"/>
      <c r="D158" s="144" t="s">
        <v>126</v>
      </c>
      <c r="E158" s="145" t="s">
        <v>1</v>
      </c>
      <c r="F158" s="146" t="s">
        <v>212</v>
      </c>
      <c r="H158" s="147">
        <v>1</v>
      </c>
      <c r="I158" s="148"/>
      <c r="L158" s="143"/>
      <c r="M158" s="149"/>
      <c r="T158" s="150"/>
      <c r="AT158" s="145" t="s">
        <v>126</v>
      </c>
      <c r="AU158" s="145" t="s">
        <v>83</v>
      </c>
      <c r="AV158" s="12" t="s">
        <v>83</v>
      </c>
      <c r="AW158" s="12" t="s">
        <v>30</v>
      </c>
      <c r="AX158" s="12" t="s">
        <v>81</v>
      </c>
      <c r="AY158" s="145" t="s">
        <v>116</v>
      </c>
    </row>
    <row r="159" spans="2:65" s="1" customFormat="1" ht="24.2" customHeight="1">
      <c r="B159" s="129"/>
      <c r="C159" s="130" t="s">
        <v>213</v>
      </c>
      <c r="D159" s="130" t="s">
        <v>119</v>
      </c>
      <c r="E159" s="131" t="s">
        <v>214</v>
      </c>
      <c r="F159" s="132" t="s">
        <v>215</v>
      </c>
      <c r="G159" s="133" t="s">
        <v>151</v>
      </c>
      <c r="H159" s="161"/>
      <c r="I159" s="135"/>
      <c r="J159" s="136">
        <f>ROUND(I159*H159,2)</f>
        <v>0</v>
      </c>
      <c r="K159" s="132" t="s">
        <v>123</v>
      </c>
      <c r="L159" s="29"/>
      <c r="M159" s="137" t="s">
        <v>1</v>
      </c>
      <c r="N159" s="138" t="s">
        <v>38</v>
      </c>
      <c r="P159" s="139">
        <f>O159*H159</f>
        <v>0</v>
      </c>
      <c r="Q159" s="139">
        <v>0</v>
      </c>
      <c r="R159" s="139">
        <f>Q159*H159</f>
        <v>0</v>
      </c>
      <c r="S159" s="139">
        <v>0</v>
      </c>
      <c r="T159" s="140">
        <f>S159*H159</f>
        <v>0</v>
      </c>
      <c r="AR159" s="141" t="s">
        <v>124</v>
      </c>
      <c r="AT159" s="141" t="s">
        <v>119</v>
      </c>
      <c r="AU159" s="141" t="s">
        <v>83</v>
      </c>
      <c r="AY159" s="14" t="s">
        <v>116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81</v>
      </c>
      <c r="BK159" s="142">
        <f>ROUND(I159*H159,2)</f>
        <v>0</v>
      </c>
      <c r="BL159" s="14" t="s">
        <v>124</v>
      </c>
      <c r="BM159" s="141" t="s">
        <v>216</v>
      </c>
    </row>
    <row r="160" spans="2:65" s="11" customFormat="1" ht="22.9" customHeight="1">
      <c r="B160" s="117"/>
      <c r="D160" s="118" t="s">
        <v>72</v>
      </c>
      <c r="E160" s="127" t="s">
        <v>217</v>
      </c>
      <c r="F160" s="127" t="s">
        <v>218</v>
      </c>
      <c r="I160" s="120"/>
      <c r="J160" s="128">
        <f>BK160</f>
        <v>0</v>
      </c>
      <c r="L160" s="117"/>
      <c r="M160" s="122"/>
      <c r="P160" s="123">
        <f>SUM(P161:P167)</f>
        <v>0</v>
      </c>
      <c r="R160" s="123">
        <f>SUM(R161:R167)</f>
        <v>6.9080000000000003E-2</v>
      </c>
      <c r="T160" s="124">
        <f>SUM(T161:T167)</f>
        <v>0.12768000000000002</v>
      </c>
      <c r="AR160" s="118" t="s">
        <v>83</v>
      </c>
      <c r="AT160" s="125" t="s">
        <v>72</v>
      </c>
      <c r="AU160" s="125" t="s">
        <v>81</v>
      </c>
      <c r="AY160" s="118" t="s">
        <v>116</v>
      </c>
      <c r="BK160" s="126">
        <f>SUM(BK161:BK167)</f>
        <v>0</v>
      </c>
    </row>
    <row r="161" spans="2:65" s="1" customFormat="1" ht="24.2" customHeight="1">
      <c r="B161" s="129"/>
      <c r="C161" s="130" t="s">
        <v>84</v>
      </c>
      <c r="D161" s="130" t="s">
        <v>119</v>
      </c>
      <c r="E161" s="131" t="s">
        <v>219</v>
      </c>
      <c r="F161" s="132" t="s">
        <v>220</v>
      </c>
      <c r="G161" s="133" t="s">
        <v>122</v>
      </c>
      <c r="H161" s="134">
        <v>24</v>
      </c>
      <c r="I161" s="135"/>
      <c r="J161" s="136">
        <f>ROUND(I161*H161,2)</f>
        <v>0</v>
      </c>
      <c r="K161" s="132" t="s">
        <v>123</v>
      </c>
      <c r="L161" s="29"/>
      <c r="M161" s="137" t="s">
        <v>1</v>
      </c>
      <c r="N161" s="138" t="s">
        <v>38</v>
      </c>
      <c r="P161" s="139">
        <f>O161*H161</f>
        <v>0</v>
      </c>
      <c r="Q161" s="139">
        <v>5.0000000000000002E-5</v>
      </c>
      <c r="R161" s="139">
        <f>Q161*H161</f>
        <v>1.2000000000000001E-3</v>
      </c>
      <c r="S161" s="139">
        <v>5.3200000000000001E-3</v>
      </c>
      <c r="T161" s="140">
        <f>S161*H161</f>
        <v>0.12768000000000002</v>
      </c>
      <c r="AR161" s="141" t="s">
        <v>124</v>
      </c>
      <c r="AT161" s="141" t="s">
        <v>119</v>
      </c>
      <c r="AU161" s="141" t="s">
        <v>83</v>
      </c>
      <c r="AY161" s="14" t="s">
        <v>116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81</v>
      </c>
      <c r="BK161" s="142">
        <f>ROUND(I161*H161,2)</f>
        <v>0</v>
      </c>
      <c r="BL161" s="14" t="s">
        <v>124</v>
      </c>
      <c r="BM161" s="141" t="s">
        <v>221</v>
      </c>
    </row>
    <row r="162" spans="2:65" s="12" customFormat="1" ht="22.5">
      <c r="B162" s="143"/>
      <c r="D162" s="144" t="s">
        <v>126</v>
      </c>
      <c r="E162" s="145" t="s">
        <v>1</v>
      </c>
      <c r="F162" s="146" t="s">
        <v>222</v>
      </c>
      <c r="H162" s="147">
        <v>24</v>
      </c>
      <c r="I162" s="148"/>
      <c r="L162" s="143"/>
      <c r="M162" s="149"/>
      <c r="T162" s="150"/>
      <c r="AT162" s="145" t="s">
        <v>126</v>
      </c>
      <c r="AU162" s="145" t="s">
        <v>83</v>
      </c>
      <c r="AV162" s="12" t="s">
        <v>83</v>
      </c>
      <c r="AW162" s="12" t="s">
        <v>30</v>
      </c>
      <c r="AX162" s="12" t="s">
        <v>81</v>
      </c>
      <c r="AY162" s="145" t="s">
        <v>116</v>
      </c>
    </row>
    <row r="163" spans="2:65" s="1" customFormat="1" ht="24.2" customHeight="1">
      <c r="B163" s="129"/>
      <c r="C163" s="130" t="s">
        <v>7</v>
      </c>
      <c r="D163" s="130" t="s">
        <v>119</v>
      </c>
      <c r="E163" s="131" t="s">
        <v>223</v>
      </c>
      <c r="F163" s="132" t="s">
        <v>224</v>
      </c>
      <c r="G163" s="133" t="s">
        <v>122</v>
      </c>
      <c r="H163" s="134">
        <v>4</v>
      </c>
      <c r="I163" s="135"/>
      <c r="J163" s="136">
        <f>ROUND(I163*H163,2)</f>
        <v>0</v>
      </c>
      <c r="K163" s="132" t="s">
        <v>123</v>
      </c>
      <c r="L163" s="29"/>
      <c r="M163" s="137" t="s">
        <v>1</v>
      </c>
      <c r="N163" s="138" t="s">
        <v>38</v>
      </c>
      <c r="P163" s="139">
        <f>O163*H163</f>
        <v>0</v>
      </c>
      <c r="Q163" s="139">
        <v>1.1800000000000001E-3</v>
      </c>
      <c r="R163" s="139">
        <f>Q163*H163</f>
        <v>4.7200000000000002E-3</v>
      </c>
      <c r="S163" s="139">
        <v>0</v>
      </c>
      <c r="T163" s="140">
        <f>S163*H163</f>
        <v>0</v>
      </c>
      <c r="AR163" s="141" t="s">
        <v>124</v>
      </c>
      <c r="AT163" s="141" t="s">
        <v>119</v>
      </c>
      <c r="AU163" s="141" t="s">
        <v>83</v>
      </c>
      <c r="AY163" s="14" t="s">
        <v>116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81</v>
      </c>
      <c r="BK163" s="142">
        <f>ROUND(I163*H163,2)</f>
        <v>0</v>
      </c>
      <c r="BL163" s="14" t="s">
        <v>124</v>
      </c>
      <c r="BM163" s="141" t="s">
        <v>225</v>
      </c>
    </row>
    <row r="164" spans="2:65" s="1" customFormat="1" ht="24.2" customHeight="1">
      <c r="B164" s="129"/>
      <c r="C164" s="130" t="s">
        <v>226</v>
      </c>
      <c r="D164" s="130" t="s">
        <v>119</v>
      </c>
      <c r="E164" s="131" t="s">
        <v>227</v>
      </c>
      <c r="F164" s="132" t="s">
        <v>228</v>
      </c>
      <c r="G164" s="133" t="s">
        <v>122</v>
      </c>
      <c r="H164" s="134">
        <v>4</v>
      </c>
      <c r="I164" s="135"/>
      <c r="J164" s="136">
        <f>ROUND(I164*H164,2)</f>
        <v>0</v>
      </c>
      <c r="K164" s="132" t="s">
        <v>123</v>
      </c>
      <c r="L164" s="29"/>
      <c r="M164" s="137" t="s">
        <v>1</v>
      </c>
      <c r="N164" s="138" t="s">
        <v>38</v>
      </c>
      <c r="P164" s="139">
        <f>O164*H164</f>
        <v>0</v>
      </c>
      <c r="Q164" s="139">
        <v>1.49E-3</v>
      </c>
      <c r="R164" s="139">
        <f>Q164*H164</f>
        <v>5.96E-3</v>
      </c>
      <c r="S164" s="139">
        <v>0</v>
      </c>
      <c r="T164" s="140">
        <f>S164*H164</f>
        <v>0</v>
      </c>
      <c r="AR164" s="141" t="s">
        <v>124</v>
      </c>
      <c r="AT164" s="141" t="s">
        <v>119</v>
      </c>
      <c r="AU164" s="141" t="s">
        <v>83</v>
      </c>
      <c r="AY164" s="14" t="s">
        <v>116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81</v>
      </c>
      <c r="BK164" s="142">
        <f>ROUND(I164*H164,2)</f>
        <v>0</v>
      </c>
      <c r="BL164" s="14" t="s">
        <v>124</v>
      </c>
      <c r="BM164" s="141" t="s">
        <v>229</v>
      </c>
    </row>
    <row r="165" spans="2:65" s="1" customFormat="1" ht="24.2" customHeight="1">
      <c r="B165" s="129"/>
      <c r="C165" s="130" t="s">
        <v>230</v>
      </c>
      <c r="D165" s="130" t="s">
        <v>119</v>
      </c>
      <c r="E165" s="131" t="s">
        <v>231</v>
      </c>
      <c r="F165" s="132" t="s">
        <v>232</v>
      </c>
      <c r="G165" s="133" t="s">
        <v>122</v>
      </c>
      <c r="H165" s="134">
        <v>8</v>
      </c>
      <c r="I165" s="135"/>
      <c r="J165" s="136">
        <f>ROUND(I165*H165,2)</f>
        <v>0</v>
      </c>
      <c r="K165" s="132" t="s">
        <v>123</v>
      </c>
      <c r="L165" s="29"/>
      <c r="M165" s="137" t="s">
        <v>1</v>
      </c>
      <c r="N165" s="138" t="s">
        <v>38</v>
      </c>
      <c r="P165" s="139">
        <f>O165*H165</f>
        <v>0</v>
      </c>
      <c r="Q165" s="139">
        <v>1.9300000000000001E-3</v>
      </c>
      <c r="R165" s="139">
        <f>Q165*H165</f>
        <v>1.5440000000000001E-2</v>
      </c>
      <c r="S165" s="139">
        <v>0</v>
      </c>
      <c r="T165" s="140">
        <f>S165*H165</f>
        <v>0</v>
      </c>
      <c r="AR165" s="141" t="s">
        <v>124</v>
      </c>
      <c r="AT165" s="141" t="s">
        <v>119</v>
      </c>
      <c r="AU165" s="141" t="s">
        <v>83</v>
      </c>
      <c r="AY165" s="14" t="s">
        <v>116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81</v>
      </c>
      <c r="BK165" s="142">
        <f>ROUND(I165*H165,2)</f>
        <v>0</v>
      </c>
      <c r="BL165" s="14" t="s">
        <v>124</v>
      </c>
      <c r="BM165" s="141" t="s">
        <v>233</v>
      </c>
    </row>
    <row r="166" spans="2:65" s="1" customFormat="1" ht="24.2" customHeight="1">
      <c r="B166" s="129"/>
      <c r="C166" s="130" t="s">
        <v>234</v>
      </c>
      <c r="D166" s="130" t="s">
        <v>119</v>
      </c>
      <c r="E166" s="131" t="s">
        <v>235</v>
      </c>
      <c r="F166" s="132" t="s">
        <v>236</v>
      </c>
      <c r="G166" s="133" t="s">
        <v>122</v>
      </c>
      <c r="H166" s="134">
        <v>16</v>
      </c>
      <c r="I166" s="135"/>
      <c r="J166" s="136">
        <f>ROUND(I166*H166,2)</f>
        <v>0</v>
      </c>
      <c r="K166" s="132" t="s">
        <v>123</v>
      </c>
      <c r="L166" s="29"/>
      <c r="M166" s="137" t="s">
        <v>1</v>
      </c>
      <c r="N166" s="138" t="s">
        <v>38</v>
      </c>
      <c r="P166" s="139">
        <f>O166*H166</f>
        <v>0</v>
      </c>
      <c r="Q166" s="139">
        <v>2.6099999999999999E-3</v>
      </c>
      <c r="R166" s="139">
        <f>Q166*H166</f>
        <v>4.1759999999999999E-2</v>
      </c>
      <c r="S166" s="139">
        <v>0</v>
      </c>
      <c r="T166" s="140">
        <f>S166*H166</f>
        <v>0</v>
      </c>
      <c r="AR166" s="141" t="s">
        <v>124</v>
      </c>
      <c r="AT166" s="141" t="s">
        <v>119</v>
      </c>
      <c r="AU166" s="141" t="s">
        <v>83</v>
      </c>
      <c r="AY166" s="14" t="s">
        <v>116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81</v>
      </c>
      <c r="BK166" s="142">
        <f>ROUND(I166*H166,2)</f>
        <v>0</v>
      </c>
      <c r="BL166" s="14" t="s">
        <v>124</v>
      </c>
      <c r="BM166" s="141" t="s">
        <v>237</v>
      </c>
    </row>
    <row r="167" spans="2:65" s="1" customFormat="1" ht="24.2" customHeight="1">
      <c r="B167" s="129"/>
      <c r="C167" s="130" t="s">
        <v>238</v>
      </c>
      <c r="D167" s="130" t="s">
        <v>119</v>
      </c>
      <c r="E167" s="131" t="s">
        <v>239</v>
      </c>
      <c r="F167" s="132" t="s">
        <v>240</v>
      </c>
      <c r="G167" s="133" t="s">
        <v>151</v>
      </c>
      <c r="H167" s="161"/>
      <c r="I167" s="135"/>
      <c r="J167" s="136">
        <f>ROUND(I167*H167,2)</f>
        <v>0</v>
      </c>
      <c r="K167" s="132" t="s">
        <v>123</v>
      </c>
      <c r="L167" s="29"/>
      <c r="M167" s="137" t="s">
        <v>1</v>
      </c>
      <c r="N167" s="138" t="s">
        <v>38</v>
      </c>
      <c r="P167" s="139">
        <f>O167*H167</f>
        <v>0</v>
      </c>
      <c r="Q167" s="139">
        <v>0</v>
      </c>
      <c r="R167" s="139">
        <f>Q167*H167</f>
        <v>0</v>
      </c>
      <c r="S167" s="139">
        <v>0</v>
      </c>
      <c r="T167" s="140">
        <f>S167*H167</f>
        <v>0</v>
      </c>
      <c r="AR167" s="141" t="s">
        <v>124</v>
      </c>
      <c r="AT167" s="141" t="s">
        <v>119</v>
      </c>
      <c r="AU167" s="141" t="s">
        <v>83</v>
      </c>
      <c r="AY167" s="14" t="s">
        <v>116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81</v>
      </c>
      <c r="BK167" s="142">
        <f>ROUND(I167*H167,2)</f>
        <v>0</v>
      </c>
      <c r="BL167" s="14" t="s">
        <v>124</v>
      </c>
      <c r="BM167" s="141" t="s">
        <v>241</v>
      </c>
    </row>
    <row r="168" spans="2:65" s="11" customFormat="1" ht="22.9" customHeight="1">
      <c r="B168" s="117"/>
      <c r="D168" s="118" t="s">
        <v>72</v>
      </c>
      <c r="E168" s="127" t="s">
        <v>242</v>
      </c>
      <c r="F168" s="127" t="s">
        <v>243</v>
      </c>
      <c r="I168" s="120"/>
      <c r="J168" s="128">
        <f>BK168</f>
        <v>0</v>
      </c>
      <c r="L168" s="117"/>
      <c r="M168" s="122"/>
      <c r="P168" s="123">
        <f>SUM(P169:P212)</f>
        <v>0</v>
      </c>
      <c r="R168" s="123">
        <f>SUM(R169:R212)</f>
        <v>0.10252</v>
      </c>
      <c r="T168" s="124">
        <f>SUM(T169:T212)</f>
        <v>0</v>
      </c>
      <c r="AR168" s="118" t="s">
        <v>83</v>
      </c>
      <c r="AT168" s="125" t="s">
        <v>72</v>
      </c>
      <c r="AU168" s="125" t="s">
        <v>81</v>
      </c>
      <c r="AY168" s="118" t="s">
        <v>116</v>
      </c>
      <c r="BK168" s="126">
        <f>SUM(BK169:BK212)</f>
        <v>0</v>
      </c>
    </row>
    <row r="169" spans="2:65" s="1" customFormat="1" ht="24.2" customHeight="1">
      <c r="B169" s="129"/>
      <c r="C169" s="130" t="s">
        <v>244</v>
      </c>
      <c r="D169" s="130" t="s">
        <v>119</v>
      </c>
      <c r="E169" s="131" t="s">
        <v>245</v>
      </c>
      <c r="F169" s="132" t="s">
        <v>246</v>
      </c>
      <c r="G169" s="133" t="s">
        <v>188</v>
      </c>
      <c r="H169" s="134">
        <v>1</v>
      </c>
      <c r="I169" s="135"/>
      <c r="J169" s="136">
        <f>ROUND(I169*H169,2)</f>
        <v>0</v>
      </c>
      <c r="K169" s="132" t="s">
        <v>123</v>
      </c>
      <c r="L169" s="29"/>
      <c r="M169" s="137" t="s">
        <v>1</v>
      </c>
      <c r="N169" s="138" t="s">
        <v>38</v>
      </c>
      <c r="P169" s="139">
        <f>O169*H169</f>
        <v>0</v>
      </c>
      <c r="Q169" s="139">
        <v>4.8900000000000002E-3</v>
      </c>
      <c r="R169" s="139">
        <f>Q169*H169</f>
        <v>4.8900000000000002E-3</v>
      </c>
      <c r="S169" s="139">
        <v>0</v>
      </c>
      <c r="T169" s="140">
        <f>S169*H169</f>
        <v>0</v>
      </c>
      <c r="AR169" s="141" t="s">
        <v>124</v>
      </c>
      <c r="AT169" s="141" t="s">
        <v>119</v>
      </c>
      <c r="AU169" s="141" t="s">
        <v>83</v>
      </c>
      <c r="AY169" s="14" t="s">
        <v>116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81</v>
      </c>
      <c r="BK169" s="142">
        <f>ROUND(I169*H169,2)</f>
        <v>0</v>
      </c>
      <c r="BL169" s="14" t="s">
        <v>124</v>
      </c>
      <c r="BM169" s="141" t="s">
        <v>247</v>
      </c>
    </row>
    <row r="170" spans="2:65" s="1" customFormat="1" ht="21.75" customHeight="1">
      <c r="B170" s="129"/>
      <c r="C170" s="151" t="s">
        <v>248</v>
      </c>
      <c r="D170" s="151" t="s">
        <v>128</v>
      </c>
      <c r="E170" s="152" t="s">
        <v>249</v>
      </c>
      <c r="F170" s="153" t="s">
        <v>250</v>
      </c>
      <c r="G170" s="154" t="s">
        <v>158</v>
      </c>
      <c r="H170" s="155">
        <v>1</v>
      </c>
      <c r="I170" s="156"/>
      <c r="J170" s="157">
        <f>ROUND(I170*H170,2)</f>
        <v>0</v>
      </c>
      <c r="K170" s="153" t="s">
        <v>1</v>
      </c>
      <c r="L170" s="158"/>
      <c r="M170" s="159" t="s">
        <v>1</v>
      </c>
      <c r="N170" s="160" t="s">
        <v>38</v>
      </c>
      <c r="P170" s="139">
        <f>O170*H170</f>
        <v>0</v>
      </c>
      <c r="Q170" s="139">
        <v>0</v>
      </c>
      <c r="R170" s="139">
        <f>Q170*H170</f>
        <v>0</v>
      </c>
      <c r="S170" s="139">
        <v>0</v>
      </c>
      <c r="T170" s="140">
        <f>S170*H170</f>
        <v>0</v>
      </c>
      <c r="AR170" s="141" t="s">
        <v>131</v>
      </c>
      <c r="AT170" s="141" t="s">
        <v>128</v>
      </c>
      <c r="AU170" s="141" t="s">
        <v>83</v>
      </c>
      <c r="AY170" s="14" t="s">
        <v>116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81</v>
      </c>
      <c r="BK170" s="142">
        <f>ROUND(I170*H170,2)</f>
        <v>0</v>
      </c>
      <c r="BL170" s="14" t="s">
        <v>124</v>
      </c>
      <c r="BM170" s="141" t="s">
        <v>251</v>
      </c>
    </row>
    <row r="171" spans="2:65" s="12" customFormat="1">
      <c r="B171" s="143"/>
      <c r="D171" s="144" t="s">
        <v>126</v>
      </c>
      <c r="E171" s="145" t="s">
        <v>1</v>
      </c>
      <c r="F171" s="146" t="s">
        <v>252</v>
      </c>
      <c r="H171" s="147">
        <v>1</v>
      </c>
      <c r="I171" s="148"/>
      <c r="L171" s="143"/>
      <c r="M171" s="149"/>
      <c r="T171" s="150"/>
      <c r="AT171" s="145" t="s">
        <v>126</v>
      </c>
      <c r="AU171" s="145" t="s">
        <v>83</v>
      </c>
      <c r="AV171" s="12" t="s">
        <v>83</v>
      </c>
      <c r="AW171" s="12" t="s">
        <v>30</v>
      </c>
      <c r="AX171" s="12" t="s">
        <v>81</v>
      </c>
      <c r="AY171" s="145" t="s">
        <v>116</v>
      </c>
    </row>
    <row r="172" spans="2:65" s="1" customFormat="1" ht="24.2" customHeight="1">
      <c r="B172" s="129"/>
      <c r="C172" s="130" t="s">
        <v>253</v>
      </c>
      <c r="D172" s="130" t="s">
        <v>119</v>
      </c>
      <c r="E172" s="131" t="s">
        <v>254</v>
      </c>
      <c r="F172" s="132" t="s">
        <v>255</v>
      </c>
      <c r="G172" s="133" t="s">
        <v>158</v>
      </c>
      <c r="H172" s="134">
        <v>2</v>
      </c>
      <c r="I172" s="135"/>
      <c r="J172" s="136">
        <f>ROUND(I172*H172,2)</f>
        <v>0</v>
      </c>
      <c r="K172" s="132" t="s">
        <v>123</v>
      </c>
      <c r="L172" s="29"/>
      <c r="M172" s="137" t="s">
        <v>1</v>
      </c>
      <c r="N172" s="138" t="s">
        <v>38</v>
      </c>
      <c r="P172" s="139">
        <f>O172*H172</f>
        <v>0</v>
      </c>
      <c r="Q172" s="139">
        <v>9.3000000000000005E-4</v>
      </c>
      <c r="R172" s="139">
        <f>Q172*H172</f>
        <v>1.8600000000000001E-3</v>
      </c>
      <c r="S172" s="139">
        <v>0</v>
      </c>
      <c r="T172" s="140">
        <f>S172*H172</f>
        <v>0</v>
      </c>
      <c r="AR172" s="141" t="s">
        <v>124</v>
      </c>
      <c r="AT172" s="141" t="s">
        <v>119</v>
      </c>
      <c r="AU172" s="141" t="s">
        <v>83</v>
      </c>
      <c r="AY172" s="14" t="s">
        <v>116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81</v>
      </c>
      <c r="BK172" s="142">
        <f>ROUND(I172*H172,2)</f>
        <v>0</v>
      </c>
      <c r="BL172" s="14" t="s">
        <v>124</v>
      </c>
      <c r="BM172" s="141" t="s">
        <v>256</v>
      </c>
    </row>
    <row r="173" spans="2:65" s="12" customFormat="1">
      <c r="B173" s="143"/>
      <c r="D173" s="144" t="s">
        <v>126</v>
      </c>
      <c r="E173" s="145" t="s">
        <v>1</v>
      </c>
      <c r="F173" s="146" t="s">
        <v>257</v>
      </c>
      <c r="H173" s="147">
        <v>1</v>
      </c>
      <c r="I173" s="148"/>
      <c r="L173" s="143"/>
      <c r="M173" s="149"/>
      <c r="T173" s="150"/>
      <c r="AT173" s="145" t="s">
        <v>126</v>
      </c>
      <c r="AU173" s="145" t="s">
        <v>83</v>
      </c>
      <c r="AV173" s="12" t="s">
        <v>83</v>
      </c>
      <c r="AW173" s="12" t="s">
        <v>30</v>
      </c>
      <c r="AX173" s="12" t="s">
        <v>73</v>
      </c>
      <c r="AY173" s="145" t="s">
        <v>116</v>
      </c>
    </row>
    <row r="174" spans="2:65" s="12" customFormat="1">
      <c r="B174" s="143"/>
      <c r="D174" s="144" t="s">
        <v>126</v>
      </c>
      <c r="E174" s="145" t="s">
        <v>1</v>
      </c>
      <c r="F174" s="146" t="s">
        <v>258</v>
      </c>
      <c r="H174" s="147">
        <v>1</v>
      </c>
      <c r="I174" s="148"/>
      <c r="L174" s="143"/>
      <c r="M174" s="149"/>
      <c r="T174" s="150"/>
      <c r="AT174" s="145" t="s">
        <v>126</v>
      </c>
      <c r="AU174" s="145" t="s">
        <v>83</v>
      </c>
      <c r="AV174" s="12" t="s">
        <v>83</v>
      </c>
      <c r="AW174" s="12" t="s">
        <v>30</v>
      </c>
      <c r="AX174" s="12" t="s">
        <v>73</v>
      </c>
      <c r="AY174" s="145" t="s">
        <v>116</v>
      </c>
    </row>
    <row r="175" spans="2:65" s="1" customFormat="1" ht="24.2" customHeight="1">
      <c r="B175" s="129"/>
      <c r="C175" s="130" t="s">
        <v>259</v>
      </c>
      <c r="D175" s="130" t="s">
        <v>119</v>
      </c>
      <c r="E175" s="131" t="s">
        <v>260</v>
      </c>
      <c r="F175" s="132" t="s">
        <v>261</v>
      </c>
      <c r="G175" s="133" t="s">
        <v>158</v>
      </c>
      <c r="H175" s="134">
        <v>2</v>
      </c>
      <c r="I175" s="135"/>
      <c r="J175" s="136">
        <f>ROUND(I175*H175,2)</f>
        <v>0</v>
      </c>
      <c r="K175" s="132" t="s">
        <v>123</v>
      </c>
      <c r="L175" s="29"/>
      <c r="M175" s="137" t="s">
        <v>1</v>
      </c>
      <c r="N175" s="138" t="s">
        <v>38</v>
      </c>
      <c r="P175" s="139">
        <f>O175*H175</f>
        <v>0</v>
      </c>
      <c r="Q175" s="139">
        <v>1.2199999999999999E-3</v>
      </c>
      <c r="R175" s="139">
        <f>Q175*H175</f>
        <v>2.4399999999999999E-3</v>
      </c>
      <c r="S175" s="139">
        <v>0</v>
      </c>
      <c r="T175" s="140">
        <f>S175*H175</f>
        <v>0</v>
      </c>
      <c r="AR175" s="141" t="s">
        <v>124</v>
      </c>
      <c r="AT175" s="141" t="s">
        <v>119</v>
      </c>
      <c r="AU175" s="141" t="s">
        <v>83</v>
      </c>
      <c r="AY175" s="14" t="s">
        <v>116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81</v>
      </c>
      <c r="BK175" s="142">
        <f>ROUND(I175*H175,2)</f>
        <v>0</v>
      </c>
      <c r="BL175" s="14" t="s">
        <v>124</v>
      </c>
      <c r="BM175" s="141" t="s">
        <v>262</v>
      </c>
    </row>
    <row r="176" spans="2:65" s="12" customFormat="1">
      <c r="B176" s="143"/>
      <c r="D176" s="144" t="s">
        <v>126</v>
      </c>
      <c r="E176" s="145" t="s">
        <v>1</v>
      </c>
      <c r="F176" s="146" t="s">
        <v>263</v>
      </c>
      <c r="H176" s="147">
        <v>1</v>
      </c>
      <c r="I176" s="148"/>
      <c r="L176" s="143"/>
      <c r="M176" s="149"/>
      <c r="T176" s="150"/>
      <c r="AT176" s="145" t="s">
        <v>126</v>
      </c>
      <c r="AU176" s="145" t="s">
        <v>83</v>
      </c>
      <c r="AV176" s="12" t="s">
        <v>83</v>
      </c>
      <c r="AW176" s="12" t="s">
        <v>30</v>
      </c>
      <c r="AX176" s="12" t="s">
        <v>73</v>
      </c>
      <c r="AY176" s="145" t="s">
        <v>116</v>
      </c>
    </row>
    <row r="177" spans="2:65" s="12" customFormat="1">
      <c r="B177" s="143"/>
      <c r="D177" s="144" t="s">
        <v>126</v>
      </c>
      <c r="E177" s="145" t="s">
        <v>1</v>
      </c>
      <c r="F177" s="146" t="s">
        <v>264</v>
      </c>
      <c r="H177" s="147">
        <v>1</v>
      </c>
      <c r="I177" s="148"/>
      <c r="L177" s="143"/>
      <c r="M177" s="149"/>
      <c r="T177" s="150"/>
      <c r="AT177" s="145" t="s">
        <v>126</v>
      </c>
      <c r="AU177" s="145" t="s">
        <v>83</v>
      </c>
      <c r="AV177" s="12" t="s">
        <v>83</v>
      </c>
      <c r="AW177" s="12" t="s">
        <v>30</v>
      </c>
      <c r="AX177" s="12" t="s">
        <v>73</v>
      </c>
      <c r="AY177" s="145" t="s">
        <v>116</v>
      </c>
    </row>
    <row r="178" spans="2:65" s="1" customFormat="1" ht="24.2" customHeight="1">
      <c r="B178" s="129"/>
      <c r="C178" s="130" t="s">
        <v>265</v>
      </c>
      <c r="D178" s="130" t="s">
        <v>119</v>
      </c>
      <c r="E178" s="131" t="s">
        <v>266</v>
      </c>
      <c r="F178" s="132" t="s">
        <v>267</v>
      </c>
      <c r="G178" s="133" t="s">
        <v>158</v>
      </c>
      <c r="H178" s="134">
        <v>3</v>
      </c>
      <c r="I178" s="135"/>
      <c r="J178" s="136">
        <f>ROUND(I178*H178,2)</f>
        <v>0</v>
      </c>
      <c r="K178" s="132" t="s">
        <v>123</v>
      </c>
      <c r="L178" s="29"/>
      <c r="M178" s="137" t="s">
        <v>1</v>
      </c>
      <c r="N178" s="138" t="s">
        <v>38</v>
      </c>
      <c r="P178" s="139">
        <f>O178*H178</f>
        <v>0</v>
      </c>
      <c r="Q178" s="139">
        <v>2.2799999999999999E-3</v>
      </c>
      <c r="R178" s="139">
        <f>Q178*H178</f>
        <v>6.8399999999999997E-3</v>
      </c>
      <c r="S178" s="139">
        <v>0</v>
      </c>
      <c r="T178" s="140">
        <f>S178*H178</f>
        <v>0</v>
      </c>
      <c r="AR178" s="141" t="s">
        <v>124</v>
      </c>
      <c r="AT178" s="141" t="s">
        <v>119</v>
      </c>
      <c r="AU178" s="141" t="s">
        <v>83</v>
      </c>
      <c r="AY178" s="14" t="s">
        <v>116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81</v>
      </c>
      <c r="BK178" s="142">
        <f>ROUND(I178*H178,2)</f>
        <v>0</v>
      </c>
      <c r="BL178" s="14" t="s">
        <v>124</v>
      </c>
      <c r="BM178" s="141" t="s">
        <v>268</v>
      </c>
    </row>
    <row r="179" spans="2:65" s="12" customFormat="1">
      <c r="B179" s="143"/>
      <c r="D179" s="144" t="s">
        <v>126</v>
      </c>
      <c r="E179" s="145" t="s">
        <v>1</v>
      </c>
      <c r="F179" s="146" t="s">
        <v>269</v>
      </c>
      <c r="H179" s="147">
        <v>1</v>
      </c>
      <c r="I179" s="148"/>
      <c r="L179" s="143"/>
      <c r="M179" s="149"/>
      <c r="T179" s="150"/>
      <c r="AT179" s="145" t="s">
        <v>126</v>
      </c>
      <c r="AU179" s="145" t="s">
        <v>83</v>
      </c>
      <c r="AV179" s="12" t="s">
        <v>83</v>
      </c>
      <c r="AW179" s="12" t="s">
        <v>30</v>
      </c>
      <c r="AX179" s="12" t="s">
        <v>73</v>
      </c>
      <c r="AY179" s="145" t="s">
        <v>116</v>
      </c>
    </row>
    <row r="180" spans="2:65" s="12" customFormat="1">
      <c r="B180" s="143"/>
      <c r="D180" s="144" t="s">
        <v>126</v>
      </c>
      <c r="E180" s="145" t="s">
        <v>1</v>
      </c>
      <c r="F180" s="146" t="s">
        <v>270</v>
      </c>
      <c r="H180" s="147">
        <v>1</v>
      </c>
      <c r="I180" s="148"/>
      <c r="L180" s="143"/>
      <c r="M180" s="149"/>
      <c r="T180" s="150"/>
      <c r="AT180" s="145" t="s">
        <v>126</v>
      </c>
      <c r="AU180" s="145" t="s">
        <v>83</v>
      </c>
      <c r="AV180" s="12" t="s">
        <v>83</v>
      </c>
      <c r="AW180" s="12" t="s">
        <v>30</v>
      </c>
      <c r="AX180" s="12" t="s">
        <v>73</v>
      </c>
      <c r="AY180" s="145" t="s">
        <v>116</v>
      </c>
    </row>
    <row r="181" spans="2:65" s="12" customFormat="1">
      <c r="B181" s="143"/>
      <c r="D181" s="144" t="s">
        <v>126</v>
      </c>
      <c r="E181" s="145" t="s">
        <v>1</v>
      </c>
      <c r="F181" s="146" t="s">
        <v>271</v>
      </c>
      <c r="H181" s="147">
        <v>1</v>
      </c>
      <c r="I181" s="148"/>
      <c r="L181" s="143"/>
      <c r="M181" s="149"/>
      <c r="T181" s="150"/>
      <c r="AT181" s="145" t="s">
        <v>126</v>
      </c>
      <c r="AU181" s="145" t="s">
        <v>83</v>
      </c>
      <c r="AV181" s="12" t="s">
        <v>83</v>
      </c>
      <c r="AW181" s="12" t="s">
        <v>30</v>
      </c>
      <c r="AX181" s="12" t="s">
        <v>73</v>
      </c>
      <c r="AY181" s="145" t="s">
        <v>116</v>
      </c>
    </row>
    <row r="182" spans="2:65" s="1" customFormat="1" ht="24.2" customHeight="1">
      <c r="B182" s="129"/>
      <c r="C182" s="130" t="s">
        <v>272</v>
      </c>
      <c r="D182" s="130" t="s">
        <v>119</v>
      </c>
      <c r="E182" s="131" t="s">
        <v>273</v>
      </c>
      <c r="F182" s="132" t="s">
        <v>274</v>
      </c>
      <c r="G182" s="133" t="s">
        <v>158</v>
      </c>
      <c r="H182" s="134">
        <v>1</v>
      </c>
      <c r="I182" s="135"/>
      <c r="J182" s="136">
        <f>ROUND(I182*H182,2)</f>
        <v>0</v>
      </c>
      <c r="K182" s="132" t="s">
        <v>123</v>
      </c>
      <c r="L182" s="29"/>
      <c r="M182" s="137" t="s">
        <v>1</v>
      </c>
      <c r="N182" s="138" t="s">
        <v>38</v>
      </c>
      <c r="P182" s="139">
        <f>O182*H182</f>
        <v>0</v>
      </c>
      <c r="Q182" s="139">
        <v>2.2799999999999999E-3</v>
      </c>
      <c r="R182" s="139">
        <f>Q182*H182</f>
        <v>2.2799999999999999E-3</v>
      </c>
      <c r="S182" s="139">
        <v>0</v>
      </c>
      <c r="T182" s="140">
        <f>S182*H182</f>
        <v>0</v>
      </c>
      <c r="AR182" s="141" t="s">
        <v>124</v>
      </c>
      <c r="AT182" s="141" t="s">
        <v>119</v>
      </c>
      <c r="AU182" s="141" t="s">
        <v>83</v>
      </c>
      <c r="AY182" s="14" t="s">
        <v>116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81</v>
      </c>
      <c r="BK182" s="142">
        <f>ROUND(I182*H182,2)</f>
        <v>0</v>
      </c>
      <c r="BL182" s="14" t="s">
        <v>124</v>
      </c>
      <c r="BM182" s="141" t="s">
        <v>275</v>
      </c>
    </row>
    <row r="183" spans="2:65" s="12" customFormat="1">
      <c r="B183" s="143"/>
      <c r="D183" s="144" t="s">
        <v>126</v>
      </c>
      <c r="E183" s="145" t="s">
        <v>1</v>
      </c>
      <c r="F183" s="146" t="s">
        <v>276</v>
      </c>
      <c r="H183" s="147">
        <v>1</v>
      </c>
      <c r="I183" s="148"/>
      <c r="L183" s="143"/>
      <c r="M183" s="149"/>
      <c r="T183" s="150"/>
      <c r="AT183" s="145" t="s">
        <v>126</v>
      </c>
      <c r="AU183" s="145" t="s">
        <v>83</v>
      </c>
      <c r="AV183" s="12" t="s">
        <v>83</v>
      </c>
      <c r="AW183" s="12" t="s">
        <v>30</v>
      </c>
      <c r="AX183" s="12" t="s">
        <v>81</v>
      </c>
      <c r="AY183" s="145" t="s">
        <v>116</v>
      </c>
    </row>
    <row r="184" spans="2:65" s="1" customFormat="1" ht="21.75" customHeight="1">
      <c r="B184" s="129"/>
      <c r="C184" s="130" t="s">
        <v>131</v>
      </c>
      <c r="D184" s="130" t="s">
        <v>119</v>
      </c>
      <c r="E184" s="131" t="s">
        <v>277</v>
      </c>
      <c r="F184" s="132" t="s">
        <v>278</v>
      </c>
      <c r="G184" s="133" t="s">
        <v>158</v>
      </c>
      <c r="H184" s="134">
        <v>1</v>
      </c>
      <c r="I184" s="135"/>
      <c r="J184" s="136">
        <f t="shared" ref="J184:J197" si="10">ROUND(I184*H184,2)</f>
        <v>0</v>
      </c>
      <c r="K184" s="132" t="s">
        <v>123</v>
      </c>
      <c r="L184" s="29"/>
      <c r="M184" s="137" t="s">
        <v>1</v>
      </c>
      <c r="N184" s="138" t="s">
        <v>38</v>
      </c>
      <c r="P184" s="139">
        <f t="shared" ref="P184:P197" si="11">O184*H184</f>
        <v>0</v>
      </c>
      <c r="Q184" s="139">
        <v>5.2999999999999998E-4</v>
      </c>
      <c r="R184" s="139">
        <f t="shared" ref="R184:R197" si="12">Q184*H184</f>
        <v>5.2999999999999998E-4</v>
      </c>
      <c r="S184" s="139">
        <v>0</v>
      </c>
      <c r="T184" s="140">
        <f t="shared" ref="T184:T197" si="13">S184*H184</f>
        <v>0</v>
      </c>
      <c r="AR184" s="141" t="s">
        <v>124</v>
      </c>
      <c r="AT184" s="141" t="s">
        <v>119</v>
      </c>
      <c r="AU184" s="141" t="s">
        <v>83</v>
      </c>
      <c r="AY184" s="14" t="s">
        <v>116</v>
      </c>
      <c r="BE184" s="142">
        <f t="shared" ref="BE184:BE197" si="14">IF(N184="základní",J184,0)</f>
        <v>0</v>
      </c>
      <c r="BF184" s="142">
        <f t="shared" ref="BF184:BF197" si="15">IF(N184="snížená",J184,0)</f>
        <v>0</v>
      </c>
      <c r="BG184" s="142">
        <f t="shared" ref="BG184:BG197" si="16">IF(N184="zákl. přenesená",J184,0)</f>
        <v>0</v>
      </c>
      <c r="BH184" s="142">
        <f t="shared" ref="BH184:BH197" si="17">IF(N184="sníž. přenesená",J184,0)</f>
        <v>0</v>
      </c>
      <c r="BI184" s="142">
        <f t="shared" ref="BI184:BI197" si="18">IF(N184="nulová",J184,0)</f>
        <v>0</v>
      </c>
      <c r="BJ184" s="14" t="s">
        <v>81</v>
      </c>
      <c r="BK184" s="142">
        <f t="shared" ref="BK184:BK197" si="19">ROUND(I184*H184,2)</f>
        <v>0</v>
      </c>
      <c r="BL184" s="14" t="s">
        <v>124</v>
      </c>
      <c r="BM184" s="141" t="s">
        <v>279</v>
      </c>
    </row>
    <row r="185" spans="2:65" s="1" customFormat="1" ht="21.75" customHeight="1">
      <c r="B185" s="129"/>
      <c r="C185" s="130" t="s">
        <v>280</v>
      </c>
      <c r="D185" s="130" t="s">
        <v>119</v>
      </c>
      <c r="E185" s="131" t="s">
        <v>281</v>
      </c>
      <c r="F185" s="132" t="s">
        <v>282</v>
      </c>
      <c r="G185" s="133" t="s">
        <v>158</v>
      </c>
      <c r="H185" s="134">
        <v>1</v>
      </c>
      <c r="I185" s="135"/>
      <c r="J185" s="136">
        <f t="shared" si="10"/>
        <v>0</v>
      </c>
      <c r="K185" s="132" t="s">
        <v>123</v>
      </c>
      <c r="L185" s="29"/>
      <c r="M185" s="137" t="s">
        <v>1</v>
      </c>
      <c r="N185" s="138" t="s">
        <v>38</v>
      </c>
      <c r="P185" s="139">
        <f t="shared" si="11"/>
        <v>0</v>
      </c>
      <c r="Q185" s="139">
        <v>5.8E-4</v>
      </c>
      <c r="R185" s="139">
        <f t="shared" si="12"/>
        <v>5.8E-4</v>
      </c>
      <c r="S185" s="139">
        <v>0</v>
      </c>
      <c r="T185" s="140">
        <f t="shared" si="13"/>
        <v>0</v>
      </c>
      <c r="AR185" s="141" t="s">
        <v>124</v>
      </c>
      <c r="AT185" s="141" t="s">
        <v>119</v>
      </c>
      <c r="AU185" s="141" t="s">
        <v>83</v>
      </c>
      <c r="AY185" s="14" t="s">
        <v>116</v>
      </c>
      <c r="BE185" s="142">
        <f t="shared" si="14"/>
        <v>0</v>
      </c>
      <c r="BF185" s="142">
        <f t="shared" si="15"/>
        <v>0</v>
      </c>
      <c r="BG185" s="142">
        <f t="shared" si="16"/>
        <v>0</v>
      </c>
      <c r="BH185" s="142">
        <f t="shared" si="17"/>
        <v>0</v>
      </c>
      <c r="BI185" s="142">
        <f t="shared" si="18"/>
        <v>0</v>
      </c>
      <c r="BJ185" s="14" t="s">
        <v>81</v>
      </c>
      <c r="BK185" s="142">
        <f t="shared" si="19"/>
        <v>0</v>
      </c>
      <c r="BL185" s="14" t="s">
        <v>124</v>
      </c>
      <c r="BM185" s="141" t="s">
        <v>283</v>
      </c>
    </row>
    <row r="186" spans="2:65" s="1" customFormat="1" ht="21.75" customHeight="1">
      <c r="B186" s="129"/>
      <c r="C186" s="130" t="s">
        <v>284</v>
      </c>
      <c r="D186" s="130" t="s">
        <v>119</v>
      </c>
      <c r="E186" s="131" t="s">
        <v>285</v>
      </c>
      <c r="F186" s="132" t="s">
        <v>286</v>
      </c>
      <c r="G186" s="133" t="s">
        <v>158</v>
      </c>
      <c r="H186" s="134">
        <v>2</v>
      </c>
      <c r="I186" s="135"/>
      <c r="J186" s="136">
        <f t="shared" si="10"/>
        <v>0</v>
      </c>
      <c r="K186" s="132" t="s">
        <v>123</v>
      </c>
      <c r="L186" s="29"/>
      <c r="M186" s="137" t="s">
        <v>1</v>
      </c>
      <c r="N186" s="138" t="s">
        <v>38</v>
      </c>
      <c r="P186" s="139">
        <f t="shared" si="11"/>
        <v>0</v>
      </c>
      <c r="Q186" s="139">
        <v>6.9999999999999999E-4</v>
      </c>
      <c r="R186" s="139">
        <f t="shared" si="12"/>
        <v>1.4E-3</v>
      </c>
      <c r="S186" s="139">
        <v>0</v>
      </c>
      <c r="T186" s="140">
        <f t="shared" si="13"/>
        <v>0</v>
      </c>
      <c r="AR186" s="141" t="s">
        <v>124</v>
      </c>
      <c r="AT186" s="141" t="s">
        <v>119</v>
      </c>
      <c r="AU186" s="141" t="s">
        <v>83</v>
      </c>
      <c r="AY186" s="14" t="s">
        <v>116</v>
      </c>
      <c r="BE186" s="142">
        <f t="shared" si="14"/>
        <v>0</v>
      </c>
      <c r="BF186" s="142">
        <f t="shared" si="15"/>
        <v>0</v>
      </c>
      <c r="BG186" s="142">
        <f t="shared" si="16"/>
        <v>0</v>
      </c>
      <c r="BH186" s="142">
        <f t="shared" si="17"/>
        <v>0</v>
      </c>
      <c r="BI186" s="142">
        <f t="shared" si="18"/>
        <v>0</v>
      </c>
      <c r="BJ186" s="14" t="s">
        <v>81</v>
      </c>
      <c r="BK186" s="142">
        <f t="shared" si="19"/>
        <v>0</v>
      </c>
      <c r="BL186" s="14" t="s">
        <v>124</v>
      </c>
      <c r="BM186" s="141" t="s">
        <v>287</v>
      </c>
    </row>
    <row r="187" spans="2:65" s="1" customFormat="1" ht="21.75" customHeight="1">
      <c r="B187" s="129"/>
      <c r="C187" s="130" t="s">
        <v>288</v>
      </c>
      <c r="D187" s="130" t="s">
        <v>119</v>
      </c>
      <c r="E187" s="131" t="s">
        <v>289</v>
      </c>
      <c r="F187" s="132" t="s">
        <v>290</v>
      </c>
      <c r="G187" s="133" t="s">
        <v>158</v>
      </c>
      <c r="H187" s="134">
        <v>4</v>
      </c>
      <c r="I187" s="135"/>
      <c r="J187" s="136">
        <f t="shared" si="10"/>
        <v>0</v>
      </c>
      <c r="K187" s="132" t="s">
        <v>123</v>
      </c>
      <c r="L187" s="29"/>
      <c r="M187" s="137" t="s">
        <v>1</v>
      </c>
      <c r="N187" s="138" t="s">
        <v>38</v>
      </c>
      <c r="P187" s="139">
        <f t="shared" si="11"/>
        <v>0</v>
      </c>
      <c r="Q187" s="139">
        <v>7.7999999999999999E-4</v>
      </c>
      <c r="R187" s="139">
        <f t="shared" si="12"/>
        <v>3.1199999999999999E-3</v>
      </c>
      <c r="S187" s="139">
        <v>0</v>
      </c>
      <c r="T187" s="140">
        <f t="shared" si="13"/>
        <v>0</v>
      </c>
      <c r="AR187" s="141" t="s">
        <v>124</v>
      </c>
      <c r="AT187" s="141" t="s">
        <v>119</v>
      </c>
      <c r="AU187" s="141" t="s">
        <v>83</v>
      </c>
      <c r="AY187" s="14" t="s">
        <v>116</v>
      </c>
      <c r="BE187" s="142">
        <f t="shared" si="14"/>
        <v>0</v>
      </c>
      <c r="BF187" s="142">
        <f t="shared" si="15"/>
        <v>0</v>
      </c>
      <c r="BG187" s="142">
        <f t="shared" si="16"/>
        <v>0</v>
      </c>
      <c r="BH187" s="142">
        <f t="shared" si="17"/>
        <v>0</v>
      </c>
      <c r="BI187" s="142">
        <f t="shared" si="18"/>
        <v>0</v>
      </c>
      <c r="BJ187" s="14" t="s">
        <v>81</v>
      </c>
      <c r="BK187" s="142">
        <f t="shared" si="19"/>
        <v>0</v>
      </c>
      <c r="BL187" s="14" t="s">
        <v>124</v>
      </c>
      <c r="BM187" s="141" t="s">
        <v>291</v>
      </c>
    </row>
    <row r="188" spans="2:65" s="1" customFormat="1" ht="24.2" customHeight="1">
      <c r="B188" s="129"/>
      <c r="C188" s="130" t="s">
        <v>292</v>
      </c>
      <c r="D188" s="130" t="s">
        <v>119</v>
      </c>
      <c r="E188" s="131" t="s">
        <v>293</v>
      </c>
      <c r="F188" s="132" t="s">
        <v>294</v>
      </c>
      <c r="G188" s="133" t="s">
        <v>158</v>
      </c>
      <c r="H188" s="134">
        <v>16</v>
      </c>
      <c r="I188" s="135"/>
      <c r="J188" s="136">
        <f t="shared" si="10"/>
        <v>0</v>
      </c>
      <c r="K188" s="132" t="s">
        <v>123</v>
      </c>
      <c r="L188" s="29"/>
      <c r="M188" s="137" t="s">
        <v>1</v>
      </c>
      <c r="N188" s="138" t="s">
        <v>38</v>
      </c>
      <c r="P188" s="139">
        <f t="shared" si="11"/>
        <v>0</v>
      </c>
      <c r="Q188" s="139">
        <v>2.2000000000000001E-4</v>
      </c>
      <c r="R188" s="139">
        <f t="shared" si="12"/>
        <v>3.5200000000000001E-3</v>
      </c>
      <c r="S188" s="139">
        <v>0</v>
      </c>
      <c r="T188" s="140">
        <f t="shared" si="13"/>
        <v>0</v>
      </c>
      <c r="AR188" s="141" t="s">
        <v>124</v>
      </c>
      <c r="AT188" s="141" t="s">
        <v>119</v>
      </c>
      <c r="AU188" s="141" t="s">
        <v>83</v>
      </c>
      <c r="AY188" s="14" t="s">
        <v>116</v>
      </c>
      <c r="BE188" s="142">
        <f t="shared" si="14"/>
        <v>0</v>
      </c>
      <c r="BF188" s="142">
        <f t="shared" si="15"/>
        <v>0</v>
      </c>
      <c r="BG188" s="142">
        <f t="shared" si="16"/>
        <v>0</v>
      </c>
      <c r="BH188" s="142">
        <f t="shared" si="17"/>
        <v>0</v>
      </c>
      <c r="BI188" s="142">
        <f t="shared" si="18"/>
        <v>0</v>
      </c>
      <c r="BJ188" s="14" t="s">
        <v>81</v>
      </c>
      <c r="BK188" s="142">
        <f t="shared" si="19"/>
        <v>0</v>
      </c>
      <c r="BL188" s="14" t="s">
        <v>124</v>
      </c>
      <c r="BM188" s="141" t="s">
        <v>295</v>
      </c>
    </row>
    <row r="189" spans="2:65" s="1" customFormat="1" ht="24.2" customHeight="1">
      <c r="B189" s="129"/>
      <c r="C189" s="130" t="s">
        <v>296</v>
      </c>
      <c r="D189" s="130" t="s">
        <v>119</v>
      </c>
      <c r="E189" s="131" t="s">
        <v>297</v>
      </c>
      <c r="F189" s="132" t="s">
        <v>298</v>
      </c>
      <c r="G189" s="133" t="s">
        <v>158</v>
      </c>
      <c r="H189" s="134">
        <v>1</v>
      </c>
      <c r="I189" s="135"/>
      <c r="J189" s="136">
        <f t="shared" si="10"/>
        <v>0</v>
      </c>
      <c r="K189" s="132" t="s">
        <v>123</v>
      </c>
      <c r="L189" s="29"/>
      <c r="M189" s="137" t="s">
        <v>1</v>
      </c>
      <c r="N189" s="138" t="s">
        <v>38</v>
      </c>
      <c r="P189" s="139">
        <f t="shared" si="11"/>
        <v>0</v>
      </c>
      <c r="Q189" s="139">
        <v>5.6999999999999998E-4</v>
      </c>
      <c r="R189" s="139">
        <f t="shared" si="12"/>
        <v>5.6999999999999998E-4</v>
      </c>
      <c r="S189" s="139">
        <v>0</v>
      </c>
      <c r="T189" s="140">
        <f t="shared" si="13"/>
        <v>0</v>
      </c>
      <c r="AR189" s="141" t="s">
        <v>124</v>
      </c>
      <c r="AT189" s="141" t="s">
        <v>119</v>
      </c>
      <c r="AU189" s="141" t="s">
        <v>83</v>
      </c>
      <c r="AY189" s="14" t="s">
        <v>116</v>
      </c>
      <c r="BE189" s="142">
        <f t="shared" si="14"/>
        <v>0</v>
      </c>
      <c r="BF189" s="142">
        <f t="shared" si="15"/>
        <v>0</v>
      </c>
      <c r="BG189" s="142">
        <f t="shared" si="16"/>
        <v>0</v>
      </c>
      <c r="BH189" s="142">
        <f t="shared" si="17"/>
        <v>0</v>
      </c>
      <c r="BI189" s="142">
        <f t="shared" si="18"/>
        <v>0</v>
      </c>
      <c r="BJ189" s="14" t="s">
        <v>81</v>
      </c>
      <c r="BK189" s="142">
        <f t="shared" si="19"/>
        <v>0</v>
      </c>
      <c r="BL189" s="14" t="s">
        <v>124</v>
      </c>
      <c r="BM189" s="141" t="s">
        <v>299</v>
      </c>
    </row>
    <row r="190" spans="2:65" s="1" customFormat="1" ht="24.2" customHeight="1">
      <c r="B190" s="129"/>
      <c r="C190" s="130" t="s">
        <v>300</v>
      </c>
      <c r="D190" s="130" t="s">
        <v>119</v>
      </c>
      <c r="E190" s="131" t="s">
        <v>301</v>
      </c>
      <c r="F190" s="132" t="s">
        <v>302</v>
      </c>
      <c r="G190" s="133" t="s">
        <v>158</v>
      </c>
      <c r="H190" s="134">
        <v>1</v>
      </c>
      <c r="I190" s="135"/>
      <c r="J190" s="136">
        <f t="shared" si="10"/>
        <v>0</v>
      </c>
      <c r="K190" s="132" t="s">
        <v>123</v>
      </c>
      <c r="L190" s="29"/>
      <c r="M190" s="137" t="s">
        <v>1</v>
      </c>
      <c r="N190" s="138" t="s">
        <v>38</v>
      </c>
      <c r="P190" s="139">
        <f t="shared" si="11"/>
        <v>0</v>
      </c>
      <c r="Q190" s="139">
        <v>1.14E-3</v>
      </c>
      <c r="R190" s="139">
        <f t="shared" si="12"/>
        <v>1.14E-3</v>
      </c>
      <c r="S190" s="139">
        <v>0</v>
      </c>
      <c r="T190" s="140">
        <f t="shared" si="13"/>
        <v>0</v>
      </c>
      <c r="AR190" s="141" t="s">
        <v>124</v>
      </c>
      <c r="AT190" s="141" t="s">
        <v>119</v>
      </c>
      <c r="AU190" s="141" t="s">
        <v>83</v>
      </c>
      <c r="AY190" s="14" t="s">
        <v>116</v>
      </c>
      <c r="BE190" s="142">
        <f t="shared" si="14"/>
        <v>0</v>
      </c>
      <c r="BF190" s="142">
        <f t="shared" si="15"/>
        <v>0</v>
      </c>
      <c r="BG190" s="142">
        <f t="shared" si="16"/>
        <v>0</v>
      </c>
      <c r="BH190" s="142">
        <f t="shared" si="17"/>
        <v>0</v>
      </c>
      <c r="BI190" s="142">
        <f t="shared" si="18"/>
        <v>0</v>
      </c>
      <c r="BJ190" s="14" t="s">
        <v>81</v>
      </c>
      <c r="BK190" s="142">
        <f t="shared" si="19"/>
        <v>0</v>
      </c>
      <c r="BL190" s="14" t="s">
        <v>124</v>
      </c>
      <c r="BM190" s="141" t="s">
        <v>303</v>
      </c>
    </row>
    <row r="191" spans="2:65" s="1" customFormat="1" ht="24.2" customHeight="1">
      <c r="B191" s="129"/>
      <c r="C191" s="130" t="s">
        <v>304</v>
      </c>
      <c r="D191" s="130" t="s">
        <v>119</v>
      </c>
      <c r="E191" s="131" t="s">
        <v>305</v>
      </c>
      <c r="F191" s="132" t="s">
        <v>306</v>
      </c>
      <c r="G191" s="133" t="s">
        <v>158</v>
      </c>
      <c r="H191" s="134">
        <v>2</v>
      </c>
      <c r="I191" s="135"/>
      <c r="J191" s="136">
        <f t="shared" si="10"/>
        <v>0</v>
      </c>
      <c r="K191" s="132" t="s">
        <v>123</v>
      </c>
      <c r="L191" s="29"/>
      <c r="M191" s="137" t="s">
        <v>1</v>
      </c>
      <c r="N191" s="138" t="s">
        <v>38</v>
      </c>
      <c r="P191" s="139">
        <f t="shared" si="11"/>
        <v>0</v>
      </c>
      <c r="Q191" s="139">
        <v>1.24E-3</v>
      </c>
      <c r="R191" s="139">
        <f t="shared" si="12"/>
        <v>2.48E-3</v>
      </c>
      <c r="S191" s="139">
        <v>0</v>
      </c>
      <c r="T191" s="140">
        <f t="shared" si="13"/>
        <v>0</v>
      </c>
      <c r="AR191" s="141" t="s">
        <v>124</v>
      </c>
      <c r="AT191" s="141" t="s">
        <v>119</v>
      </c>
      <c r="AU191" s="141" t="s">
        <v>83</v>
      </c>
      <c r="AY191" s="14" t="s">
        <v>116</v>
      </c>
      <c r="BE191" s="142">
        <f t="shared" si="14"/>
        <v>0</v>
      </c>
      <c r="BF191" s="142">
        <f t="shared" si="15"/>
        <v>0</v>
      </c>
      <c r="BG191" s="142">
        <f t="shared" si="16"/>
        <v>0</v>
      </c>
      <c r="BH191" s="142">
        <f t="shared" si="17"/>
        <v>0</v>
      </c>
      <c r="BI191" s="142">
        <f t="shared" si="18"/>
        <v>0</v>
      </c>
      <c r="BJ191" s="14" t="s">
        <v>81</v>
      </c>
      <c r="BK191" s="142">
        <f t="shared" si="19"/>
        <v>0</v>
      </c>
      <c r="BL191" s="14" t="s">
        <v>124</v>
      </c>
      <c r="BM191" s="141" t="s">
        <v>307</v>
      </c>
    </row>
    <row r="192" spans="2:65" s="1" customFormat="1" ht="24.2" customHeight="1">
      <c r="B192" s="129"/>
      <c r="C192" s="130" t="s">
        <v>308</v>
      </c>
      <c r="D192" s="130" t="s">
        <v>119</v>
      </c>
      <c r="E192" s="131" t="s">
        <v>309</v>
      </c>
      <c r="F192" s="132" t="s">
        <v>310</v>
      </c>
      <c r="G192" s="133" t="s">
        <v>158</v>
      </c>
      <c r="H192" s="134">
        <v>4</v>
      </c>
      <c r="I192" s="135"/>
      <c r="J192" s="136">
        <f t="shared" si="10"/>
        <v>0</v>
      </c>
      <c r="K192" s="132" t="s">
        <v>123</v>
      </c>
      <c r="L192" s="29"/>
      <c r="M192" s="137" t="s">
        <v>1</v>
      </c>
      <c r="N192" s="138" t="s">
        <v>38</v>
      </c>
      <c r="P192" s="139">
        <f t="shared" si="11"/>
        <v>0</v>
      </c>
      <c r="Q192" s="139">
        <v>1.73E-3</v>
      </c>
      <c r="R192" s="139">
        <f t="shared" si="12"/>
        <v>6.9199999999999999E-3</v>
      </c>
      <c r="S192" s="139">
        <v>0</v>
      </c>
      <c r="T192" s="140">
        <f t="shared" si="13"/>
        <v>0</v>
      </c>
      <c r="AR192" s="141" t="s">
        <v>124</v>
      </c>
      <c r="AT192" s="141" t="s">
        <v>119</v>
      </c>
      <c r="AU192" s="141" t="s">
        <v>83</v>
      </c>
      <c r="AY192" s="14" t="s">
        <v>116</v>
      </c>
      <c r="BE192" s="142">
        <f t="shared" si="14"/>
        <v>0</v>
      </c>
      <c r="BF192" s="142">
        <f t="shared" si="15"/>
        <v>0</v>
      </c>
      <c r="BG192" s="142">
        <f t="shared" si="16"/>
        <v>0</v>
      </c>
      <c r="BH192" s="142">
        <f t="shared" si="17"/>
        <v>0</v>
      </c>
      <c r="BI192" s="142">
        <f t="shared" si="18"/>
        <v>0</v>
      </c>
      <c r="BJ192" s="14" t="s">
        <v>81</v>
      </c>
      <c r="BK192" s="142">
        <f t="shared" si="19"/>
        <v>0</v>
      </c>
      <c r="BL192" s="14" t="s">
        <v>124</v>
      </c>
      <c r="BM192" s="141" t="s">
        <v>311</v>
      </c>
    </row>
    <row r="193" spans="2:65" s="1" customFormat="1" ht="21.75" customHeight="1">
      <c r="B193" s="129"/>
      <c r="C193" s="130" t="s">
        <v>312</v>
      </c>
      <c r="D193" s="130" t="s">
        <v>119</v>
      </c>
      <c r="E193" s="131" t="s">
        <v>313</v>
      </c>
      <c r="F193" s="132" t="s">
        <v>314</v>
      </c>
      <c r="G193" s="133" t="s">
        <v>158</v>
      </c>
      <c r="H193" s="134">
        <v>2</v>
      </c>
      <c r="I193" s="135"/>
      <c r="J193" s="136">
        <f t="shared" si="10"/>
        <v>0</v>
      </c>
      <c r="K193" s="132" t="s">
        <v>123</v>
      </c>
      <c r="L193" s="29"/>
      <c r="M193" s="137" t="s">
        <v>1</v>
      </c>
      <c r="N193" s="138" t="s">
        <v>38</v>
      </c>
      <c r="P193" s="139">
        <f t="shared" si="11"/>
        <v>0</v>
      </c>
      <c r="Q193" s="139">
        <v>5.0000000000000001E-4</v>
      </c>
      <c r="R193" s="139">
        <f t="shared" si="12"/>
        <v>1E-3</v>
      </c>
      <c r="S193" s="139">
        <v>0</v>
      </c>
      <c r="T193" s="140">
        <f t="shared" si="13"/>
        <v>0</v>
      </c>
      <c r="AR193" s="141" t="s">
        <v>124</v>
      </c>
      <c r="AT193" s="141" t="s">
        <v>119</v>
      </c>
      <c r="AU193" s="141" t="s">
        <v>83</v>
      </c>
      <c r="AY193" s="14" t="s">
        <v>116</v>
      </c>
      <c r="BE193" s="142">
        <f t="shared" si="14"/>
        <v>0</v>
      </c>
      <c r="BF193" s="142">
        <f t="shared" si="15"/>
        <v>0</v>
      </c>
      <c r="BG193" s="142">
        <f t="shared" si="16"/>
        <v>0</v>
      </c>
      <c r="BH193" s="142">
        <f t="shared" si="17"/>
        <v>0</v>
      </c>
      <c r="BI193" s="142">
        <f t="shared" si="18"/>
        <v>0</v>
      </c>
      <c r="BJ193" s="14" t="s">
        <v>81</v>
      </c>
      <c r="BK193" s="142">
        <f t="shared" si="19"/>
        <v>0</v>
      </c>
      <c r="BL193" s="14" t="s">
        <v>124</v>
      </c>
      <c r="BM193" s="141" t="s">
        <v>315</v>
      </c>
    </row>
    <row r="194" spans="2:65" s="1" customFormat="1" ht="24.2" customHeight="1">
      <c r="B194" s="129"/>
      <c r="C194" s="130" t="s">
        <v>316</v>
      </c>
      <c r="D194" s="130" t="s">
        <v>119</v>
      </c>
      <c r="E194" s="131" t="s">
        <v>317</v>
      </c>
      <c r="F194" s="132" t="s">
        <v>318</v>
      </c>
      <c r="G194" s="133" t="s">
        <v>158</v>
      </c>
      <c r="H194" s="134">
        <v>3</v>
      </c>
      <c r="I194" s="135"/>
      <c r="J194" s="136">
        <f t="shared" si="10"/>
        <v>0</v>
      </c>
      <c r="K194" s="132" t="s">
        <v>123</v>
      </c>
      <c r="L194" s="29"/>
      <c r="M194" s="137" t="s">
        <v>1</v>
      </c>
      <c r="N194" s="138" t="s">
        <v>38</v>
      </c>
      <c r="P194" s="139">
        <f t="shared" si="11"/>
        <v>0</v>
      </c>
      <c r="Q194" s="139">
        <v>6.9999999999999999E-4</v>
      </c>
      <c r="R194" s="139">
        <f t="shared" si="12"/>
        <v>2.0999999999999999E-3</v>
      </c>
      <c r="S194" s="139">
        <v>0</v>
      </c>
      <c r="T194" s="140">
        <f t="shared" si="13"/>
        <v>0</v>
      </c>
      <c r="AR194" s="141" t="s">
        <v>124</v>
      </c>
      <c r="AT194" s="141" t="s">
        <v>119</v>
      </c>
      <c r="AU194" s="141" t="s">
        <v>83</v>
      </c>
      <c r="AY194" s="14" t="s">
        <v>116</v>
      </c>
      <c r="BE194" s="142">
        <f t="shared" si="14"/>
        <v>0</v>
      </c>
      <c r="BF194" s="142">
        <f t="shared" si="15"/>
        <v>0</v>
      </c>
      <c r="BG194" s="142">
        <f t="shared" si="16"/>
        <v>0</v>
      </c>
      <c r="BH194" s="142">
        <f t="shared" si="17"/>
        <v>0</v>
      </c>
      <c r="BI194" s="142">
        <f t="shared" si="18"/>
        <v>0</v>
      </c>
      <c r="BJ194" s="14" t="s">
        <v>81</v>
      </c>
      <c r="BK194" s="142">
        <f t="shared" si="19"/>
        <v>0</v>
      </c>
      <c r="BL194" s="14" t="s">
        <v>124</v>
      </c>
      <c r="BM194" s="141" t="s">
        <v>319</v>
      </c>
    </row>
    <row r="195" spans="2:65" s="1" customFormat="1" ht="24.2" customHeight="1">
      <c r="B195" s="129"/>
      <c r="C195" s="130" t="s">
        <v>320</v>
      </c>
      <c r="D195" s="130" t="s">
        <v>119</v>
      </c>
      <c r="E195" s="131" t="s">
        <v>321</v>
      </c>
      <c r="F195" s="132" t="s">
        <v>322</v>
      </c>
      <c r="G195" s="133" t="s">
        <v>158</v>
      </c>
      <c r="H195" s="134">
        <v>12</v>
      </c>
      <c r="I195" s="135"/>
      <c r="J195" s="136">
        <f t="shared" si="10"/>
        <v>0</v>
      </c>
      <c r="K195" s="132" t="s">
        <v>123</v>
      </c>
      <c r="L195" s="29"/>
      <c r="M195" s="137" t="s">
        <v>1</v>
      </c>
      <c r="N195" s="138" t="s">
        <v>38</v>
      </c>
      <c r="P195" s="139">
        <f t="shared" si="11"/>
        <v>0</v>
      </c>
      <c r="Q195" s="139">
        <v>1.07E-3</v>
      </c>
      <c r="R195" s="139">
        <f t="shared" si="12"/>
        <v>1.2840000000000001E-2</v>
      </c>
      <c r="S195" s="139">
        <v>0</v>
      </c>
      <c r="T195" s="140">
        <f t="shared" si="13"/>
        <v>0</v>
      </c>
      <c r="AR195" s="141" t="s">
        <v>124</v>
      </c>
      <c r="AT195" s="141" t="s">
        <v>119</v>
      </c>
      <c r="AU195" s="141" t="s">
        <v>83</v>
      </c>
      <c r="AY195" s="14" t="s">
        <v>116</v>
      </c>
      <c r="BE195" s="142">
        <f t="shared" si="14"/>
        <v>0</v>
      </c>
      <c r="BF195" s="142">
        <f t="shared" si="15"/>
        <v>0</v>
      </c>
      <c r="BG195" s="142">
        <f t="shared" si="16"/>
        <v>0</v>
      </c>
      <c r="BH195" s="142">
        <f t="shared" si="17"/>
        <v>0</v>
      </c>
      <c r="BI195" s="142">
        <f t="shared" si="18"/>
        <v>0</v>
      </c>
      <c r="BJ195" s="14" t="s">
        <v>81</v>
      </c>
      <c r="BK195" s="142">
        <f t="shared" si="19"/>
        <v>0</v>
      </c>
      <c r="BL195" s="14" t="s">
        <v>124</v>
      </c>
      <c r="BM195" s="141" t="s">
        <v>323</v>
      </c>
    </row>
    <row r="196" spans="2:65" s="1" customFormat="1" ht="21.75" customHeight="1">
      <c r="B196" s="129"/>
      <c r="C196" s="130" t="s">
        <v>324</v>
      </c>
      <c r="D196" s="130" t="s">
        <v>119</v>
      </c>
      <c r="E196" s="131" t="s">
        <v>325</v>
      </c>
      <c r="F196" s="132" t="s">
        <v>326</v>
      </c>
      <c r="G196" s="133" t="s">
        <v>158</v>
      </c>
      <c r="H196" s="134">
        <v>8</v>
      </c>
      <c r="I196" s="135"/>
      <c r="J196" s="136">
        <f t="shared" si="10"/>
        <v>0</v>
      </c>
      <c r="K196" s="132" t="s">
        <v>123</v>
      </c>
      <c r="L196" s="29"/>
      <c r="M196" s="137" t="s">
        <v>1</v>
      </c>
      <c r="N196" s="138" t="s">
        <v>38</v>
      </c>
      <c r="P196" s="139">
        <f t="shared" si="11"/>
        <v>0</v>
      </c>
      <c r="Q196" s="139">
        <v>1.6800000000000001E-3</v>
      </c>
      <c r="R196" s="139">
        <f t="shared" si="12"/>
        <v>1.3440000000000001E-2</v>
      </c>
      <c r="S196" s="139">
        <v>0</v>
      </c>
      <c r="T196" s="140">
        <f t="shared" si="13"/>
        <v>0</v>
      </c>
      <c r="AR196" s="141" t="s">
        <v>124</v>
      </c>
      <c r="AT196" s="141" t="s">
        <v>119</v>
      </c>
      <c r="AU196" s="141" t="s">
        <v>83</v>
      </c>
      <c r="AY196" s="14" t="s">
        <v>116</v>
      </c>
      <c r="BE196" s="142">
        <f t="shared" si="14"/>
        <v>0</v>
      </c>
      <c r="BF196" s="142">
        <f t="shared" si="15"/>
        <v>0</v>
      </c>
      <c r="BG196" s="142">
        <f t="shared" si="16"/>
        <v>0</v>
      </c>
      <c r="BH196" s="142">
        <f t="shared" si="17"/>
        <v>0</v>
      </c>
      <c r="BI196" s="142">
        <f t="shared" si="18"/>
        <v>0</v>
      </c>
      <c r="BJ196" s="14" t="s">
        <v>81</v>
      </c>
      <c r="BK196" s="142">
        <f t="shared" si="19"/>
        <v>0</v>
      </c>
      <c r="BL196" s="14" t="s">
        <v>124</v>
      </c>
      <c r="BM196" s="141" t="s">
        <v>327</v>
      </c>
    </row>
    <row r="197" spans="2:65" s="1" customFormat="1" ht="24.2" customHeight="1">
      <c r="B197" s="129"/>
      <c r="C197" s="130" t="s">
        <v>328</v>
      </c>
      <c r="D197" s="130" t="s">
        <v>119</v>
      </c>
      <c r="E197" s="131" t="s">
        <v>329</v>
      </c>
      <c r="F197" s="132" t="s">
        <v>330</v>
      </c>
      <c r="G197" s="133" t="s">
        <v>158</v>
      </c>
      <c r="H197" s="134">
        <v>1</v>
      </c>
      <c r="I197" s="135"/>
      <c r="J197" s="136">
        <f t="shared" si="10"/>
        <v>0</v>
      </c>
      <c r="K197" s="132" t="s">
        <v>1</v>
      </c>
      <c r="L197" s="29"/>
      <c r="M197" s="137" t="s">
        <v>1</v>
      </c>
      <c r="N197" s="138" t="s">
        <v>38</v>
      </c>
      <c r="P197" s="139">
        <f t="shared" si="11"/>
        <v>0</v>
      </c>
      <c r="Q197" s="139">
        <v>1.4499999999999999E-3</v>
      </c>
      <c r="R197" s="139">
        <f t="shared" si="12"/>
        <v>1.4499999999999999E-3</v>
      </c>
      <c r="S197" s="139">
        <v>0</v>
      </c>
      <c r="T197" s="140">
        <f t="shared" si="13"/>
        <v>0</v>
      </c>
      <c r="AR197" s="141" t="s">
        <v>124</v>
      </c>
      <c r="AT197" s="141" t="s">
        <v>119</v>
      </c>
      <c r="AU197" s="141" t="s">
        <v>83</v>
      </c>
      <c r="AY197" s="14" t="s">
        <v>116</v>
      </c>
      <c r="BE197" s="142">
        <f t="shared" si="14"/>
        <v>0</v>
      </c>
      <c r="BF197" s="142">
        <f t="shared" si="15"/>
        <v>0</v>
      </c>
      <c r="BG197" s="142">
        <f t="shared" si="16"/>
        <v>0</v>
      </c>
      <c r="BH197" s="142">
        <f t="shared" si="17"/>
        <v>0</v>
      </c>
      <c r="BI197" s="142">
        <f t="shared" si="18"/>
        <v>0</v>
      </c>
      <c r="BJ197" s="14" t="s">
        <v>81</v>
      </c>
      <c r="BK197" s="142">
        <f t="shared" si="19"/>
        <v>0</v>
      </c>
      <c r="BL197" s="14" t="s">
        <v>124</v>
      </c>
      <c r="BM197" s="141" t="s">
        <v>331</v>
      </c>
    </row>
    <row r="198" spans="2:65" s="12" customFormat="1">
      <c r="B198" s="143"/>
      <c r="D198" s="144" t="s">
        <v>126</v>
      </c>
      <c r="E198" s="145" t="s">
        <v>1</v>
      </c>
      <c r="F198" s="146" t="s">
        <v>332</v>
      </c>
      <c r="H198" s="147">
        <v>1</v>
      </c>
      <c r="I198" s="148"/>
      <c r="L198" s="143"/>
      <c r="M198" s="149"/>
      <c r="T198" s="150"/>
      <c r="AT198" s="145" t="s">
        <v>126</v>
      </c>
      <c r="AU198" s="145" t="s">
        <v>83</v>
      </c>
      <c r="AV198" s="12" t="s">
        <v>83</v>
      </c>
      <c r="AW198" s="12" t="s">
        <v>30</v>
      </c>
      <c r="AX198" s="12" t="s">
        <v>81</v>
      </c>
      <c r="AY198" s="145" t="s">
        <v>116</v>
      </c>
    </row>
    <row r="199" spans="2:65" s="1" customFormat="1" ht="24.2" customHeight="1">
      <c r="B199" s="129"/>
      <c r="C199" s="130" t="s">
        <v>333</v>
      </c>
      <c r="D199" s="130" t="s">
        <v>119</v>
      </c>
      <c r="E199" s="131" t="s">
        <v>334</v>
      </c>
      <c r="F199" s="132" t="s">
        <v>335</v>
      </c>
      <c r="G199" s="133" t="s">
        <v>158</v>
      </c>
      <c r="H199" s="134">
        <v>1</v>
      </c>
      <c r="I199" s="135"/>
      <c r="J199" s="136">
        <f>ROUND(I199*H199,2)</f>
        <v>0</v>
      </c>
      <c r="K199" s="132" t="s">
        <v>123</v>
      </c>
      <c r="L199" s="29"/>
      <c r="M199" s="137" t="s">
        <v>1</v>
      </c>
      <c r="N199" s="138" t="s">
        <v>38</v>
      </c>
      <c r="P199" s="139">
        <f>O199*H199</f>
        <v>0</v>
      </c>
      <c r="Q199" s="139">
        <v>1.4499999999999999E-3</v>
      </c>
      <c r="R199" s="139">
        <f>Q199*H199</f>
        <v>1.4499999999999999E-3</v>
      </c>
      <c r="S199" s="139">
        <v>0</v>
      </c>
      <c r="T199" s="140">
        <f>S199*H199</f>
        <v>0</v>
      </c>
      <c r="AR199" s="141" t="s">
        <v>124</v>
      </c>
      <c r="AT199" s="141" t="s">
        <v>119</v>
      </c>
      <c r="AU199" s="141" t="s">
        <v>83</v>
      </c>
      <c r="AY199" s="14" t="s">
        <v>116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4" t="s">
        <v>81</v>
      </c>
      <c r="BK199" s="142">
        <f>ROUND(I199*H199,2)</f>
        <v>0</v>
      </c>
      <c r="BL199" s="14" t="s">
        <v>124</v>
      </c>
      <c r="BM199" s="141" t="s">
        <v>336</v>
      </c>
    </row>
    <row r="200" spans="2:65" s="12" customFormat="1">
      <c r="B200" s="143"/>
      <c r="D200" s="144" t="s">
        <v>126</v>
      </c>
      <c r="E200" s="145" t="s">
        <v>1</v>
      </c>
      <c r="F200" s="146" t="s">
        <v>337</v>
      </c>
      <c r="H200" s="147">
        <v>1</v>
      </c>
      <c r="I200" s="148"/>
      <c r="L200" s="143"/>
      <c r="M200" s="149"/>
      <c r="T200" s="150"/>
      <c r="AT200" s="145" t="s">
        <v>126</v>
      </c>
      <c r="AU200" s="145" t="s">
        <v>83</v>
      </c>
      <c r="AV200" s="12" t="s">
        <v>83</v>
      </c>
      <c r="AW200" s="12" t="s">
        <v>30</v>
      </c>
      <c r="AX200" s="12" t="s">
        <v>81</v>
      </c>
      <c r="AY200" s="145" t="s">
        <v>116</v>
      </c>
    </row>
    <row r="201" spans="2:65" s="1" customFormat="1" ht="24.2" customHeight="1">
      <c r="B201" s="129"/>
      <c r="C201" s="130" t="s">
        <v>338</v>
      </c>
      <c r="D201" s="130" t="s">
        <v>119</v>
      </c>
      <c r="E201" s="131" t="s">
        <v>339</v>
      </c>
      <c r="F201" s="132" t="s">
        <v>340</v>
      </c>
      <c r="G201" s="133" t="s">
        <v>158</v>
      </c>
      <c r="H201" s="134">
        <v>3</v>
      </c>
      <c r="I201" s="135"/>
      <c r="J201" s="136">
        <f>ROUND(I201*H201,2)</f>
        <v>0</v>
      </c>
      <c r="K201" s="132" t="s">
        <v>123</v>
      </c>
      <c r="L201" s="29"/>
      <c r="M201" s="137" t="s">
        <v>1</v>
      </c>
      <c r="N201" s="138" t="s">
        <v>38</v>
      </c>
      <c r="P201" s="139">
        <f>O201*H201</f>
        <v>0</v>
      </c>
      <c r="Q201" s="139">
        <v>1.4599999999999999E-3</v>
      </c>
      <c r="R201" s="139">
        <f>Q201*H201</f>
        <v>4.3800000000000002E-3</v>
      </c>
      <c r="S201" s="139">
        <v>0</v>
      </c>
      <c r="T201" s="140">
        <f>S201*H201</f>
        <v>0</v>
      </c>
      <c r="AR201" s="141" t="s">
        <v>124</v>
      </c>
      <c r="AT201" s="141" t="s">
        <v>119</v>
      </c>
      <c r="AU201" s="141" t="s">
        <v>83</v>
      </c>
      <c r="AY201" s="14" t="s">
        <v>116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4" t="s">
        <v>81</v>
      </c>
      <c r="BK201" s="142">
        <f>ROUND(I201*H201,2)</f>
        <v>0</v>
      </c>
      <c r="BL201" s="14" t="s">
        <v>124</v>
      </c>
      <c r="BM201" s="141" t="s">
        <v>341</v>
      </c>
    </row>
    <row r="202" spans="2:65" s="12" customFormat="1">
      <c r="B202" s="143"/>
      <c r="D202" s="144" t="s">
        <v>126</v>
      </c>
      <c r="E202" s="145" t="s">
        <v>1</v>
      </c>
      <c r="F202" s="146" t="s">
        <v>342</v>
      </c>
      <c r="H202" s="147">
        <v>1</v>
      </c>
      <c r="I202" s="148"/>
      <c r="L202" s="143"/>
      <c r="M202" s="149"/>
      <c r="T202" s="150"/>
      <c r="AT202" s="145" t="s">
        <v>126</v>
      </c>
      <c r="AU202" s="145" t="s">
        <v>83</v>
      </c>
      <c r="AV202" s="12" t="s">
        <v>83</v>
      </c>
      <c r="AW202" s="12" t="s">
        <v>30</v>
      </c>
      <c r="AX202" s="12" t="s">
        <v>73</v>
      </c>
      <c r="AY202" s="145" t="s">
        <v>116</v>
      </c>
    </row>
    <row r="203" spans="2:65" s="12" customFormat="1">
      <c r="B203" s="143"/>
      <c r="D203" s="144" t="s">
        <v>126</v>
      </c>
      <c r="E203" s="145" t="s">
        <v>1</v>
      </c>
      <c r="F203" s="146" t="s">
        <v>343</v>
      </c>
      <c r="H203" s="147">
        <v>1</v>
      </c>
      <c r="I203" s="148"/>
      <c r="L203" s="143"/>
      <c r="M203" s="149"/>
      <c r="T203" s="150"/>
      <c r="AT203" s="145" t="s">
        <v>126</v>
      </c>
      <c r="AU203" s="145" t="s">
        <v>83</v>
      </c>
      <c r="AV203" s="12" t="s">
        <v>83</v>
      </c>
      <c r="AW203" s="12" t="s">
        <v>30</v>
      </c>
      <c r="AX203" s="12" t="s">
        <v>73</v>
      </c>
      <c r="AY203" s="145" t="s">
        <v>116</v>
      </c>
    </row>
    <row r="204" spans="2:65" s="12" customFormat="1">
      <c r="B204" s="143"/>
      <c r="D204" s="144" t="s">
        <v>126</v>
      </c>
      <c r="E204" s="145" t="s">
        <v>1</v>
      </c>
      <c r="F204" s="146" t="s">
        <v>344</v>
      </c>
      <c r="H204" s="147">
        <v>1</v>
      </c>
      <c r="I204" s="148"/>
      <c r="L204" s="143"/>
      <c r="M204" s="149"/>
      <c r="T204" s="150"/>
      <c r="AT204" s="145" t="s">
        <v>126</v>
      </c>
      <c r="AU204" s="145" t="s">
        <v>83</v>
      </c>
      <c r="AV204" s="12" t="s">
        <v>83</v>
      </c>
      <c r="AW204" s="12" t="s">
        <v>30</v>
      </c>
      <c r="AX204" s="12" t="s">
        <v>73</v>
      </c>
      <c r="AY204" s="145" t="s">
        <v>116</v>
      </c>
    </row>
    <row r="205" spans="2:65" s="1" customFormat="1" ht="24.2" customHeight="1">
      <c r="B205" s="129"/>
      <c r="C205" s="130" t="s">
        <v>345</v>
      </c>
      <c r="D205" s="130" t="s">
        <v>119</v>
      </c>
      <c r="E205" s="131" t="s">
        <v>346</v>
      </c>
      <c r="F205" s="132" t="s">
        <v>347</v>
      </c>
      <c r="G205" s="133" t="s">
        <v>158</v>
      </c>
      <c r="H205" s="134">
        <v>2</v>
      </c>
      <c r="I205" s="135"/>
      <c r="J205" s="136">
        <f>ROUND(I205*H205,2)</f>
        <v>0</v>
      </c>
      <c r="K205" s="132" t="s">
        <v>123</v>
      </c>
      <c r="L205" s="29"/>
      <c r="M205" s="137" t="s">
        <v>1</v>
      </c>
      <c r="N205" s="138" t="s">
        <v>38</v>
      </c>
      <c r="P205" s="139">
        <f>O205*H205</f>
        <v>0</v>
      </c>
      <c r="Q205" s="139">
        <v>1.72E-3</v>
      </c>
      <c r="R205" s="139">
        <f>Q205*H205</f>
        <v>3.4399999999999999E-3</v>
      </c>
      <c r="S205" s="139">
        <v>0</v>
      </c>
      <c r="T205" s="140">
        <f>S205*H205</f>
        <v>0</v>
      </c>
      <c r="AR205" s="141" t="s">
        <v>124</v>
      </c>
      <c r="AT205" s="141" t="s">
        <v>119</v>
      </c>
      <c r="AU205" s="141" t="s">
        <v>83</v>
      </c>
      <c r="AY205" s="14" t="s">
        <v>116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4" t="s">
        <v>81</v>
      </c>
      <c r="BK205" s="142">
        <f>ROUND(I205*H205,2)</f>
        <v>0</v>
      </c>
      <c r="BL205" s="14" t="s">
        <v>124</v>
      </c>
      <c r="BM205" s="141" t="s">
        <v>348</v>
      </c>
    </row>
    <row r="206" spans="2:65" s="12" customFormat="1">
      <c r="B206" s="143"/>
      <c r="D206" s="144" t="s">
        <v>126</v>
      </c>
      <c r="E206" s="145" t="s">
        <v>1</v>
      </c>
      <c r="F206" s="146" t="s">
        <v>349</v>
      </c>
      <c r="H206" s="147">
        <v>1</v>
      </c>
      <c r="I206" s="148"/>
      <c r="L206" s="143"/>
      <c r="M206" s="149"/>
      <c r="T206" s="150"/>
      <c r="AT206" s="145" t="s">
        <v>126</v>
      </c>
      <c r="AU206" s="145" t="s">
        <v>83</v>
      </c>
      <c r="AV206" s="12" t="s">
        <v>83</v>
      </c>
      <c r="AW206" s="12" t="s">
        <v>30</v>
      </c>
      <c r="AX206" s="12" t="s">
        <v>73</v>
      </c>
      <c r="AY206" s="145" t="s">
        <v>116</v>
      </c>
    </row>
    <row r="207" spans="2:65" s="12" customFormat="1">
      <c r="B207" s="143"/>
      <c r="D207" s="144" t="s">
        <v>126</v>
      </c>
      <c r="E207" s="145" t="s">
        <v>1</v>
      </c>
      <c r="F207" s="146" t="s">
        <v>350</v>
      </c>
      <c r="H207" s="147">
        <v>1</v>
      </c>
      <c r="I207" s="148"/>
      <c r="L207" s="143"/>
      <c r="M207" s="149"/>
      <c r="T207" s="150"/>
      <c r="AT207" s="145" t="s">
        <v>126</v>
      </c>
      <c r="AU207" s="145" t="s">
        <v>83</v>
      </c>
      <c r="AV207" s="12" t="s">
        <v>83</v>
      </c>
      <c r="AW207" s="12" t="s">
        <v>30</v>
      </c>
      <c r="AX207" s="12" t="s">
        <v>73</v>
      </c>
      <c r="AY207" s="145" t="s">
        <v>116</v>
      </c>
    </row>
    <row r="208" spans="2:65" s="1" customFormat="1" ht="24.2" customHeight="1">
      <c r="B208" s="129"/>
      <c r="C208" s="130" t="s">
        <v>351</v>
      </c>
      <c r="D208" s="130" t="s">
        <v>119</v>
      </c>
      <c r="E208" s="131" t="s">
        <v>352</v>
      </c>
      <c r="F208" s="132" t="s">
        <v>353</v>
      </c>
      <c r="G208" s="133" t="s">
        <v>158</v>
      </c>
      <c r="H208" s="134">
        <v>1</v>
      </c>
      <c r="I208" s="135"/>
      <c r="J208" s="136">
        <f>ROUND(I208*H208,2)</f>
        <v>0</v>
      </c>
      <c r="K208" s="132" t="s">
        <v>123</v>
      </c>
      <c r="L208" s="29"/>
      <c r="M208" s="137" t="s">
        <v>1</v>
      </c>
      <c r="N208" s="138" t="s">
        <v>38</v>
      </c>
      <c r="P208" s="139">
        <f>O208*H208</f>
        <v>0</v>
      </c>
      <c r="Q208" s="139">
        <v>3.7699999999999999E-3</v>
      </c>
      <c r="R208" s="139">
        <f>Q208*H208</f>
        <v>3.7699999999999999E-3</v>
      </c>
      <c r="S208" s="139">
        <v>0</v>
      </c>
      <c r="T208" s="140">
        <f>S208*H208</f>
        <v>0</v>
      </c>
      <c r="AR208" s="141" t="s">
        <v>124</v>
      </c>
      <c r="AT208" s="141" t="s">
        <v>119</v>
      </c>
      <c r="AU208" s="141" t="s">
        <v>83</v>
      </c>
      <c r="AY208" s="14" t="s">
        <v>116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4" t="s">
        <v>81</v>
      </c>
      <c r="BK208" s="142">
        <f>ROUND(I208*H208,2)</f>
        <v>0</v>
      </c>
      <c r="BL208" s="14" t="s">
        <v>124</v>
      </c>
      <c r="BM208" s="141" t="s">
        <v>354</v>
      </c>
    </row>
    <row r="209" spans="2:65" s="12" customFormat="1">
      <c r="B209" s="143"/>
      <c r="D209" s="144" t="s">
        <v>126</v>
      </c>
      <c r="E209" s="145" t="s">
        <v>1</v>
      </c>
      <c r="F209" s="146" t="s">
        <v>355</v>
      </c>
      <c r="H209" s="147">
        <v>1</v>
      </c>
      <c r="I209" s="148"/>
      <c r="L209" s="143"/>
      <c r="M209" s="149"/>
      <c r="T209" s="150"/>
      <c r="AT209" s="145" t="s">
        <v>126</v>
      </c>
      <c r="AU209" s="145" t="s">
        <v>83</v>
      </c>
      <c r="AV209" s="12" t="s">
        <v>83</v>
      </c>
      <c r="AW209" s="12" t="s">
        <v>30</v>
      </c>
      <c r="AX209" s="12" t="s">
        <v>81</v>
      </c>
      <c r="AY209" s="145" t="s">
        <v>116</v>
      </c>
    </row>
    <row r="210" spans="2:65" s="1" customFormat="1" ht="24.2" customHeight="1">
      <c r="B210" s="129"/>
      <c r="C210" s="130" t="s">
        <v>356</v>
      </c>
      <c r="D210" s="130" t="s">
        <v>119</v>
      </c>
      <c r="E210" s="131" t="s">
        <v>357</v>
      </c>
      <c r="F210" s="132" t="s">
        <v>358</v>
      </c>
      <c r="G210" s="133" t="s">
        <v>158</v>
      </c>
      <c r="H210" s="134">
        <v>16</v>
      </c>
      <c r="I210" s="135"/>
      <c r="J210" s="136">
        <f>ROUND(I210*H210,2)</f>
        <v>0</v>
      </c>
      <c r="K210" s="132" t="s">
        <v>123</v>
      </c>
      <c r="L210" s="29"/>
      <c r="M210" s="137" t="s">
        <v>1</v>
      </c>
      <c r="N210" s="138" t="s">
        <v>38</v>
      </c>
      <c r="P210" s="139">
        <f>O210*H210</f>
        <v>0</v>
      </c>
      <c r="Q210" s="139">
        <v>5.1999999999999995E-4</v>
      </c>
      <c r="R210" s="139">
        <f>Q210*H210</f>
        <v>8.3199999999999993E-3</v>
      </c>
      <c r="S210" s="139">
        <v>0</v>
      </c>
      <c r="T210" s="140">
        <f>S210*H210</f>
        <v>0</v>
      </c>
      <c r="AR210" s="141" t="s">
        <v>124</v>
      </c>
      <c r="AT210" s="141" t="s">
        <v>119</v>
      </c>
      <c r="AU210" s="141" t="s">
        <v>83</v>
      </c>
      <c r="AY210" s="14" t="s">
        <v>116</v>
      </c>
      <c r="BE210" s="142">
        <f>IF(N210="základní",J210,0)</f>
        <v>0</v>
      </c>
      <c r="BF210" s="142">
        <f>IF(N210="snížená",J210,0)</f>
        <v>0</v>
      </c>
      <c r="BG210" s="142">
        <f>IF(N210="zákl. přenesená",J210,0)</f>
        <v>0</v>
      </c>
      <c r="BH210" s="142">
        <f>IF(N210="sníž. přenesená",J210,0)</f>
        <v>0</v>
      </c>
      <c r="BI210" s="142">
        <f>IF(N210="nulová",J210,0)</f>
        <v>0</v>
      </c>
      <c r="BJ210" s="14" t="s">
        <v>81</v>
      </c>
      <c r="BK210" s="142">
        <f>ROUND(I210*H210,2)</f>
        <v>0</v>
      </c>
      <c r="BL210" s="14" t="s">
        <v>124</v>
      </c>
      <c r="BM210" s="141" t="s">
        <v>359</v>
      </c>
    </row>
    <row r="211" spans="2:65" s="1" customFormat="1" ht="24.2" customHeight="1">
      <c r="B211" s="129"/>
      <c r="C211" s="130" t="s">
        <v>360</v>
      </c>
      <c r="D211" s="130" t="s">
        <v>119</v>
      </c>
      <c r="E211" s="131" t="s">
        <v>361</v>
      </c>
      <c r="F211" s="132" t="s">
        <v>362</v>
      </c>
      <c r="G211" s="133" t="s">
        <v>158</v>
      </c>
      <c r="H211" s="134">
        <v>8</v>
      </c>
      <c r="I211" s="135"/>
      <c r="J211" s="136">
        <f>ROUND(I211*H211,2)</f>
        <v>0</v>
      </c>
      <c r="K211" s="132" t="s">
        <v>123</v>
      </c>
      <c r="L211" s="29"/>
      <c r="M211" s="137" t="s">
        <v>1</v>
      </c>
      <c r="N211" s="138" t="s">
        <v>38</v>
      </c>
      <c r="P211" s="139">
        <f>O211*H211</f>
        <v>0</v>
      </c>
      <c r="Q211" s="139">
        <v>1.47E-3</v>
      </c>
      <c r="R211" s="139">
        <f>Q211*H211</f>
        <v>1.176E-2</v>
      </c>
      <c r="S211" s="139">
        <v>0</v>
      </c>
      <c r="T211" s="140">
        <f>S211*H211</f>
        <v>0</v>
      </c>
      <c r="AR211" s="141" t="s">
        <v>124</v>
      </c>
      <c r="AT211" s="141" t="s">
        <v>119</v>
      </c>
      <c r="AU211" s="141" t="s">
        <v>83</v>
      </c>
      <c r="AY211" s="14" t="s">
        <v>116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4" t="s">
        <v>81</v>
      </c>
      <c r="BK211" s="142">
        <f>ROUND(I211*H211,2)</f>
        <v>0</v>
      </c>
      <c r="BL211" s="14" t="s">
        <v>124</v>
      </c>
      <c r="BM211" s="141" t="s">
        <v>363</v>
      </c>
    </row>
    <row r="212" spans="2:65" s="1" customFormat="1" ht="24.2" customHeight="1">
      <c r="B212" s="129"/>
      <c r="C212" s="130" t="s">
        <v>364</v>
      </c>
      <c r="D212" s="130" t="s">
        <v>119</v>
      </c>
      <c r="E212" s="131" t="s">
        <v>365</v>
      </c>
      <c r="F212" s="132" t="s">
        <v>366</v>
      </c>
      <c r="G212" s="133" t="s">
        <v>151</v>
      </c>
      <c r="H212" s="161"/>
      <c r="I212" s="135"/>
      <c r="J212" s="136">
        <f>ROUND(I212*H212,2)</f>
        <v>0</v>
      </c>
      <c r="K212" s="132" t="s">
        <v>123</v>
      </c>
      <c r="L212" s="29"/>
      <c r="M212" s="137" t="s">
        <v>1</v>
      </c>
      <c r="N212" s="138" t="s">
        <v>38</v>
      </c>
      <c r="P212" s="139">
        <f>O212*H212</f>
        <v>0</v>
      </c>
      <c r="Q212" s="139">
        <v>0</v>
      </c>
      <c r="R212" s="139">
        <f>Q212*H212</f>
        <v>0</v>
      </c>
      <c r="S212" s="139">
        <v>0</v>
      </c>
      <c r="T212" s="140">
        <f>S212*H212</f>
        <v>0</v>
      </c>
      <c r="AR212" s="141" t="s">
        <v>124</v>
      </c>
      <c r="AT212" s="141" t="s">
        <v>119</v>
      </c>
      <c r="AU212" s="141" t="s">
        <v>83</v>
      </c>
      <c r="AY212" s="14" t="s">
        <v>116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4" t="s">
        <v>81</v>
      </c>
      <c r="BK212" s="142">
        <f>ROUND(I212*H212,2)</f>
        <v>0</v>
      </c>
      <c r="BL212" s="14" t="s">
        <v>124</v>
      </c>
      <c r="BM212" s="141" t="s">
        <v>367</v>
      </c>
    </row>
    <row r="213" spans="2:65" s="11" customFormat="1" ht="25.9" customHeight="1">
      <c r="B213" s="117"/>
      <c r="D213" s="118" t="s">
        <v>72</v>
      </c>
      <c r="E213" s="119" t="s">
        <v>368</v>
      </c>
      <c r="F213" s="119" t="s">
        <v>369</v>
      </c>
      <c r="I213" s="120"/>
      <c r="J213" s="121">
        <f>BK213</f>
        <v>0</v>
      </c>
      <c r="L213" s="117"/>
      <c r="M213" s="122"/>
      <c r="P213" s="123">
        <f>SUM(P214:P224)</f>
        <v>0</v>
      </c>
      <c r="R213" s="123">
        <f>SUM(R214:R224)</f>
        <v>0</v>
      </c>
      <c r="T213" s="124">
        <f>SUM(T214:T224)</f>
        <v>0</v>
      </c>
      <c r="AR213" s="118" t="s">
        <v>139</v>
      </c>
      <c r="AT213" s="125" t="s">
        <v>72</v>
      </c>
      <c r="AU213" s="125" t="s">
        <v>73</v>
      </c>
      <c r="AY213" s="118" t="s">
        <v>116</v>
      </c>
      <c r="BK213" s="126">
        <f>SUM(BK214:BK224)</f>
        <v>0</v>
      </c>
    </row>
    <row r="214" spans="2:65" s="1" customFormat="1" ht="16.5" customHeight="1">
      <c r="B214" s="129"/>
      <c r="C214" s="130" t="s">
        <v>370</v>
      </c>
      <c r="D214" s="130" t="s">
        <v>119</v>
      </c>
      <c r="E214" s="131" t="s">
        <v>371</v>
      </c>
      <c r="F214" s="132" t="s">
        <v>372</v>
      </c>
      <c r="G214" s="133" t="s">
        <v>373</v>
      </c>
      <c r="H214" s="134">
        <v>1</v>
      </c>
      <c r="I214" s="135"/>
      <c r="J214" s="136">
        <f>ROUND(I214*H214,2)</f>
        <v>0</v>
      </c>
      <c r="K214" s="132" t="s">
        <v>1</v>
      </c>
      <c r="L214" s="29"/>
      <c r="M214" s="137" t="s">
        <v>1</v>
      </c>
      <c r="N214" s="138" t="s">
        <v>38</v>
      </c>
      <c r="P214" s="139">
        <f>O214*H214</f>
        <v>0</v>
      </c>
      <c r="Q214" s="139">
        <v>0</v>
      </c>
      <c r="R214" s="139">
        <f>Q214*H214</f>
        <v>0</v>
      </c>
      <c r="S214" s="139">
        <v>0</v>
      </c>
      <c r="T214" s="140">
        <f>S214*H214</f>
        <v>0</v>
      </c>
      <c r="AR214" s="141" t="s">
        <v>139</v>
      </c>
      <c r="AT214" s="141" t="s">
        <v>119</v>
      </c>
      <c r="AU214" s="141" t="s">
        <v>81</v>
      </c>
      <c r="AY214" s="14" t="s">
        <v>116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4" t="s">
        <v>81</v>
      </c>
      <c r="BK214" s="142">
        <f>ROUND(I214*H214,2)</f>
        <v>0</v>
      </c>
      <c r="BL214" s="14" t="s">
        <v>139</v>
      </c>
      <c r="BM214" s="141" t="s">
        <v>374</v>
      </c>
    </row>
    <row r="215" spans="2:65" s="1" customFormat="1" ht="16.5" customHeight="1">
      <c r="B215" s="129"/>
      <c r="C215" s="130" t="s">
        <v>375</v>
      </c>
      <c r="D215" s="130" t="s">
        <v>119</v>
      </c>
      <c r="E215" s="131" t="s">
        <v>376</v>
      </c>
      <c r="F215" s="132" t="s">
        <v>377</v>
      </c>
      <c r="G215" s="133" t="s">
        <v>378</v>
      </c>
      <c r="H215" s="134">
        <v>1</v>
      </c>
      <c r="I215" s="135"/>
      <c r="J215" s="136">
        <f>ROUND(I215*H215,2)</f>
        <v>0</v>
      </c>
      <c r="K215" s="132" t="s">
        <v>1</v>
      </c>
      <c r="L215" s="29"/>
      <c r="M215" s="137" t="s">
        <v>1</v>
      </c>
      <c r="N215" s="138" t="s">
        <v>38</v>
      </c>
      <c r="P215" s="139">
        <f>O215*H215</f>
        <v>0</v>
      </c>
      <c r="Q215" s="139">
        <v>0</v>
      </c>
      <c r="R215" s="139">
        <f>Q215*H215</f>
        <v>0</v>
      </c>
      <c r="S215" s="139">
        <v>0</v>
      </c>
      <c r="T215" s="140">
        <f>S215*H215</f>
        <v>0</v>
      </c>
      <c r="AR215" s="141" t="s">
        <v>139</v>
      </c>
      <c r="AT215" s="141" t="s">
        <v>119</v>
      </c>
      <c r="AU215" s="141" t="s">
        <v>81</v>
      </c>
      <c r="AY215" s="14" t="s">
        <v>116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4" t="s">
        <v>81</v>
      </c>
      <c r="BK215" s="142">
        <f>ROUND(I215*H215,2)</f>
        <v>0</v>
      </c>
      <c r="BL215" s="14" t="s">
        <v>139</v>
      </c>
      <c r="BM215" s="141" t="s">
        <v>379</v>
      </c>
    </row>
    <row r="216" spans="2:65" s="1" customFormat="1" ht="16.5" customHeight="1">
      <c r="B216" s="129"/>
      <c r="C216" s="130" t="s">
        <v>380</v>
      </c>
      <c r="D216" s="130" t="s">
        <v>119</v>
      </c>
      <c r="E216" s="131" t="s">
        <v>381</v>
      </c>
      <c r="F216" s="132" t="s">
        <v>382</v>
      </c>
      <c r="G216" s="133" t="s">
        <v>378</v>
      </c>
      <c r="H216" s="134">
        <v>1</v>
      </c>
      <c r="I216" s="135"/>
      <c r="J216" s="136">
        <f>ROUND(I216*H216,2)</f>
        <v>0</v>
      </c>
      <c r="K216" s="132" t="s">
        <v>1</v>
      </c>
      <c r="L216" s="29"/>
      <c r="M216" s="137" t="s">
        <v>1</v>
      </c>
      <c r="N216" s="138" t="s">
        <v>38</v>
      </c>
      <c r="P216" s="139">
        <f>O216*H216</f>
        <v>0</v>
      </c>
      <c r="Q216" s="139">
        <v>0</v>
      </c>
      <c r="R216" s="139">
        <f>Q216*H216</f>
        <v>0</v>
      </c>
      <c r="S216" s="139">
        <v>0</v>
      </c>
      <c r="T216" s="140">
        <f>S216*H216</f>
        <v>0</v>
      </c>
      <c r="AR216" s="141" t="s">
        <v>139</v>
      </c>
      <c r="AT216" s="141" t="s">
        <v>119</v>
      </c>
      <c r="AU216" s="141" t="s">
        <v>81</v>
      </c>
      <c r="AY216" s="14" t="s">
        <v>116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4" t="s">
        <v>81</v>
      </c>
      <c r="BK216" s="142">
        <f>ROUND(I216*H216,2)</f>
        <v>0</v>
      </c>
      <c r="BL216" s="14" t="s">
        <v>139</v>
      </c>
      <c r="BM216" s="141" t="s">
        <v>383</v>
      </c>
    </row>
    <row r="217" spans="2:65" s="1" customFormat="1" ht="19.5">
      <c r="B217" s="29"/>
      <c r="D217" s="144" t="s">
        <v>384</v>
      </c>
      <c r="F217" s="162" t="s">
        <v>385</v>
      </c>
      <c r="I217" s="163"/>
      <c r="L217" s="29"/>
      <c r="M217" s="164"/>
      <c r="T217" s="53"/>
      <c r="AT217" s="14" t="s">
        <v>384</v>
      </c>
      <c r="AU217" s="14" t="s">
        <v>81</v>
      </c>
    </row>
    <row r="218" spans="2:65" s="1" customFormat="1" ht="24.2" customHeight="1">
      <c r="B218" s="129"/>
      <c r="C218" s="130" t="s">
        <v>386</v>
      </c>
      <c r="D218" s="130" t="s">
        <v>119</v>
      </c>
      <c r="E218" s="131" t="s">
        <v>387</v>
      </c>
      <c r="F218" s="132" t="s">
        <v>388</v>
      </c>
      <c r="G218" s="133" t="s">
        <v>169</v>
      </c>
      <c r="H218" s="134">
        <v>1</v>
      </c>
      <c r="I218" s="135"/>
      <c r="J218" s="136">
        <f>ROUND(I218*H218,2)</f>
        <v>0</v>
      </c>
      <c r="K218" s="132" t="s">
        <v>1</v>
      </c>
      <c r="L218" s="29"/>
      <c r="M218" s="137" t="s">
        <v>1</v>
      </c>
      <c r="N218" s="138" t="s">
        <v>38</v>
      </c>
      <c r="P218" s="139">
        <f>O218*H218</f>
        <v>0</v>
      </c>
      <c r="Q218" s="139">
        <v>0</v>
      </c>
      <c r="R218" s="139">
        <f>Q218*H218</f>
        <v>0</v>
      </c>
      <c r="S218" s="139">
        <v>0</v>
      </c>
      <c r="T218" s="140">
        <f>S218*H218</f>
        <v>0</v>
      </c>
      <c r="AR218" s="141" t="s">
        <v>139</v>
      </c>
      <c r="AT218" s="141" t="s">
        <v>119</v>
      </c>
      <c r="AU218" s="141" t="s">
        <v>81</v>
      </c>
      <c r="AY218" s="14" t="s">
        <v>116</v>
      </c>
      <c r="BE218" s="142">
        <f>IF(N218="základní",J218,0)</f>
        <v>0</v>
      </c>
      <c r="BF218" s="142">
        <f>IF(N218="snížená",J218,0)</f>
        <v>0</v>
      </c>
      <c r="BG218" s="142">
        <f>IF(N218="zákl. přenesená",J218,0)</f>
        <v>0</v>
      </c>
      <c r="BH218" s="142">
        <f>IF(N218="sníž. přenesená",J218,0)</f>
        <v>0</v>
      </c>
      <c r="BI218" s="142">
        <f>IF(N218="nulová",J218,0)</f>
        <v>0</v>
      </c>
      <c r="BJ218" s="14" t="s">
        <v>81</v>
      </c>
      <c r="BK218" s="142">
        <f>ROUND(I218*H218,2)</f>
        <v>0</v>
      </c>
      <c r="BL218" s="14" t="s">
        <v>139</v>
      </c>
      <c r="BM218" s="141" t="s">
        <v>389</v>
      </c>
    </row>
    <row r="219" spans="2:65" s="1" customFormat="1" ht="19.5">
      <c r="B219" s="29"/>
      <c r="D219" s="144" t="s">
        <v>384</v>
      </c>
      <c r="F219" s="162" t="s">
        <v>390</v>
      </c>
      <c r="I219" s="163"/>
      <c r="L219" s="29"/>
      <c r="M219" s="164"/>
      <c r="T219" s="53"/>
      <c r="AT219" s="14" t="s">
        <v>384</v>
      </c>
      <c r="AU219" s="14" t="s">
        <v>81</v>
      </c>
    </row>
    <row r="220" spans="2:65" s="1" customFormat="1" ht="16.5" customHeight="1">
      <c r="B220" s="129"/>
      <c r="C220" s="130" t="s">
        <v>391</v>
      </c>
      <c r="D220" s="130" t="s">
        <v>119</v>
      </c>
      <c r="E220" s="131" t="s">
        <v>392</v>
      </c>
      <c r="F220" s="132" t="s">
        <v>393</v>
      </c>
      <c r="G220" s="133" t="s">
        <v>394</v>
      </c>
      <c r="H220" s="134">
        <v>1</v>
      </c>
      <c r="I220" s="135"/>
      <c r="J220" s="136">
        <f>ROUND(I220*H220,2)</f>
        <v>0</v>
      </c>
      <c r="K220" s="132" t="s">
        <v>1</v>
      </c>
      <c r="L220" s="29"/>
      <c r="M220" s="137" t="s">
        <v>1</v>
      </c>
      <c r="N220" s="138" t="s">
        <v>38</v>
      </c>
      <c r="P220" s="139">
        <f>O220*H220</f>
        <v>0</v>
      </c>
      <c r="Q220" s="139">
        <v>0</v>
      </c>
      <c r="R220" s="139">
        <f>Q220*H220</f>
        <v>0</v>
      </c>
      <c r="S220" s="139">
        <v>0</v>
      </c>
      <c r="T220" s="140">
        <f>S220*H220</f>
        <v>0</v>
      </c>
      <c r="AR220" s="141" t="s">
        <v>139</v>
      </c>
      <c r="AT220" s="141" t="s">
        <v>119</v>
      </c>
      <c r="AU220" s="141" t="s">
        <v>81</v>
      </c>
      <c r="AY220" s="14" t="s">
        <v>116</v>
      </c>
      <c r="BE220" s="142">
        <f>IF(N220="základní",J220,0)</f>
        <v>0</v>
      </c>
      <c r="BF220" s="142">
        <f>IF(N220="snížená",J220,0)</f>
        <v>0</v>
      </c>
      <c r="BG220" s="142">
        <f>IF(N220="zákl. přenesená",J220,0)</f>
        <v>0</v>
      </c>
      <c r="BH220" s="142">
        <f>IF(N220="sníž. přenesená",J220,0)</f>
        <v>0</v>
      </c>
      <c r="BI220" s="142">
        <f>IF(N220="nulová",J220,0)</f>
        <v>0</v>
      </c>
      <c r="BJ220" s="14" t="s">
        <v>81</v>
      </c>
      <c r="BK220" s="142">
        <f>ROUND(I220*H220,2)</f>
        <v>0</v>
      </c>
      <c r="BL220" s="14" t="s">
        <v>139</v>
      </c>
      <c r="BM220" s="141" t="s">
        <v>395</v>
      </c>
    </row>
    <row r="221" spans="2:65" s="1" customFormat="1" ht="19.5">
      <c r="B221" s="29"/>
      <c r="D221" s="144" t="s">
        <v>384</v>
      </c>
      <c r="F221" s="162" t="s">
        <v>396</v>
      </c>
      <c r="I221" s="163"/>
      <c r="L221" s="29"/>
      <c r="M221" s="164"/>
      <c r="T221" s="53"/>
      <c r="AT221" s="14" t="s">
        <v>384</v>
      </c>
      <c r="AU221" s="14" t="s">
        <v>81</v>
      </c>
    </row>
    <row r="222" spans="2:65" s="1" customFormat="1" ht="16.5" customHeight="1">
      <c r="B222" s="129"/>
      <c r="C222" s="130" t="s">
        <v>397</v>
      </c>
      <c r="D222" s="130" t="s">
        <v>119</v>
      </c>
      <c r="E222" s="131" t="s">
        <v>398</v>
      </c>
      <c r="F222" s="132" t="s">
        <v>399</v>
      </c>
      <c r="G222" s="133" t="s">
        <v>378</v>
      </c>
      <c r="H222" s="134">
        <v>1</v>
      </c>
      <c r="I222" s="135"/>
      <c r="J222" s="136">
        <f>ROUND(I222*H222,2)</f>
        <v>0</v>
      </c>
      <c r="K222" s="132" t="s">
        <v>1</v>
      </c>
      <c r="L222" s="29"/>
      <c r="M222" s="137" t="s">
        <v>1</v>
      </c>
      <c r="N222" s="138" t="s">
        <v>38</v>
      </c>
      <c r="P222" s="139">
        <f>O222*H222</f>
        <v>0</v>
      </c>
      <c r="Q222" s="139">
        <v>0</v>
      </c>
      <c r="R222" s="139">
        <f>Q222*H222</f>
        <v>0</v>
      </c>
      <c r="S222" s="139">
        <v>0</v>
      </c>
      <c r="T222" s="140">
        <f>S222*H222</f>
        <v>0</v>
      </c>
      <c r="AR222" s="141" t="s">
        <v>139</v>
      </c>
      <c r="AT222" s="141" t="s">
        <v>119</v>
      </c>
      <c r="AU222" s="141" t="s">
        <v>81</v>
      </c>
      <c r="AY222" s="14" t="s">
        <v>116</v>
      </c>
      <c r="BE222" s="142">
        <f>IF(N222="základní",J222,0)</f>
        <v>0</v>
      </c>
      <c r="BF222" s="142">
        <f>IF(N222="snížená",J222,0)</f>
        <v>0</v>
      </c>
      <c r="BG222" s="142">
        <f>IF(N222="zákl. přenesená",J222,0)</f>
        <v>0</v>
      </c>
      <c r="BH222" s="142">
        <f>IF(N222="sníž. přenesená",J222,0)</f>
        <v>0</v>
      </c>
      <c r="BI222" s="142">
        <f>IF(N222="nulová",J222,0)</f>
        <v>0</v>
      </c>
      <c r="BJ222" s="14" t="s">
        <v>81</v>
      </c>
      <c r="BK222" s="142">
        <f>ROUND(I222*H222,2)</f>
        <v>0</v>
      </c>
      <c r="BL222" s="14" t="s">
        <v>139</v>
      </c>
      <c r="BM222" s="141" t="s">
        <v>400</v>
      </c>
    </row>
    <row r="223" spans="2:65" s="1" customFormat="1" ht="16.5" customHeight="1">
      <c r="B223" s="129"/>
      <c r="C223" s="130" t="s">
        <v>401</v>
      </c>
      <c r="D223" s="130" t="s">
        <v>119</v>
      </c>
      <c r="E223" s="131" t="s">
        <v>402</v>
      </c>
      <c r="F223" s="132" t="s">
        <v>403</v>
      </c>
      <c r="G223" s="133" t="s">
        <v>378</v>
      </c>
      <c r="H223" s="134">
        <v>1</v>
      </c>
      <c r="I223" s="135"/>
      <c r="J223" s="136">
        <f>ROUND(I223*H223,2)</f>
        <v>0</v>
      </c>
      <c r="K223" s="132" t="s">
        <v>1</v>
      </c>
      <c r="L223" s="29"/>
      <c r="M223" s="137" t="s">
        <v>1</v>
      </c>
      <c r="N223" s="138" t="s">
        <v>38</v>
      </c>
      <c r="P223" s="139">
        <f>O223*H223</f>
        <v>0</v>
      </c>
      <c r="Q223" s="139">
        <v>0</v>
      </c>
      <c r="R223" s="139">
        <f>Q223*H223</f>
        <v>0</v>
      </c>
      <c r="S223" s="139">
        <v>0</v>
      </c>
      <c r="T223" s="140">
        <f>S223*H223</f>
        <v>0</v>
      </c>
      <c r="AR223" s="141" t="s">
        <v>139</v>
      </c>
      <c r="AT223" s="141" t="s">
        <v>119</v>
      </c>
      <c r="AU223" s="141" t="s">
        <v>81</v>
      </c>
      <c r="AY223" s="14" t="s">
        <v>116</v>
      </c>
      <c r="BE223" s="142">
        <f>IF(N223="základní",J223,0)</f>
        <v>0</v>
      </c>
      <c r="BF223" s="142">
        <f>IF(N223="snížená",J223,0)</f>
        <v>0</v>
      </c>
      <c r="BG223" s="142">
        <f>IF(N223="zákl. přenesená",J223,0)</f>
        <v>0</v>
      </c>
      <c r="BH223" s="142">
        <f>IF(N223="sníž. přenesená",J223,0)</f>
        <v>0</v>
      </c>
      <c r="BI223" s="142">
        <f>IF(N223="nulová",J223,0)</f>
        <v>0</v>
      </c>
      <c r="BJ223" s="14" t="s">
        <v>81</v>
      </c>
      <c r="BK223" s="142">
        <f>ROUND(I223*H223,2)</f>
        <v>0</v>
      </c>
      <c r="BL223" s="14" t="s">
        <v>139</v>
      </c>
      <c r="BM223" s="141" t="s">
        <v>404</v>
      </c>
    </row>
    <row r="224" spans="2:65" s="1" customFormat="1" ht="19.5">
      <c r="B224" s="29"/>
      <c r="D224" s="144" t="s">
        <v>384</v>
      </c>
      <c r="F224" s="162" t="s">
        <v>405</v>
      </c>
      <c r="I224" s="163"/>
      <c r="L224" s="29"/>
      <c r="M224" s="165"/>
      <c r="N224" s="166"/>
      <c r="O224" s="166"/>
      <c r="P224" s="166"/>
      <c r="Q224" s="166"/>
      <c r="R224" s="166"/>
      <c r="S224" s="166"/>
      <c r="T224" s="167"/>
      <c r="AT224" s="14" t="s">
        <v>384</v>
      </c>
      <c r="AU224" s="14" t="s">
        <v>81</v>
      </c>
    </row>
    <row r="225" spans="2:12" s="1" customFormat="1" ht="6.95" customHeight="1">
      <c r="B225" s="41"/>
      <c r="C225" s="42"/>
      <c r="D225" s="42"/>
      <c r="E225" s="42"/>
      <c r="F225" s="42"/>
      <c r="G225" s="42"/>
      <c r="H225" s="42"/>
      <c r="I225" s="42"/>
      <c r="J225" s="42"/>
      <c r="K225" s="42"/>
      <c r="L225" s="29"/>
    </row>
  </sheetData>
  <autoFilter ref="C121:K224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32"/>
  <sheetViews>
    <sheetView showGridLines="0" topLeftCell="A98" workbookViewId="0">
      <selection activeCell="I127" sqref="I1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86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5" customHeight="1">
      <c r="B4" s="17"/>
      <c r="D4" s="18" t="s">
        <v>87</v>
      </c>
      <c r="L4" s="17"/>
      <c r="M4" s="85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12" t="str">
        <f>'Rekapitulace stavby'!K6</f>
        <v>MÚ Ostrov</v>
      </c>
      <c r="F7" s="213"/>
      <c r="G7" s="213"/>
      <c r="H7" s="213"/>
      <c r="L7" s="17"/>
    </row>
    <row r="8" spans="2:46" s="1" customFormat="1" ht="12" customHeight="1">
      <c r="B8" s="29"/>
      <c r="D8" s="24" t="s">
        <v>88</v>
      </c>
      <c r="L8" s="29"/>
    </row>
    <row r="9" spans="2:46" s="1" customFormat="1" ht="16.5" customHeight="1">
      <c r="B9" s="29"/>
      <c r="E9" s="184" t="s">
        <v>406</v>
      </c>
      <c r="F9" s="211"/>
      <c r="G9" s="211"/>
      <c r="H9" s="211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Vyplň údaj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>
      <c r="B15" s="29"/>
      <c r="E15" s="22" t="s">
        <v>17</v>
      </c>
      <c r="I15" s="24" t="s">
        <v>25</v>
      </c>
      <c r="J15" s="22" t="s">
        <v>1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26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14" t="str">
        <f>'Rekapitulace stavby'!E14</f>
        <v>Vyplň údaj</v>
      </c>
      <c r="F18" s="203"/>
      <c r="G18" s="203"/>
      <c r="H18" s="203"/>
      <c r="I18" s="24" t="s">
        <v>25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28</v>
      </c>
      <c r="I20" s="24" t="s">
        <v>24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24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25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32</v>
      </c>
      <c r="L26" s="29"/>
    </row>
    <row r="27" spans="2:12" s="7" customFormat="1" ht="16.5" customHeight="1">
      <c r="B27" s="86"/>
      <c r="E27" s="207" t="s">
        <v>1</v>
      </c>
      <c r="F27" s="207"/>
      <c r="G27" s="207"/>
      <c r="H27" s="207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33</v>
      </c>
      <c r="J30" s="63">
        <f>ROUND(J125,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35</v>
      </c>
      <c r="I32" s="32" t="s">
        <v>34</v>
      </c>
      <c r="J32" s="32" t="s">
        <v>36</v>
      </c>
      <c r="L32" s="29"/>
    </row>
    <row r="33" spans="2:12" s="1" customFormat="1" ht="14.45" customHeight="1">
      <c r="B33" s="29"/>
      <c r="D33" s="52" t="s">
        <v>37</v>
      </c>
      <c r="E33" s="24" t="s">
        <v>38</v>
      </c>
      <c r="F33" s="88">
        <f>ROUND((SUM(BE125:BE231)),  2)</f>
        <v>0</v>
      </c>
      <c r="I33" s="89">
        <v>0.21</v>
      </c>
      <c r="J33" s="88">
        <f>ROUND(((SUM(BE125:BE231))*I33),  2)</f>
        <v>0</v>
      </c>
      <c r="L33" s="29"/>
    </row>
    <row r="34" spans="2:12" s="1" customFormat="1" ht="14.45" customHeight="1">
      <c r="B34" s="29"/>
      <c r="E34" s="24" t="s">
        <v>39</v>
      </c>
      <c r="F34" s="88">
        <f>ROUND((SUM(BF125:BF231)),  2)</f>
        <v>0</v>
      </c>
      <c r="I34" s="89">
        <v>0.12</v>
      </c>
      <c r="J34" s="88">
        <f>ROUND(((SUM(BF125:BF231))*I34),  2)</f>
        <v>0</v>
      </c>
      <c r="L34" s="29"/>
    </row>
    <row r="35" spans="2:12" s="1" customFormat="1" ht="14.45" hidden="1" customHeight="1">
      <c r="B35" s="29"/>
      <c r="E35" s="24" t="s">
        <v>40</v>
      </c>
      <c r="F35" s="88">
        <f>ROUND((SUM(BG125:BG231)),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41</v>
      </c>
      <c r="F36" s="88">
        <f>ROUND((SUM(BH125:BH231)),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42</v>
      </c>
      <c r="F37" s="88">
        <f>ROUND((SUM(BI125:BI231)),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48</v>
      </c>
      <c r="E61" s="31"/>
      <c r="F61" s="96" t="s">
        <v>49</v>
      </c>
      <c r="G61" s="40" t="s">
        <v>48</v>
      </c>
      <c r="H61" s="31"/>
      <c r="I61" s="31"/>
      <c r="J61" s="9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48</v>
      </c>
      <c r="E76" s="31"/>
      <c r="F76" s="96" t="s">
        <v>49</v>
      </c>
      <c r="G76" s="40" t="s">
        <v>48</v>
      </c>
      <c r="H76" s="31"/>
      <c r="I76" s="31"/>
      <c r="J76" s="97" t="s">
        <v>49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90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12" t="str">
        <f>E7</f>
        <v>MÚ Ostrov</v>
      </c>
      <c r="F85" s="213"/>
      <c r="G85" s="213"/>
      <c r="H85" s="213"/>
      <c r="L85" s="29"/>
    </row>
    <row r="86" spans="2:47" s="1" customFormat="1" ht="12" customHeight="1">
      <c r="B86" s="29"/>
      <c r="C86" s="24" t="s">
        <v>88</v>
      </c>
      <c r="L86" s="29"/>
    </row>
    <row r="87" spans="2:47" s="1" customFormat="1" ht="16.5" customHeight="1">
      <c r="B87" s="29"/>
      <c r="E87" s="184" t="str">
        <f>E9</f>
        <v>20 - MaR</v>
      </c>
      <c r="F87" s="211"/>
      <c r="G87" s="211"/>
      <c r="H87" s="211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Ostrov</v>
      </c>
      <c r="I89" s="24" t="s">
        <v>22</v>
      </c>
      <c r="J89" s="49" t="str">
        <f>IF(J12="","",J12)</f>
        <v>Vyplň údaj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23</v>
      </c>
      <c r="F91" s="22" t="str">
        <f>E15</f>
        <v>MÚ Ostrov</v>
      </c>
      <c r="I91" s="24" t="s">
        <v>28</v>
      </c>
      <c r="J91" s="27" t="str">
        <f>E21</f>
        <v xml:space="preserve"> </v>
      </c>
      <c r="L91" s="29"/>
    </row>
    <row r="92" spans="2:47" s="1" customFormat="1" ht="15.2" customHeight="1">
      <c r="B92" s="29"/>
      <c r="C92" s="24" t="s">
        <v>26</v>
      </c>
      <c r="F92" s="22" t="str">
        <f>IF(E18="","",E18)</f>
        <v>Vyplň údaj</v>
      </c>
      <c r="I92" s="24" t="s">
        <v>31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91</v>
      </c>
      <c r="D94" s="90"/>
      <c r="E94" s="90"/>
      <c r="F94" s="90"/>
      <c r="G94" s="90"/>
      <c r="H94" s="90"/>
      <c r="I94" s="90"/>
      <c r="J94" s="99" t="s">
        <v>92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93</v>
      </c>
      <c r="J96" s="63">
        <f>J125</f>
        <v>0</v>
      </c>
      <c r="L96" s="29"/>
      <c r="AU96" s="14" t="s">
        <v>94</v>
      </c>
    </row>
    <row r="97" spans="2:12" s="8" customFormat="1" ht="24.95" customHeight="1">
      <c r="B97" s="101"/>
      <c r="D97" s="102" t="s">
        <v>407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8" customFormat="1" ht="24.95" customHeight="1">
      <c r="B98" s="101"/>
      <c r="D98" s="102" t="s">
        <v>408</v>
      </c>
      <c r="E98" s="103"/>
      <c r="F98" s="103"/>
      <c r="G98" s="103"/>
      <c r="H98" s="103"/>
      <c r="I98" s="103"/>
      <c r="J98" s="104">
        <f>J143</f>
        <v>0</v>
      </c>
      <c r="L98" s="101"/>
    </row>
    <row r="99" spans="2:12" s="8" customFormat="1" ht="24.95" customHeight="1">
      <c r="B99" s="101"/>
      <c r="D99" s="102" t="s">
        <v>409</v>
      </c>
      <c r="E99" s="103"/>
      <c r="F99" s="103"/>
      <c r="G99" s="103"/>
      <c r="H99" s="103"/>
      <c r="I99" s="103"/>
      <c r="J99" s="104">
        <f>J149</f>
        <v>0</v>
      </c>
      <c r="L99" s="101"/>
    </row>
    <row r="100" spans="2:12" s="8" customFormat="1" ht="24.95" customHeight="1">
      <c r="B100" s="101"/>
      <c r="D100" s="102" t="s">
        <v>410</v>
      </c>
      <c r="E100" s="103"/>
      <c r="F100" s="103"/>
      <c r="G100" s="103"/>
      <c r="H100" s="103"/>
      <c r="I100" s="103"/>
      <c r="J100" s="104">
        <f>J158</f>
        <v>0</v>
      </c>
      <c r="L100" s="101"/>
    </row>
    <row r="101" spans="2:12" s="8" customFormat="1" ht="24.95" customHeight="1">
      <c r="B101" s="101"/>
      <c r="D101" s="102" t="s">
        <v>411</v>
      </c>
      <c r="E101" s="103"/>
      <c r="F101" s="103"/>
      <c r="G101" s="103"/>
      <c r="H101" s="103"/>
      <c r="I101" s="103"/>
      <c r="J101" s="104">
        <f>J172</f>
        <v>0</v>
      </c>
      <c r="L101" s="101"/>
    </row>
    <row r="102" spans="2:12" s="8" customFormat="1" ht="24.95" customHeight="1">
      <c r="B102" s="101"/>
      <c r="D102" s="102" t="s">
        <v>412</v>
      </c>
      <c r="E102" s="103"/>
      <c r="F102" s="103"/>
      <c r="G102" s="103"/>
      <c r="H102" s="103"/>
      <c r="I102" s="103"/>
      <c r="J102" s="104">
        <f>J181</f>
        <v>0</v>
      </c>
      <c r="L102" s="101"/>
    </row>
    <row r="103" spans="2:12" s="8" customFormat="1" ht="24.95" customHeight="1">
      <c r="B103" s="101"/>
      <c r="D103" s="102" t="s">
        <v>413</v>
      </c>
      <c r="E103" s="103"/>
      <c r="F103" s="103"/>
      <c r="G103" s="103"/>
      <c r="H103" s="103"/>
      <c r="I103" s="103"/>
      <c r="J103" s="104">
        <f>J198</f>
        <v>0</v>
      </c>
      <c r="L103" s="101"/>
    </row>
    <row r="104" spans="2:12" s="8" customFormat="1" ht="24.95" customHeight="1">
      <c r="B104" s="101"/>
      <c r="D104" s="102" t="s">
        <v>414</v>
      </c>
      <c r="E104" s="103"/>
      <c r="F104" s="103"/>
      <c r="G104" s="103"/>
      <c r="H104" s="103"/>
      <c r="I104" s="103"/>
      <c r="J104" s="104">
        <f>J223</f>
        <v>0</v>
      </c>
      <c r="L104" s="101"/>
    </row>
    <row r="105" spans="2:12" s="8" customFormat="1" ht="24.95" customHeight="1">
      <c r="B105" s="101"/>
      <c r="D105" s="102" t="s">
        <v>415</v>
      </c>
      <c r="E105" s="103"/>
      <c r="F105" s="103"/>
      <c r="G105" s="103"/>
      <c r="H105" s="103"/>
      <c r="I105" s="103"/>
      <c r="J105" s="104">
        <f>J227</f>
        <v>0</v>
      </c>
      <c r="L105" s="101"/>
    </row>
    <row r="106" spans="2:12" s="1" customFormat="1" ht="21.75" customHeight="1">
      <c r="B106" s="29"/>
      <c r="L106" s="29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5" customHeight="1">
      <c r="B112" s="29"/>
      <c r="C112" s="18" t="s">
        <v>101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212" t="str">
        <f>E7</f>
        <v>MÚ Ostrov</v>
      </c>
      <c r="F115" s="213"/>
      <c r="G115" s="213"/>
      <c r="H115" s="213"/>
      <c r="L115" s="29"/>
    </row>
    <row r="116" spans="2:65" s="1" customFormat="1" ht="12" customHeight="1">
      <c r="B116" s="29"/>
      <c r="C116" s="24" t="s">
        <v>88</v>
      </c>
      <c r="L116" s="29"/>
    </row>
    <row r="117" spans="2:65" s="1" customFormat="1" ht="16.5" customHeight="1">
      <c r="B117" s="29"/>
      <c r="E117" s="184" t="str">
        <f>E9</f>
        <v>20 - MaR</v>
      </c>
      <c r="F117" s="211"/>
      <c r="G117" s="211"/>
      <c r="H117" s="211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4" t="s">
        <v>20</v>
      </c>
      <c r="F119" s="22" t="str">
        <f>F12</f>
        <v>Ostrov</v>
      </c>
      <c r="I119" s="24" t="s">
        <v>22</v>
      </c>
      <c r="J119" s="49" t="str">
        <f>IF(J12="","",J12)</f>
        <v>Vyplň údaj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4" t="s">
        <v>23</v>
      </c>
      <c r="F121" s="22" t="str">
        <f>E15</f>
        <v>MÚ Ostrov</v>
      </c>
      <c r="I121" s="24" t="s">
        <v>28</v>
      </c>
      <c r="J121" s="27" t="str">
        <f>E21</f>
        <v xml:space="preserve"> </v>
      </c>
      <c r="L121" s="29"/>
    </row>
    <row r="122" spans="2:65" s="1" customFormat="1" ht="15.2" customHeight="1">
      <c r="B122" s="29"/>
      <c r="C122" s="24" t="s">
        <v>26</v>
      </c>
      <c r="F122" s="22" t="str">
        <f>IF(E18="","",E18)</f>
        <v>Vyplň údaj</v>
      </c>
      <c r="I122" s="24" t="s">
        <v>31</v>
      </c>
      <c r="J122" s="27" t="str">
        <f>E24</f>
        <v xml:space="preserve"> 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102</v>
      </c>
      <c r="D124" s="111" t="s">
        <v>58</v>
      </c>
      <c r="E124" s="111" t="s">
        <v>54</v>
      </c>
      <c r="F124" s="111" t="s">
        <v>55</v>
      </c>
      <c r="G124" s="111" t="s">
        <v>103</v>
      </c>
      <c r="H124" s="111" t="s">
        <v>104</v>
      </c>
      <c r="I124" s="111" t="s">
        <v>105</v>
      </c>
      <c r="J124" s="111" t="s">
        <v>92</v>
      </c>
      <c r="K124" s="112" t="s">
        <v>106</v>
      </c>
      <c r="L124" s="109"/>
      <c r="M124" s="56" t="s">
        <v>1</v>
      </c>
      <c r="N124" s="57" t="s">
        <v>37</v>
      </c>
      <c r="O124" s="57" t="s">
        <v>107</v>
      </c>
      <c r="P124" s="57" t="s">
        <v>108</v>
      </c>
      <c r="Q124" s="57" t="s">
        <v>109</v>
      </c>
      <c r="R124" s="57" t="s">
        <v>110</v>
      </c>
      <c r="S124" s="57" t="s">
        <v>111</v>
      </c>
      <c r="T124" s="58" t="s">
        <v>112</v>
      </c>
    </row>
    <row r="125" spans="2:65" s="1" customFormat="1" ht="22.9" customHeight="1">
      <c r="B125" s="29"/>
      <c r="C125" s="61" t="s">
        <v>113</v>
      </c>
      <c r="J125" s="113">
        <f>BK125</f>
        <v>0</v>
      </c>
      <c r="L125" s="29"/>
      <c r="M125" s="59"/>
      <c r="N125" s="50"/>
      <c r="O125" s="50"/>
      <c r="P125" s="114">
        <f>P126+P143+P149+P158+P172+P181+P198+P223+P227</f>
        <v>0</v>
      </c>
      <c r="Q125" s="50"/>
      <c r="R125" s="114">
        <f>R126+R143+R149+R158+R172+R181+R198+R223+R227</f>
        <v>0</v>
      </c>
      <c r="S125" s="50"/>
      <c r="T125" s="115">
        <f>T126+T143+T149+T158+T172+T181+T198+T223+T227</f>
        <v>0</v>
      </c>
      <c r="AT125" s="14" t="s">
        <v>72</v>
      </c>
      <c r="AU125" s="14" t="s">
        <v>94</v>
      </c>
      <c r="BK125" s="116">
        <f>BK126+BK143+BK149+BK158+BK172+BK181+BK198+BK223+BK227</f>
        <v>0</v>
      </c>
    </row>
    <row r="126" spans="2:65" s="11" customFormat="1" ht="25.9" customHeight="1">
      <c r="B126" s="117"/>
      <c r="D126" s="118" t="s">
        <v>72</v>
      </c>
      <c r="E126" s="119" t="s">
        <v>416</v>
      </c>
      <c r="F126" s="119" t="s">
        <v>417</v>
      </c>
      <c r="I126" s="120"/>
      <c r="J126" s="121">
        <f>BK126</f>
        <v>0</v>
      </c>
      <c r="L126" s="117"/>
      <c r="M126" s="122"/>
      <c r="P126" s="123">
        <f>SUM(P127:P142)</f>
        <v>0</v>
      </c>
      <c r="R126" s="123">
        <f>SUM(R127:R142)</f>
        <v>0</v>
      </c>
      <c r="T126" s="124">
        <f>SUM(T127:T142)</f>
        <v>0</v>
      </c>
      <c r="AR126" s="118" t="s">
        <v>81</v>
      </c>
      <c r="AT126" s="125" t="s">
        <v>72</v>
      </c>
      <c r="AU126" s="125" t="s">
        <v>73</v>
      </c>
      <c r="AY126" s="118" t="s">
        <v>116</v>
      </c>
      <c r="BK126" s="126">
        <f>SUM(BK127:BK142)</f>
        <v>0</v>
      </c>
    </row>
    <row r="127" spans="2:65" s="1" customFormat="1" ht="24.2" customHeight="1">
      <c r="B127" s="129"/>
      <c r="C127" s="130" t="s">
        <v>81</v>
      </c>
      <c r="D127" s="130" t="s">
        <v>119</v>
      </c>
      <c r="E127" s="131" t="s">
        <v>156</v>
      </c>
      <c r="F127" s="132" t="s">
        <v>418</v>
      </c>
      <c r="G127" s="133" t="s">
        <v>394</v>
      </c>
      <c r="H127" s="134">
        <v>1</v>
      </c>
      <c r="I127" s="135"/>
      <c r="J127" s="136">
        <f>ROUND(I127*H127,2)</f>
        <v>0</v>
      </c>
      <c r="K127" s="132" t="s">
        <v>1</v>
      </c>
      <c r="L127" s="29"/>
      <c r="M127" s="137" t="s">
        <v>1</v>
      </c>
      <c r="N127" s="138" t="s">
        <v>38</v>
      </c>
      <c r="P127" s="139">
        <f>O127*H127</f>
        <v>0</v>
      </c>
      <c r="Q127" s="139">
        <v>0</v>
      </c>
      <c r="R127" s="139">
        <f>Q127*H127</f>
        <v>0</v>
      </c>
      <c r="S127" s="139">
        <v>0</v>
      </c>
      <c r="T127" s="140">
        <f>S127*H127</f>
        <v>0</v>
      </c>
      <c r="AR127" s="141" t="s">
        <v>139</v>
      </c>
      <c r="AT127" s="141" t="s">
        <v>119</v>
      </c>
      <c r="AU127" s="141" t="s">
        <v>81</v>
      </c>
      <c r="AY127" s="14" t="s">
        <v>116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81</v>
      </c>
      <c r="BK127" s="142">
        <f>ROUND(I127*H127,2)</f>
        <v>0</v>
      </c>
      <c r="BL127" s="14" t="s">
        <v>139</v>
      </c>
      <c r="BM127" s="141" t="s">
        <v>83</v>
      </c>
    </row>
    <row r="128" spans="2:65" s="1" customFormat="1" ht="19.5">
      <c r="B128" s="29"/>
      <c r="D128" s="144" t="s">
        <v>384</v>
      </c>
      <c r="F128" s="162" t="s">
        <v>419</v>
      </c>
      <c r="I128" s="163"/>
      <c r="L128" s="29"/>
      <c r="M128" s="164"/>
      <c r="T128" s="53"/>
      <c r="AT128" s="14" t="s">
        <v>384</v>
      </c>
      <c r="AU128" s="14" t="s">
        <v>81</v>
      </c>
    </row>
    <row r="129" spans="2:65" s="1" customFormat="1" ht="16.5" customHeight="1">
      <c r="B129" s="129"/>
      <c r="C129" s="130" t="s">
        <v>83</v>
      </c>
      <c r="D129" s="130" t="s">
        <v>119</v>
      </c>
      <c r="E129" s="131" t="s">
        <v>420</v>
      </c>
      <c r="F129" s="132" t="s">
        <v>421</v>
      </c>
      <c r="G129" s="133" t="s">
        <v>169</v>
      </c>
      <c r="H129" s="134">
        <v>1</v>
      </c>
      <c r="I129" s="135"/>
      <c r="J129" s="136">
        <f>ROUND(I129*H129,2)</f>
        <v>0</v>
      </c>
      <c r="K129" s="132" t="s">
        <v>1</v>
      </c>
      <c r="L129" s="29"/>
      <c r="M129" s="137" t="s">
        <v>1</v>
      </c>
      <c r="N129" s="138" t="s">
        <v>38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139</v>
      </c>
      <c r="AT129" s="141" t="s">
        <v>119</v>
      </c>
      <c r="AU129" s="141" t="s">
        <v>81</v>
      </c>
      <c r="AY129" s="14" t="s">
        <v>116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81</v>
      </c>
      <c r="BK129" s="142">
        <f>ROUND(I129*H129,2)</f>
        <v>0</v>
      </c>
      <c r="BL129" s="14" t="s">
        <v>139</v>
      </c>
      <c r="BM129" s="141" t="s">
        <v>139</v>
      </c>
    </row>
    <row r="130" spans="2:65" s="1" customFormat="1" ht="19.5">
      <c r="B130" s="29"/>
      <c r="D130" s="144" t="s">
        <v>384</v>
      </c>
      <c r="F130" s="162" t="s">
        <v>422</v>
      </c>
      <c r="I130" s="163"/>
      <c r="L130" s="29"/>
      <c r="M130" s="164"/>
      <c r="T130" s="53"/>
      <c r="AT130" s="14" t="s">
        <v>384</v>
      </c>
      <c r="AU130" s="14" t="s">
        <v>81</v>
      </c>
    </row>
    <row r="131" spans="2:65" s="1" customFormat="1" ht="16.5" customHeight="1">
      <c r="B131" s="129"/>
      <c r="C131" s="130" t="s">
        <v>134</v>
      </c>
      <c r="D131" s="130" t="s">
        <v>119</v>
      </c>
      <c r="E131" s="131" t="s">
        <v>423</v>
      </c>
      <c r="F131" s="132" t="s">
        <v>424</v>
      </c>
      <c r="G131" s="133" t="s">
        <v>169</v>
      </c>
      <c r="H131" s="134">
        <v>1</v>
      </c>
      <c r="I131" s="135"/>
      <c r="J131" s="136">
        <f>ROUND(I131*H131,2)</f>
        <v>0</v>
      </c>
      <c r="K131" s="132" t="s">
        <v>1</v>
      </c>
      <c r="L131" s="29"/>
      <c r="M131" s="137" t="s">
        <v>1</v>
      </c>
      <c r="N131" s="138" t="s">
        <v>38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139</v>
      </c>
      <c r="AT131" s="141" t="s">
        <v>119</v>
      </c>
      <c r="AU131" s="141" t="s">
        <v>81</v>
      </c>
      <c r="AY131" s="14" t="s">
        <v>116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81</v>
      </c>
      <c r="BK131" s="142">
        <f>ROUND(I131*H131,2)</f>
        <v>0</v>
      </c>
      <c r="BL131" s="14" t="s">
        <v>139</v>
      </c>
      <c r="BM131" s="141" t="s">
        <v>148</v>
      </c>
    </row>
    <row r="132" spans="2:65" s="1" customFormat="1" ht="19.5">
      <c r="B132" s="29"/>
      <c r="D132" s="144" t="s">
        <v>384</v>
      </c>
      <c r="F132" s="162" t="s">
        <v>425</v>
      </c>
      <c r="I132" s="163"/>
      <c r="L132" s="29"/>
      <c r="M132" s="164"/>
      <c r="T132" s="53"/>
      <c r="AT132" s="14" t="s">
        <v>384</v>
      </c>
      <c r="AU132" s="14" t="s">
        <v>81</v>
      </c>
    </row>
    <row r="133" spans="2:65" s="1" customFormat="1" ht="16.5" customHeight="1">
      <c r="B133" s="129"/>
      <c r="C133" s="130" t="s">
        <v>139</v>
      </c>
      <c r="D133" s="130" t="s">
        <v>119</v>
      </c>
      <c r="E133" s="131" t="s">
        <v>371</v>
      </c>
      <c r="F133" s="132" t="s">
        <v>426</v>
      </c>
      <c r="G133" s="133" t="s">
        <v>394</v>
      </c>
      <c r="H133" s="134">
        <v>1</v>
      </c>
      <c r="I133" s="135"/>
      <c r="J133" s="136">
        <f>ROUND(I133*H133,2)</f>
        <v>0</v>
      </c>
      <c r="K133" s="132" t="s">
        <v>1</v>
      </c>
      <c r="L133" s="29"/>
      <c r="M133" s="137" t="s">
        <v>1</v>
      </c>
      <c r="N133" s="138" t="s">
        <v>38</v>
      </c>
      <c r="P133" s="139">
        <f>O133*H133</f>
        <v>0</v>
      </c>
      <c r="Q133" s="139">
        <v>0</v>
      </c>
      <c r="R133" s="139">
        <f>Q133*H133</f>
        <v>0</v>
      </c>
      <c r="S133" s="139">
        <v>0</v>
      </c>
      <c r="T133" s="140">
        <f>S133*H133</f>
        <v>0</v>
      </c>
      <c r="AR133" s="141" t="s">
        <v>139</v>
      </c>
      <c r="AT133" s="141" t="s">
        <v>119</v>
      </c>
      <c r="AU133" s="141" t="s">
        <v>81</v>
      </c>
      <c r="AY133" s="14" t="s">
        <v>116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81</v>
      </c>
      <c r="BK133" s="142">
        <f>ROUND(I133*H133,2)</f>
        <v>0</v>
      </c>
      <c r="BL133" s="14" t="s">
        <v>139</v>
      </c>
      <c r="BM133" s="141" t="s">
        <v>161</v>
      </c>
    </row>
    <row r="134" spans="2:65" s="1" customFormat="1" ht="19.5">
      <c r="B134" s="29"/>
      <c r="D134" s="144" t="s">
        <v>384</v>
      </c>
      <c r="F134" s="162" t="s">
        <v>427</v>
      </c>
      <c r="I134" s="163"/>
      <c r="L134" s="29"/>
      <c r="M134" s="164"/>
      <c r="T134" s="53"/>
      <c r="AT134" s="14" t="s">
        <v>384</v>
      </c>
      <c r="AU134" s="14" t="s">
        <v>81</v>
      </c>
    </row>
    <row r="135" spans="2:65" s="1" customFormat="1" ht="16.5" customHeight="1">
      <c r="B135" s="129"/>
      <c r="C135" s="130" t="s">
        <v>144</v>
      </c>
      <c r="D135" s="130" t="s">
        <v>119</v>
      </c>
      <c r="E135" s="131" t="s">
        <v>428</v>
      </c>
      <c r="F135" s="132" t="s">
        <v>429</v>
      </c>
      <c r="G135" s="133" t="s">
        <v>169</v>
      </c>
      <c r="H135" s="134">
        <v>1</v>
      </c>
      <c r="I135" s="135"/>
      <c r="J135" s="136">
        <f>ROUND(I135*H135,2)</f>
        <v>0</v>
      </c>
      <c r="K135" s="132" t="s">
        <v>1</v>
      </c>
      <c r="L135" s="29"/>
      <c r="M135" s="137" t="s">
        <v>1</v>
      </c>
      <c r="N135" s="138" t="s">
        <v>38</v>
      </c>
      <c r="P135" s="139">
        <f>O135*H135</f>
        <v>0</v>
      </c>
      <c r="Q135" s="139">
        <v>0</v>
      </c>
      <c r="R135" s="139">
        <f>Q135*H135</f>
        <v>0</v>
      </c>
      <c r="S135" s="139">
        <v>0</v>
      </c>
      <c r="T135" s="140">
        <f>S135*H135</f>
        <v>0</v>
      </c>
      <c r="AR135" s="141" t="s">
        <v>139</v>
      </c>
      <c r="AT135" s="141" t="s">
        <v>119</v>
      </c>
      <c r="AU135" s="141" t="s">
        <v>81</v>
      </c>
      <c r="AY135" s="14" t="s">
        <v>116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81</v>
      </c>
      <c r="BK135" s="142">
        <f>ROUND(I135*H135,2)</f>
        <v>0</v>
      </c>
      <c r="BL135" s="14" t="s">
        <v>139</v>
      </c>
      <c r="BM135" s="141" t="s">
        <v>78</v>
      </c>
    </row>
    <row r="136" spans="2:65" s="1" customFormat="1" ht="19.5">
      <c r="B136" s="29"/>
      <c r="D136" s="144" t="s">
        <v>384</v>
      </c>
      <c r="F136" s="162" t="s">
        <v>430</v>
      </c>
      <c r="I136" s="163"/>
      <c r="L136" s="29"/>
      <c r="M136" s="164"/>
      <c r="T136" s="53"/>
      <c r="AT136" s="14" t="s">
        <v>384</v>
      </c>
      <c r="AU136" s="14" t="s">
        <v>81</v>
      </c>
    </row>
    <row r="137" spans="2:65" s="1" customFormat="1" ht="21.75" customHeight="1">
      <c r="B137" s="129"/>
      <c r="C137" s="130" t="s">
        <v>148</v>
      </c>
      <c r="D137" s="130" t="s">
        <v>119</v>
      </c>
      <c r="E137" s="131" t="s">
        <v>431</v>
      </c>
      <c r="F137" s="132" t="s">
        <v>432</v>
      </c>
      <c r="G137" s="133" t="s">
        <v>394</v>
      </c>
      <c r="H137" s="134">
        <v>1</v>
      </c>
      <c r="I137" s="135"/>
      <c r="J137" s="136">
        <f>ROUND(I137*H137,2)</f>
        <v>0</v>
      </c>
      <c r="K137" s="132" t="s">
        <v>1</v>
      </c>
      <c r="L137" s="29"/>
      <c r="M137" s="137" t="s">
        <v>1</v>
      </c>
      <c r="N137" s="138" t="s">
        <v>38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139</v>
      </c>
      <c r="AT137" s="141" t="s">
        <v>119</v>
      </c>
      <c r="AU137" s="141" t="s">
        <v>81</v>
      </c>
      <c r="AY137" s="14" t="s">
        <v>116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81</v>
      </c>
      <c r="BK137" s="142">
        <f>ROUND(I137*H137,2)</f>
        <v>0</v>
      </c>
      <c r="BL137" s="14" t="s">
        <v>139</v>
      </c>
      <c r="BM137" s="141" t="s">
        <v>8</v>
      </c>
    </row>
    <row r="138" spans="2:65" s="1" customFormat="1" ht="19.5">
      <c r="B138" s="29"/>
      <c r="D138" s="144" t="s">
        <v>384</v>
      </c>
      <c r="F138" s="162" t="s">
        <v>433</v>
      </c>
      <c r="I138" s="163"/>
      <c r="L138" s="29"/>
      <c r="M138" s="164"/>
      <c r="T138" s="53"/>
      <c r="AT138" s="14" t="s">
        <v>384</v>
      </c>
      <c r="AU138" s="14" t="s">
        <v>81</v>
      </c>
    </row>
    <row r="139" spans="2:65" s="1" customFormat="1" ht="16.5" customHeight="1">
      <c r="B139" s="129"/>
      <c r="C139" s="130" t="s">
        <v>155</v>
      </c>
      <c r="D139" s="130" t="s">
        <v>119</v>
      </c>
      <c r="E139" s="131" t="s">
        <v>434</v>
      </c>
      <c r="F139" s="132" t="s">
        <v>435</v>
      </c>
      <c r="G139" s="133" t="s">
        <v>378</v>
      </c>
      <c r="H139" s="134">
        <v>1</v>
      </c>
      <c r="I139" s="135"/>
      <c r="J139" s="136">
        <f>ROUND(I139*H139,2)</f>
        <v>0</v>
      </c>
      <c r="K139" s="132" t="s">
        <v>1</v>
      </c>
      <c r="L139" s="29"/>
      <c r="M139" s="137" t="s">
        <v>1</v>
      </c>
      <c r="N139" s="138" t="s">
        <v>38</v>
      </c>
      <c r="P139" s="139">
        <f>O139*H139</f>
        <v>0</v>
      </c>
      <c r="Q139" s="139">
        <v>0</v>
      </c>
      <c r="R139" s="139">
        <f>Q139*H139</f>
        <v>0</v>
      </c>
      <c r="S139" s="139">
        <v>0</v>
      </c>
      <c r="T139" s="140">
        <f>S139*H139</f>
        <v>0</v>
      </c>
      <c r="AR139" s="141" t="s">
        <v>139</v>
      </c>
      <c r="AT139" s="141" t="s">
        <v>119</v>
      </c>
      <c r="AU139" s="141" t="s">
        <v>81</v>
      </c>
      <c r="AY139" s="14" t="s">
        <v>116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81</v>
      </c>
      <c r="BK139" s="142">
        <f>ROUND(I139*H139,2)</f>
        <v>0</v>
      </c>
      <c r="BL139" s="14" t="s">
        <v>139</v>
      </c>
      <c r="BM139" s="141" t="s">
        <v>185</v>
      </c>
    </row>
    <row r="140" spans="2:65" s="1" customFormat="1" ht="19.5">
      <c r="B140" s="29"/>
      <c r="D140" s="144" t="s">
        <v>384</v>
      </c>
      <c r="F140" s="162" t="s">
        <v>436</v>
      </c>
      <c r="I140" s="163"/>
      <c r="L140" s="29"/>
      <c r="M140" s="164"/>
      <c r="T140" s="53"/>
      <c r="AT140" s="14" t="s">
        <v>384</v>
      </c>
      <c r="AU140" s="14" t="s">
        <v>81</v>
      </c>
    </row>
    <row r="141" spans="2:65" s="1" customFormat="1" ht="24.2" customHeight="1">
      <c r="B141" s="129"/>
      <c r="C141" s="130" t="s">
        <v>161</v>
      </c>
      <c r="D141" s="130" t="s">
        <v>119</v>
      </c>
      <c r="E141" s="131" t="s">
        <v>437</v>
      </c>
      <c r="F141" s="132" t="s">
        <v>438</v>
      </c>
      <c r="G141" s="133" t="s">
        <v>394</v>
      </c>
      <c r="H141" s="134">
        <v>1</v>
      </c>
      <c r="I141" s="135"/>
      <c r="J141" s="136">
        <f>ROUND(I141*H141,2)</f>
        <v>0</v>
      </c>
      <c r="K141" s="132" t="s">
        <v>1</v>
      </c>
      <c r="L141" s="29"/>
      <c r="M141" s="137" t="s">
        <v>1</v>
      </c>
      <c r="N141" s="138" t="s">
        <v>38</v>
      </c>
      <c r="P141" s="139">
        <f>O141*H141</f>
        <v>0</v>
      </c>
      <c r="Q141" s="139">
        <v>0</v>
      </c>
      <c r="R141" s="139">
        <f>Q141*H141</f>
        <v>0</v>
      </c>
      <c r="S141" s="139">
        <v>0</v>
      </c>
      <c r="T141" s="140">
        <f>S141*H141</f>
        <v>0</v>
      </c>
      <c r="AR141" s="141" t="s">
        <v>139</v>
      </c>
      <c r="AT141" s="141" t="s">
        <v>119</v>
      </c>
      <c r="AU141" s="141" t="s">
        <v>81</v>
      </c>
      <c r="AY141" s="14" t="s">
        <v>116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81</v>
      </c>
      <c r="BK141" s="142">
        <f>ROUND(I141*H141,2)</f>
        <v>0</v>
      </c>
      <c r="BL141" s="14" t="s">
        <v>139</v>
      </c>
      <c r="BM141" s="141" t="s">
        <v>124</v>
      </c>
    </row>
    <row r="142" spans="2:65" s="1" customFormat="1" ht="19.5">
      <c r="B142" s="29"/>
      <c r="D142" s="144" t="s">
        <v>384</v>
      </c>
      <c r="F142" s="162" t="s">
        <v>439</v>
      </c>
      <c r="I142" s="163"/>
      <c r="L142" s="29"/>
      <c r="M142" s="164"/>
      <c r="T142" s="53"/>
      <c r="AT142" s="14" t="s">
        <v>384</v>
      </c>
      <c r="AU142" s="14" t="s">
        <v>81</v>
      </c>
    </row>
    <row r="143" spans="2:65" s="11" customFormat="1" ht="25.9" customHeight="1">
      <c r="B143" s="117"/>
      <c r="D143" s="118" t="s">
        <v>72</v>
      </c>
      <c r="E143" s="119" t="s">
        <v>440</v>
      </c>
      <c r="F143" s="119" t="s">
        <v>441</v>
      </c>
      <c r="I143" s="120"/>
      <c r="J143" s="121">
        <f>BK143</f>
        <v>0</v>
      </c>
      <c r="L143" s="117"/>
      <c r="M143" s="122"/>
      <c r="P143" s="123">
        <f>SUM(P144:P148)</f>
        <v>0</v>
      </c>
      <c r="R143" s="123">
        <f>SUM(R144:R148)</f>
        <v>0</v>
      </c>
      <c r="T143" s="124">
        <f>SUM(T144:T148)</f>
        <v>0</v>
      </c>
      <c r="AR143" s="118" t="s">
        <v>81</v>
      </c>
      <c r="AT143" s="125" t="s">
        <v>72</v>
      </c>
      <c r="AU143" s="125" t="s">
        <v>73</v>
      </c>
      <c r="AY143" s="118" t="s">
        <v>116</v>
      </c>
      <c r="BK143" s="126">
        <f>SUM(BK144:BK148)</f>
        <v>0</v>
      </c>
    </row>
    <row r="144" spans="2:65" s="1" customFormat="1" ht="16.5" customHeight="1">
      <c r="B144" s="129"/>
      <c r="C144" s="130" t="s">
        <v>166</v>
      </c>
      <c r="D144" s="130" t="s">
        <v>119</v>
      </c>
      <c r="E144" s="131" t="s">
        <v>167</v>
      </c>
      <c r="F144" s="132" t="s">
        <v>442</v>
      </c>
      <c r="G144" s="133" t="s">
        <v>394</v>
      </c>
      <c r="H144" s="134">
        <v>1</v>
      </c>
      <c r="I144" s="135"/>
      <c r="J144" s="136">
        <f>ROUND(I144*H144,2)</f>
        <v>0</v>
      </c>
      <c r="K144" s="132" t="s">
        <v>1</v>
      </c>
      <c r="L144" s="29"/>
      <c r="M144" s="137" t="s">
        <v>1</v>
      </c>
      <c r="N144" s="138" t="s">
        <v>38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40">
        <f>S144*H144</f>
        <v>0</v>
      </c>
      <c r="AR144" s="141" t="s">
        <v>139</v>
      </c>
      <c r="AT144" s="141" t="s">
        <v>119</v>
      </c>
      <c r="AU144" s="141" t="s">
        <v>81</v>
      </c>
      <c r="AY144" s="14" t="s">
        <v>116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81</v>
      </c>
      <c r="BK144" s="142">
        <f>ROUND(I144*H144,2)</f>
        <v>0</v>
      </c>
      <c r="BL144" s="14" t="s">
        <v>139</v>
      </c>
      <c r="BM144" s="141" t="s">
        <v>208</v>
      </c>
    </row>
    <row r="145" spans="2:65" s="1" customFormat="1" ht="16.5" customHeight="1">
      <c r="B145" s="129"/>
      <c r="C145" s="130" t="s">
        <v>78</v>
      </c>
      <c r="D145" s="130" t="s">
        <v>119</v>
      </c>
      <c r="E145" s="131" t="s">
        <v>171</v>
      </c>
      <c r="F145" s="132" t="s">
        <v>443</v>
      </c>
      <c r="G145" s="133" t="s">
        <v>394</v>
      </c>
      <c r="H145" s="134">
        <v>1</v>
      </c>
      <c r="I145" s="135"/>
      <c r="J145" s="136">
        <f>ROUND(I145*H145,2)</f>
        <v>0</v>
      </c>
      <c r="K145" s="132" t="s">
        <v>1</v>
      </c>
      <c r="L145" s="29"/>
      <c r="M145" s="137" t="s">
        <v>1</v>
      </c>
      <c r="N145" s="138" t="s">
        <v>38</v>
      </c>
      <c r="P145" s="139">
        <f>O145*H145</f>
        <v>0</v>
      </c>
      <c r="Q145" s="139">
        <v>0</v>
      </c>
      <c r="R145" s="139">
        <f>Q145*H145</f>
        <v>0</v>
      </c>
      <c r="S145" s="139">
        <v>0</v>
      </c>
      <c r="T145" s="140">
        <f>S145*H145</f>
        <v>0</v>
      </c>
      <c r="AR145" s="141" t="s">
        <v>139</v>
      </c>
      <c r="AT145" s="141" t="s">
        <v>119</v>
      </c>
      <c r="AU145" s="141" t="s">
        <v>81</v>
      </c>
      <c r="AY145" s="14" t="s">
        <v>116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81</v>
      </c>
      <c r="BK145" s="142">
        <f>ROUND(I145*H145,2)</f>
        <v>0</v>
      </c>
      <c r="BL145" s="14" t="s">
        <v>139</v>
      </c>
      <c r="BM145" s="141" t="s">
        <v>84</v>
      </c>
    </row>
    <row r="146" spans="2:65" s="1" customFormat="1" ht="16.5" customHeight="1">
      <c r="B146" s="129"/>
      <c r="C146" s="130" t="s">
        <v>174</v>
      </c>
      <c r="D146" s="130" t="s">
        <v>119</v>
      </c>
      <c r="E146" s="131" t="s">
        <v>175</v>
      </c>
      <c r="F146" s="132" t="s">
        <v>444</v>
      </c>
      <c r="G146" s="133" t="s">
        <v>394</v>
      </c>
      <c r="H146" s="134">
        <v>1</v>
      </c>
      <c r="I146" s="135"/>
      <c r="J146" s="136">
        <f>ROUND(I146*H146,2)</f>
        <v>0</v>
      </c>
      <c r="K146" s="132" t="s">
        <v>1</v>
      </c>
      <c r="L146" s="29"/>
      <c r="M146" s="137" t="s">
        <v>1</v>
      </c>
      <c r="N146" s="138" t="s">
        <v>38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40">
        <f>S146*H146</f>
        <v>0</v>
      </c>
      <c r="AR146" s="141" t="s">
        <v>139</v>
      </c>
      <c r="AT146" s="141" t="s">
        <v>119</v>
      </c>
      <c r="AU146" s="141" t="s">
        <v>81</v>
      </c>
      <c r="AY146" s="14" t="s">
        <v>116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81</v>
      </c>
      <c r="BK146" s="142">
        <f>ROUND(I146*H146,2)</f>
        <v>0</v>
      </c>
      <c r="BL146" s="14" t="s">
        <v>139</v>
      </c>
      <c r="BM146" s="141" t="s">
        <v>226</v>
      </c>
    </row>
    <row r="147" spans="2:65" s="1" customFormat="1" ht="16.5" customHeight="1">
      <c r="B147" s="129"/>
      <c r="C147" s="130" t="s">
        <v>8</v>
      </c>
      <c r="D147" s="130" t="s">
        <v>119</v>
      </c>
      <c r="E147" s="131" t="s">
        <v>178</v>
      </c>
      <c r="F147" s="132" t="s">
        <v>445</v>
      </c>
      <c r="G147" s="133" t="s">
        <v>394</v>
      </c>
      <c r="H147" s="134">
        <v>1</v>
      </c>
      <c r="I147" s="135"/>
      <c r="J147" s="136">
        <f>ROUND(I147*H147,2)</f>
        <v>0</v>
      </c>
      <c r="K147" s="132" t="s">
        <v>1</v>
      </c>
      <c r="L147" s="29"/>
      <c r="M147" s="137" t="s">
        <v>1</v>
      </c>
      <c r="N147" s="138" t="s">
        <v>38</v>
      </c>
      <c r="P147" s="139">
        <f>O147*H147</f>
        <v>0</v>
      </c>
      <c r="Q147" s="139">
        <v>0</v>
      </c>
      <c r="R147" s="139">
        <f>Q147*H147</f>
        <v>0</v>
      </c>
      <c r="S147" s="139">
        <v>0</v>
      </c>
      <c r="T147" s="140">
        <f>S147*H147</f>
        <v>0</v>
      </c>
      <c r="AR147" s="141" t="s">
        <v>139</v>
      </c>
      <c r="AT147" s="141" t="s">
        <v>119</v>
      </c>
      <c r="AU147" s="141" t="s">
        <v>81</v>
      </c>
      <c r="AY147" s="14" t="s">
        <v>116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81</v>
      </c>
      <c r="BK147" s="142">
        <f>ROUND(I147*H147,2)</f>
        <v>0</v>
      </c>
      <c r="BL147" s="14" t="s">
        <v>139</v>
      </c>
      <c r="BM147" s="141" t="s">
        <v>234</v>
      </c>
    </row>
    <row r="148" spans="2:65" s="1" customFormat="1" ht="16.5" customHeight="1">
      <c r="B148" s="129"/>
      <c r="C148" s="130" t="s">
        <v>181</v>
      </c>
      <c r="D148" s="130" t="s">
        <v>119</v>
      </c>
      <c r="E148" s="131" t="s">
        <v>182</v>
      </c>
      <c r="F148" s="132" t="s">
        <v>446</v>
      </c>
      <c r="G148" s="133" t="s">
        <v>394</v>
      </c>
      <c r="H148" s="134">
        <v>1</v>
      </c>
      <c r="I148" s="135"/>
      <c r="J148" s="136">
        <f>ROUND(I148*H148,2)</f>
        <v>0</v>
      </c>
      <c r="K148" s="132" t="s">
        <v>1</v>
      </c>
      <c r="L148" s="29"/>
      <c r="M148" s="137" t="s">
        <v>1</v>
      </c>
      <c r="N148" s="138" t="s">
        <v>38</v>
      </c>
      <c r="P148" s="139">
        <f>O148*H148</f>
        <v>0</v>
      </c>
      <c r="Q148" s="139">
        <v>0</v>
      </c>
      <c r="R148" s="139">
        <f>Q148*H148</f>
        <v>0</v>
      </c>
      <c r="S148" s="139">
        <v>0</v>
      </c>
      <c r="T148" s="140">
        <f>S148*H148</f>
        <v>0</v>
      </c>
      <c r="AR148" s="141" t="s">
        <v>139</v>
      </c>
      <c r="AT148" s="141" t="s">
        <v>119</v>
      </c>
      <c r="AU148" s="141" t="s">
        <v>81</v>
      </c>
      <c r="AY148" s="14" t="s">
        <v>116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81</v>
      </c>
      <c r="BK148" s="142">
        <f>ROUND(I148*H148,2)</f>
        <v>0</v>
      </c>
      <c r="BL148" s="14" t="s">
        <v>139</v>
      </c>
      <c r="BM148" s="141" t="s">
        <v>244</v>
      </c>
    </row>
    <row r="149" spans="2:65" s="11" customFormat="1" ht="25.9" customHeight="1">
      <c r="B149" s="117"/>
      <c r="D149" s="118" t="s">
        <v>72</v>
      </c>
      <c r="E149" s="119" t="s">
        <v>447</v>
      </c>
      <c r="F149" s="119" t="s">
        <v>448</v>
      </c>
      <c r="I149" s="120"/>
      <c r="J149" s="121">
        <f>BK149</f>
        <v>0</v>
      </c>
      <c r="L149" s="117"/>
      <c r="M149" s="122"/>
      <c r="P149" s="123">
        <f>SUM(P150:P157)</f>
        <v>0</v>
      </c>
      <c r="R149" s="123">
        <f>SUM(R150:R157)</f>
        <v>0</v>
      </c>
      <c r="T149" s="124">
        <f>SUM(T150:T157)</f>
        <v>0</v>
      </c>
      <c r="AR149" s="118" t="s">
        <v>81</v>
      </c>
      <c r="AT149" s="125" t="s">
        <v>72</v>
      </c>
      <c r="AU149" s="125" t="s">
        <v>73</v>
      </c>
      <c r="AY149" s="118" t="s">
        <v>116</v>
      </c>
      <c r="BK149" s="126">
        <f>SUM(BK150:BK157)</f>
        <v>0</v>
      </c>
    </row>
    <row r="150" spans="2:65" s="1" customFormat="1" ht="16.5" customHeight="1">
      <c r="B150" s="129"/>
      <c r="C150" s="130" t="s">
        <v>185</v>
      </c>
      <c r="D150" s="130" t="s">
        <v>119</v>
      </c>
      <c r="E150" s="131" t="s">
        <v>449</v>
      </c>
      <c r="F150" s="132" t="s">
        <v>450</v>
      </c>
      <c r="G150" s="133" t="s">
        <v>394</v>
      </c>
      <c r="H150" s="134">
        <v>1</v>
      </c>
      <c r="I150" s="135"/>
      <c r="J150" s="136">
        <f t="shared" ref="J150:J157" si="0">ROUND(I150*H150,2)</f>
        <v>0</v>
      </c>
      <c r="K150" s="132" t="s">
        <v>1</v>
      </c>
      <c r="L150" s="29"/>
      <c r="M150" s="137" t="s">
        <v>1</v>
      </c>
      <c r="N150" s="138" t="s">
        <v>38</v>
      </c>
      <c r="P150" s="139">
        <f t="shared" ref="P150:P157" si="1">O150*H150</f>
        <v>0</v>
      </c>
      <c r="Q150" s="139">
        <v>0</v>
      </c>
      <c r="R150" s="139">
        <f t="shared" ref="R150:R157" si="2">Q150*H150</f>
        <v>0</v>
      </c>
      <c r="S150" s="139">
        <v>0</v>
      </c>
      <c r="T150" s="140">
        <f t="shared" ref="T150:T157" si="3">S150*H150</f>
        <v>0</v>
      </c>
      <c r="AR150" s="141" t="s">
        <v>139</v>
      </c>
      <c r="AT150" s="141" t="s">
        <v>119</v>
      </c>
      <c r="AU150" s="141" t="s">
        <v>81</v>
      </c>
      <c r="AY150" s="14" t="s">
        <v>116</v>
      </c>
      <c r="BE150" s="142">
        <f t="shared" ref="BE150:BE157" si="4">IF(N150="základní",J150,0)</f>
        <v>0</v>
      </c>
      <c r="BF150" s="142">
        <f t="shared" ref="BF150:BF157" si="5">IF(N150="snížená",J150,0)</f>
        <v>0</v>
      </c>
      <c r="BG150" s="142">
        <f t="shared" ref="BG150:BG157" si="6">IF(N150="zákl. přenesená",J150,0)</f>
        <v>0</v>
      </c>
      <c r="BH150" s="142">
        <f t="shared" ref="BH150:BH157" si="7">IF(N150="sníž. přenesená",J150,0)</f>
        <v>0</v>
      </c>
      <c r="BI150" s="142">
        <f t="shared" ref="BI150:BI157" si="8">IF(N150="nulová",J150,0)</f>
        <v>0</v>
      </c>
      <c r="BJ150" s="14" t="s">
        <v>81</v>
      </c>
      <c r="BK150" s="142">
        <f t="shared" ref="BK150:BK157" si="9">ROUND(I150*H150,2)</f>
        <v>0</v>
      </c>
      <c r="BL150" s="14" t="s">
        <v>139</v>
      </c>
      <c r="BM150" s="141" t="s">
        <v>253</v>
      </c>
    </row>
    <row r="151" spans="2:65" s="1" customFormat="1" ht="16.5" customHeight="1">
      <c r="B151" s="129"/>
      <c r="C151" s="130" t="s">
        <v>190</v>
      </c>
      <c r="D151" s="130" t="s">
        <v>119</v>
      </c>
      <c r="E151" s="131" t="s">
        <v>451</v>
      </c>
      <c r="F151" s="132" t="s">
        <v>452</v>
      </c>
      <c r="G151" s="133" t="s">
        <v>394</v>
      </c>
      <c r="H151" s="134">
        <v>1</v>
      </c>
      <c r="I151" s="135"/>
      <c r="J151" s="136">
        <f t="shared" si="0"/>
        <v>0</v>
      </c>
      <c r="K151" s="132" t="s">
        <v>1</v>
      </c>
      <c r="L151" s="29"/>
      <c r="M151" s="137" t="s">
        <v>1</v>
      </c>
      <c r="N151" s="138" t="s">
        <v>38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139</v>
      </c>
      <c r="AT151" s="141" t="s">
        <v>119</v>
      </c>
      <c r="AU151" s="141" t="s">
        <v>81</v>
      </c>
      <c r="AY151" s="14" t="s">
        <v>116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4" t="s">
        <v>81</v>
      </c>
      <c r="BK151" s="142">
        <f t="shared" si="9"/>
        <v>0</v>
      </c>
      <c r="BL151" s="14" t="s">
        <v>139</v>
      </c>
      <c r="BM151" s="141" t="s">
        <v>265</v>
      </c>
    </row>
    <row r="152" spans="2:65" s="1" customFormat="1" ht="16.5" customHeight="1">
      <c r="B152" s="129"/>
      <c r="C152" s="130" t="s">
        <v>124</v>
      </c>
      <c r="D152" s="130" t="s">
        <v>119</v>
      </c>
      <c r="E152" s="131" t="s">
        <v>453</v>
      </c>
      <c r="F152" s="132" t="s">
        <v>454</v>
      </c>
      <c r="G152" s="133" t="s">
        <v>394</v>
      </c>
      <c r="H152" s="134">
        <v>4</v>
      </c>
      <c r="I152" s="135"/>
      <c r="J152" s="136">
        <f t="shared" si="0"/>
        <v>0</v>
      </c>
      <c r="K152" s="132" t="s">
        <v>1</v>
      </c>
      <c r="L152" s="29"/>
      <c r="M152" s="137" t="s">
        <v>1</v>
      </c>
      <c r="N152" s="138" t="s">
        <v>38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139</v>
      </c>
      <c r="AT152" s="141" t="s">
        <v>119</v>
      </c>
      <c r="AU152" s="141" t="s">
        <v>81</v>
      </c>
      <c r="AY152" s="14" t="s">
        <v>116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4" t="s">
        <v>81</v>
      </c>
      <c r="BK152" s="142">
        <f t="shared" si="9"/>
        <v>0</v>
      </c>
      <c r="BL152" s="14" t="s">
        <v>139</v>
      </c>
      <c r="BM152" s="141" t="s">
        <v>131</v>
      </c>
    </row>
    <row r="153" spans="2:65" s="1" customFormat="1" ht="16.5" customHeight="1">
      <c r="B153" s="129"/>
      <c r="C153" s="130" t="s">
        <v>203</v>
      </c>
      <c r="D153" s="130" t="s">
        <v>119</v>
      </c>
      <c r="E153" s="131" t="s">
        <v>455</v>
      </c>
      <c r="F153" s="132" t="s">
        <v>456</v>
      </c>
      <c r="G153" s="133" t="s">
        <v>394</v>
      </c>
      <c r="H153" s="134">
        <v>1</v>
      </c>
      <c r="I153" s="135"/>
      <c r="J153" s="136">
        <f t="shared" si="0"/>
        <v>0</v>
      </c>
      <c r="K153" s="132" t="s">
        <v>1</v>
      </c>
      <c r="L153" s="29"/>
      <c r="M153" s="137" t="s">
        <v>1</v>
      </c>
      <c r="N153" s="138" t="s">
        <v>38</v>
      </c>
      <c r="P153" s="139">
        <f t="shared" si="1"/>
        <v>0</v>
      </c>
      <c r="Q153" s="139">
        <v>0</v>
      </c>
      <c r="R153" s="139">
        <f t="shared" si="2"/>
        <v>0</v>
      </c>
      <c r="S153" s="139">
        <v>0</v>
      </c>
      <c r="T153" s="140">
        <f t="shared" si="3"/>
        <v>0</v>
      </c>
      <c r="AR153" s="141" t="s">
        <v>139</v>
      </c>
      <c r="AT153" s="141" t="s">
        <v>119</v>
      </c>
      <c r="AU153" s="141" t="s">
        <v>81</v>
      </c>
      <c r="AY153" s="14" t="s">
        <v>116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4" t="s">
        <v>81</v>
      </c>
      <c r="BK153" s="142">
        <f t="shared" si="9"/>
        <v>0</v>
      </c>
      <c r="BL153" s="14" t="s">
        <v>139</v>
      </c>
      <c r="BM153" s="141" t="s">
        <v>284</v>
      </c>
    </row>
    <row r="154" spans="2:65" s="1" customFormat="1" ht="16.5" customHeight="1">
      <c r="B154" s="129"/>
      <c r="C154" s="130" t="s">
        <v>208</v>
      </c>
      <c r="D154" s="130" t="s">
        <v>119</v>
      </c>
      <c r="E154" s="131" t="s">
        <v>457</v>
      </c>
      <c r="F154" s="132" t="s">
        <v>458</v>
      </c>
      <c r="G154" s="133" t="s">
        <v>394</v>
      </c>
      <c r="H154" s="134">
        <v>1</v>
      </c>
      <c r="I154" s="135"/>
      <c r="J154" s="136">
        <f t="shared" si="0"/>
        <v>0</v>
      </c>
      <c r="K154" s="132" t="s">
        <v>1</v>
      </c>
      <c r="L154" s="29"/>
      <c r="M154" s="137" t="s">
        <v>1</v>
      </c>
      <c r="N154" s="138" t="s">
        <v>38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139</v>
      </c>
      <c r="AT154" s="141" t="s">
        <v>119</v>
      </c>
      <c r="AU154" s="141" t="s">
        <v>81</v>
      </c>
      <c r="AY154" s="14" t="s">
        <v>116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4" t="s">
        <v>81</v>
      </c>
      <c r="BK154" s="142">
        <f t="shared" si="9"/>
        <v>0</v>
      </c>
      <c r="BL154" s="14" t="s">
        <v>139</v>
      </c>
      <c r="BM154" s="141" t="s">
        <v>292</v>
      </c>
    </row>
    <row r="155" spans="2:65" s="1" customFormat="1" ht="16.5" customHeight="1">
      <c r="B155" s="129"/>
      <c r="C155" s="130" t="s">
        <v>213</v>
      </c>
      <c r="D155" s="130" t="s">
        <v>119</v>
      </c>
      <c r="E155" s="131" t="s">
        <v>459</v>
      </c>
      <c r="F155" s="132" t="s">
        <v>460</v>
      </c>
      <c r="G155" s="133" t="s">
        <v>394</v>
      </c>
      <c r="H155" s="134">
        <v>1</v>
      </c>
      <c r="I155" s="135"/>
      <c r="J155" s="136">
        <f t="shared" si="0"/>
        <v>0</v>
      </c>
      <c r="K155" s="132" t="s">
        <v>1</v>
      </c>
      <c r="L155" s="29"/>
      <c r="M155" s="137" t="s">
        <v>1</v>
      </c>
      <c r="N155" s="138" t="s">
        <v>38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AR155" s="141" t="s">
        <v>139</v>
      </c>
      <c r="AT155" s="141" t="s">
        <v>119</v>
      </c>
      <c r="AU155" s="141" t="s">
        <v>81</v>
      </c>
      <c r="AY155" s="14" t="s">
        <v>116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4" t="s">
        <v>81</v>
      </c>
      <c r="BK155" s="142">
        <f t="shared" si="9"/>
        <v>0</v>
      </c>
      <c r="BL155" s="14" t="s">
        <v>139</v>
      </c>
      <c r="BM155" s="141" t="s">
        <v>300</v>
      </c>
    </row>
    <row r="156" spans="2:65" s="1" customFormat="1" ht="16.5" customHeight="1">
      <c r="B156" s="129"/>
      <c r="C156" s="130" t="s">
        <v>84</v>
      </c>
      <c r="D156" s="130" t="s">
        <v>119</v>
      </c>
      <c r="E156" s="131" t="s">
        <v>461</v>
      </c>
      <c r="F156" s="132" t="s">
        <v>462</v>
      </c>
      <c r="G156" s="133" t="s">
        <v>394</v>
      </c>
      <c r="H156" s="134">
        <v>1</v>
      </c>
      <c r="I156" s="135"/>
      <c r="J156" s="136">
        <f t="shared" si="0"/>
        <v>0</v>
      </c>
      <c r="K156" s="132" t="s">
        <v>1</v>
      </c>
      <c r="L156" s="29"/>
      <c r="M156" s="137" t="s">
        <v>1</v>
      </c>
      <c r="N156" s="138" t="s">
        <v>38</v>
      </c>
      <c r="P156" s="139">
        <f t="shared" si="1"/>
        <v>0</v>
      </c>
      <c r="Q156" s="139">
        <v>0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139</v>
      </c>
      <c r="AT156" s="141" t="s">
        <v>119</v>
      </c>
      <c r="AU156" s="141" t="s">
        <v>81</v>
      </c>
      <c r="AY156" s="14" t="s">
        <v>116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4" t="s">
        <v>81</v>
      </c>
      <c r="BK156" s="142">
        <f t="shared" si="9"/>
        <v>0</v>
      </c>
      <c r="BL156" s="14" t="s">
        <v>139</v>
      </c>
      <c r="BM156" s="141" t="s">
        <v>308</v>
      </c>
    </row>
    <row r="157" spans="2:65" s="1" customFormat="1" ht="16.5" customHeight="1">
      <c r="B157" s="129"/>
      <c r="C157" s="130" t="s">
        <v>7</v>
      </c>
      <c r="D157" s="130" t="s">
        <v>119</v>
      </c>
      <c r="E157" s="131" t="s">
        <v>463</v>
      </c>
      <c r="F157" s="132" t="s">
        <v>464</v>
      </c>
      <c r="G157" s="133" t="s">
        <v>394</v>
      </c>
      <c r="H157" s="134">
        <v>1</v>
      </c>
      <c r="I157" s="135"/>
      <c r="J157" s="136">
        <f t="shared" si="0"/>
        <v>0</v>
      </c>
      <c r="K157" s="132" t="s">
        <v>1</v>
      </c>
      <c r="L157" s="29"/>
      <c r="M157" s="137" t="s">
        <v>1</v>
      </c>
      <c r="N157" s="138" t="s">
        <v>38</v>
      </c>
      <c r="P157" s="139">
        <f t="shared" si="1"/>
        <v>0</v>
      </c>
      <c r="Q157" s="139">
        <v>0</v>
      </c>
      <c r="R157" s="139">
        <f t="shared" si="2"/>
        <v>0</v>
      </c>
      <c r="S157" s="139">
        <v>0</v>
      </c>
      <c r="T157" s="140">
        <f t="shared" si="3"/>
        <v>0</v>
      </c>
      <c r="AR157" s="141" t="s">
        <v>139</v>
      </c>
      <c r="AT157" s="141" t="s">
        <v>119</v>
      </c>
      <c r="AU157" s="141" t="s">
        <v>81</v>
      </c>
      <c r="AY157" s="14" t="s">
        <v>116</v>
      </c>
      <c r="BE157" s="142">
        <f t="shared" si="4"/>
        <v>0</v>
      </c>
      <c r="BF157" s="142">
        <f t="shared" si="5"/>
        <v>0</v>
      </c>
      <c r="BG157" s="142">
        <f t="shared" si="6"/>
        <v>0</v>
      </c>
      <c r="BH157" s="142">
        <f t="shared" si="7"/>
        <v>0</v>
      </c>
      <c r="BI157" s="142">
        <f t="shared" si="8"/>
        <v>0</v>
      </c>
      <c r="BJ157" s="14" t="s">
        <v>81</v>
      </c>
      <c r="BK157" s="142">
        <f t="shared" si="9"/>
        <v>0</v>
      </c>
      <c r="BL157" s="14" t="s">
        <v>139</v>
      </c>
      <c r="BM157" s="141" t="s">
        <v>316</v>
      </c>
    </row>
    <row r="158" spans="2:65" s="11" customFormat="1" ht="25.9" customHeight="1">
      <c r="B158" s="117"/>
      <c r="D158" s="118" t="s">
        <v>72</v>
      </c>
      <c r="E158" s="119" t="s">
        <v>465</v>
      </c>
      <c r="F158" s="119" t="s">
        <v>466</v>
      </c>
      <c r="I158" s="120"/>
      <c r="J158" s="121">
        <f>BK158</f>
        <v>0</v>
      </c>
      <c r="L158" s="117"/>
      <c r="M158" s="122"/>
      <c r="P158" s="123">
        <f>SUM(P159:P171)</f>
        <v>0</v>
      </c>
      <c r="R158" s="123">
        <f>SUM(R159:R171)</f>
        <v>0</v>
      </c>
      <c r="T158" s="124">
        <f>SUM(T159:T171)</f>
        <v>0</v>
      </c>
      <c r="AR158" s="118" t="s">
        <v>81</v>
      </c>
      <c r="AT158" s="125" t="s">
        <v>72</v>
      </c>
      <c r="AU158" s="125" t="s">
        <v>73</v>
      </c>
      <c r="AY158" s="118" t="s">
        <v>116</v>
      </c>
      <c r="BK158" s="126">
        <f>SUM(BK159:BK171)</f>
        <v>0</v>
      </c>
    </row>
    <row r="159" spans="2:65" s="1" customFormat="1" ht="16.5" customHeight="1">
      <c r="B159" s="129"/>
      <c r="C159" s="130" t="s">
        <v>226</v>
      </c>
      <c r="D159" s="130" t="s">
        <v>119</v>
      </c>
      <c r="E159" s="131" t="s">
        <v>467</v>
      </c>
      <c r="F159" s="132" t="s">
        <v>468</v>
      </c>
      <c r="G159" s="133" t="s">
        <v>394</v>
      </c>
      <c r="H159" s="134">
        <v>150</v>
      </c>
      <c r="I159" s="135"/>
      <c r="J159" s="136">
        <f t="shared" ref="J159:J171" si="10">ROUND(I159*H159,2)</f>
        <v>0</v>
      </c>
      <c r="K159" s="132" t="s">
        <v>1</v>
      </c>
      <c r="L159" s="29"/>
      <c r="M159" s="137" t="s">
        <v>1</v>
      </c>
      <c r="N159" s="138" t="s">
        <v>38</v>
      </c>
      <c r="P159" s="139">
        <f t="shared" ref="P159:P171" si="11">O159*H159</f>
        <v>0</v>
      </c>
      <c r="Q159" s="139">
        <v>0</v>
      </c>
      <c r="R159" s="139">
        <f t="shared" ref="R159:R171" si="12">Q159*H159</f>
        <v>0</v>
      </c>
      <c r="S159" s="139">
        <v>0</v>
      </c>
      <c r="T159" s="140">
        <f t="shared" ref="T159:T171" si="13">S159*H159</f>
        <v>0</v>
      </c>
      <c r="AR159" s="141" t="s">
        <v>139</v>
      </c>
      <c r="AT159" s="141" t="s">
        <v>119</v>
      </c>
      <c r="AU159" s="141" t="s">
        <v>81</v>
      </c>
      <c r="AY159" s="14" t="s">
        <v>116</v>
      </c>
      <c r="BE159" s="142">
        <f t="shared" ref="BE159:BE171" si="14">IF(N159="základní",J159,0)</f>
        <v>0</v>
      </c>
      <c r="BF159" s="142">
        <f t="shared" ref="BF159:BF171" si="15">IF(N159="snížená",J159,0)</f>
        <v>0</v>
      </c>
      <c r="BG159" s="142">
        <f t="shared" ref="BG159:BG171" si="16">IF(N159="zákl. přenesená",J159,0)</f>
        <v>0</v>
      </c>
      <c r="BH159" s="142">
        <f t="shared" ref="BH159:BH171" si="17">IF(N159="sníž. přenesená",J159,0)</f>
        <v>0</v>
      </c>
      <c r="BI159" s="142">
        <f t="shared" ref="BI159:BI171" si="18">IF(N159="nulová",J159,0)</f>
        <v>0</v>
      </c>
      <c r="BJ159" s="14" t="s">
        <v>81</v>
      </c>
      <c r="BK159" s="142">
        <f t="shared" ref="BK159:BK171" si="19">ROUND(I159*H159,2)</f>
        <v>0</v>
      </c>
      <c r="BL159" s="14" t="s">
        <v>139</v>
      </c>
      <c r="BM159" s="141" t="s">
        <v>324</v>
      </c>
    </row>
    <row r="160" spans="2:65" s="1" customFormat="1" ht="16.5" customHeight="1">
      <c r="B160" s="129"/>
      <c r="C160" s="130" t="s">
        <v>230</v>
      </c>
      <c r="D160" s="130" t="s">
        <v>119</v>
      </c>
      <c r="E160" s="131" t="s">
        <v>469</v>
      </c>
      <c r="F160" s="132" t="s">
        <v>470</v>
      </c>
      <c r="G160" s="133" t="s">
        <v>394</v>
      </c>
      <c r="H160" s="134">
        <v>50</v>
      </c>
      <c r="I160" s="135"/>
      <c r="J160" s="136">
        <f t="shared" si="10"/>
        <v>0</v>
      </c>
      <c r="K160" s="132" t="s">
        <v>1</v>
      </c>
      <c r="L160" s="29"/>
      <c r="M160" s="137" t="s">
        <v>1</v>
      </c>
      <c r="N160" s="138" t="s">
        <v>38</v>
      </c>
      <c r="P160" s="139">
        <f t="shared" si="11"/>
        <v>0</v>
      </c>
      <c r="Q160" s="139">
        <v>0</v>
      </c>
      <c r="R160" s="139">
        <f t="shared" si="12"/>
        <v>0</v>
      </c>
      <c r="S160" s="139">
        <v>0</v>
      </c>
      <c r="T160" s="140">
        <f t="shared" si="13"/>
        <v>0</v>
      </c>
      <c r="AR160" s="141" t="s">
        <v>139</v>
      </c>
      <c r="AT160" s="141" t="s">
        <v>119</v>
      </c>
      <c r="AU160" s="141" t="s">
        <v>81</v>
      </c>
      <c r="AY160" s="14" t="s">
        <v>116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4" t="s">
        <v>81</v>
      </c>
      <c r="BK160" s="142">
        <f t="shared" si="19"/>
        <v>0</v>
      </c>
      <c r="BL160" s="14" t="s">
        <v>139</v>
      </c>
      <c r="BM160" s="141" t="s">
        <v>333</v>
      </c>
    </row>
    <row r="161" spans="2:65" s="1" customFormat="1" ht="16.5" customHeight="1">
      <c r="B161" s="129"/>
      <c r="C161" s="130" t="s">
        <v>234</v>
      </c>
      <c r="D161" s="130" t="s">
        <v>119</v>
      </c>
      <c r="E161" s="131" t="s">
        <v>471</v>
      </c>
      <c r="F161" s="132" t="s">
        <v>472</v>
      </c>
      <c r="G161" s="133" t="s">
        <v>394</v>
      </c>
      <c r="H161" s="134">
        <v>40</v>
      </c>
      <c r="I161" s="135"/>
      <c r="J161" s="136">
        <f t="shared" si="10"/>
        <v>0</v>
      </c>
      <c r="K161" s="132" t="s">
        <v>1</v>
      </c>
      <c r="L161" s="29"/>
      <c r="M161" s="137" t="s">
        <v>1</v>
      </c>
      <c r="N161" s="138" t="s">
        <v>38</v>
      </c>
      <c r="P161" s="139">
        <f t="shared" si="11"/>
        <v>0</v>
      </c>
      <c r="Q161" s="139">
        <v>0</v>
      </c>
      <c r="R161" s="139">
        <f t="shared" si="12"/>
        <v>0</v>
      </c>
      <c r="S161" s="139">
        <v>0</v>
      </c>
      <c r="T161" s="140">
        <f t="shared" si="13"/>
        <v>0</v>
      </c>
      <c r="AR161" s="141" t="s">
        <v>139</v>
      </c>
      <c r="AT161" s="141" t="s">
        <v>119</v>
      </c>
      <c r="AU161" s="141" t="s">
        <v>81</v>
      </c>
      <c r="AY161" s="14" t="s">
        <v>116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4" t="s">
        <v>81</v>
      </c>
      <c r="BK161" s="142">
        <f t="shared" si="19"/>
        <v>0</v>
      </c>
      <c r="BL161" s="14" t="s">
        <v>139</v>
      </c>
      <c r="BM161" s="141" t="s">
        <v>345</v>
      </c>
    </row>
    <row r="162" spans="2:65" s="1" customFormat="1" ht="16.5" customHeight="1">
      <c r="B162" s="129"/>
      <c r="C162" s="130" t="s">
        <v>238</v>
      </c>
      <c r="D162" s="130" t="s">
        <v>119</v>
      </c>
      <c r="E162" s="131" t="s">
        <v>473</v>
      </c>
      <c r="F162" s="132" t="s">
        <v>474</v>
      </c>
      <c r="G162" s="133" t="s">
        <v>394</v>
      </c>
      <c r="H162" s="134">
        <v>40</v>
      </c>
      <c r="I162" s="135"/>
      <c r="J162" s="136">
        <f t="shared" si="10"/>
        <v>0</v>
      </c>
      <c r="K162" s="132" t="s">
        <v>1</v>
      </c>
      <c r="L162" s="29"/>
      <c r="M162" s="137" t="s">
        <v>1</v>
      </c>
      <c r="N162" s="138" t="s">
        <v>38</v>
      </c>
      <c r="P162" s="139">
        <f t="shared" si="11"/>
        <v>0</v>
      </c>
      <c r="Q162" s="139">
        <v>0</v>
      </c>
      <c r="R162" s="139">
        <f t="shared" si="12"/>
        <v>0</v>
      </c>
      <c r="S162" s="139">
        <v>0</v>
      </c>
      <c r="T162" s="140">
        <f t="shared" si="13"/>
        <v>0</v>
      </c>
      <c r="AR162" s="141" t="s">
        <v>139</v>
      </c>
      <c r="AT162" s="141" t="s">
        <v>119</v>
      </c>
      <c r="AU162" s="141" t="s">
        <v>81</v>
      </c>
      <c r="AY162" s="14" t="s">
        <v>116</v>
      </c>
      <c r="BE162" s="142">
        <f t="shared" si="14"/>
        <v>0</v>
      </c>
      <c r="BF162" s="142">
        <f t="shared" si="15"/>
        <v>0</v>
      </c>
      <c r="BG162" s="142">
        <f t="shared" si="16"/>
        <v>0</v>
      </c>
      <c r="BH162" s="142">
        <f t="shared" si="17"/>
        <v>0</v>
      </c>
      <c r="BI162" s="142">
        <f t="shared" si="18"/>
        <v>0</v>
      </c>
      <c r="BJ162" s="14" t="s">
        <v>81</v>
      </c>
      <c r="BK162" s="142">
        <f t="shared" si="19"/>
        <v>0</v>
      </c>
      <c r="BL162" s="14" t="s">
        <v>139</v>
      </c>
      <c r="BM162" s="141" t="s">
        <v>356</v>
      </c>
    </row>
    <row r="163" spans="2:65" s="1" customFormat="1" ht="16.5" customHeight="1">
      <c r="B163" s="129"/>
      <c r="C163" s="130" t="s">
        <v>244</v>
      </c>
      <c r="D163" s="130" t="s">
        <v>119</v>
      </c>
      <c r="E163" s="131" t="s">
        <v>475</v>
      </c>
      <c r="F163" s="132" t="s">
        <v>476</v>
      </c>
      <c r="G163" s="133" t="s">
        <v>394</v>
      </c>
      <c r="H163" s="134">
        <v>30</v>
      </c>
      <c r="I163" s="135"/>
      <c r="J163" s="136">
        <f t="shared" si="10"/>
        <v>0</v>
      </c>
      <c r="K163" s="132" t="s">
        <v>1</v>
      </c>
      <c r="L163" s="29"/>
      <c r="M163" s="137" t="s">
        <v>1</v>
      </c>
      <c r="N163" s="138" t="s">
        <v>38</v>
      </c>
      <c r="P163" s="139">
        <f t="shared" si="11"/>
        <v>0</v>
      </c>
      <c r="Q163" s="139">
        <v>0</v>
      </c>
      <c r="R163" s="139">
        <f t="shared" si="12"/>
        <v>0</v>
      </c>
      <c r="S163" s="139">
        <v>0</v>
      </c>
      <c r="T163" s="140">
        <f t="shared" si="13"/>
        <v>0</v>
      </c>
      <c r="AR163" s="141" t="s">
        <v>139</v>
      </c>
      <c r="AT163" s="141" t="s">
        <v>119</v>
      </c>
      <c r="AU163" s="141" t="s">
        <v>81</v>
      </c>
      <c r="AY163" s="14" t="s">
        <v>116</v>
      </c>
      <c r="BE163" s="142">
        <f t="shared" si="14"/>
        <v>0</v>
      </c>
      <c r="BF163" s="142">
        <f t="shared" si="15"/>
        <v>0</v>
      </c>
      <c r="BG163" s="142">
        <f t="shared" si="16"/>
        <v>0</v>
      </c>
      <c r="BH163" s="142">
        <f t="shared" si="17"/>
        <v>0</v>
      </c>
      <c r="BI163" s="142">
        <f t="shared" si="18"/>
        <v>0</v>
      </c>
      <c r="BJ163" s="14" t="s">
        <v>81</v>
      </c>
      <c r="BK163" s="142">
        <f t="shared" si="19"/>
        <v>0</v>
      </c>
      <c r="BL163" s="14" t="s">
        <v>139</v>
      </c>
      <c r="BM163" s="141" t="s">
        <v>364</v>
      </c>
    </row>
    <row r="164" spans="2:65" s="1" customFormat="1" ht="16.5" customHeight="1">
      <c r="B164" s="129"/>
      <c r="C164" s="130" t="s">
        <v>248</v>
      </c>
      <c r="D164" s="130" t="s">
        <v>119</v>
      </c>
      <c r="E164" s="131" t="s">
        <v>477</v>
      </c>
      <c r="F164" s="132" t="s">
        <v>478</v>
      </c>
      <c r="G164" s="133" t="s">
        <v>394</v>
      </c>
      <c r="H164" s="134">
        <v>20</v>
      </c>
      <c r="I164" s="135"/>
      <c r="J164" s="136">
        <f t="shared" si="10"/>
        <v>0</v>
      </c>
      <c r="K164" s="132" t="s">
        <v>1</v>
      </c>
      <c r="L164" s="29"/>
      <c r="M164" s="137" t="s">
        <v>1</v>
      </c>
      <c r="N164" s="138" t="s">
        <v>38</v>
      </c>
      <c r="P164" s="139">
        <f t="shared" si="11"/>
        <v>0</v>
      </c>
      <c r="Q164" s="139">
        <v>0</v>
      </c>
      <c r="R164" s="139">
        <f t="shared" si="12"/>
        <v>0</v>
      </c>
      <c r="S164" s="139">
        <v>0</v>
      </c>
      <c r="T164" s="140">
        <f t="shared" si="13"/>
        <v>0</v>
      </c>
      <c r="AR164" s="141" t="s">
        <v>139</v>
      </c>
      <c r="AT164" s="141" t="s">
        <v>119</v>
      </c>
      <c r="AU164" s="141" t="s">
        <v>81</v>
      </c>
      <c r="AY164" s="14" t="s">
        <v>116</v>
      </c>
      <c r="BE164" s="142">
        <f t="shared" si="14"/>
        <v>0</v>
      </c>
      <c r="BF164" s="142">
        <f t="shared" si="15"/>
        <v>0</v>
      </c>
      <c r="BG164" s="142">
        <f t="shared" si="16"/>
        <v>0</v>
      </c>
      <c r="BH164" s="142">
        <f t="shared" si="17"/>
        <v>0</v>
      </c>
      <c r="BI164" s="142">
        <f t="shared" si="18"/>
        <v>0</v>
      </c>
      <c r="BJ164" s="14" t="s">
        <v>81</v>
      </c>
      <c r="BK164" s="142">
        <f t="shared" si="19"/>
        <v>0</v>
      </c>
      <c r="BL164" s="14" t="s">
        <v>139</v>
      </c>
      <c r="BM164" s="141" t="s">
        <v>375</v>
      </c>
    </row>
    <row r="165" spans="2:65" s="1" customFormat="1" ht="16.5" customHeight="1">
      <c r="B165" s="129"/>
      <c r="C165" s="130" t="s">
        <v>253</v>
      </c>
      <c r="D165" s="130" t="s">
        <v>119</v>
      </c>
      <c r="E165" s="131" t="s">
        <v>479</v>
      </c>
      <c r="F165" s="132" t="s">
        <v>480</v>
      </c>
      <c r="G165" s="133" t="s">
        <v>394</v>
      </c>
      <c r="H165" s="134">
        <v>20</v>
      </c>
      <c r="I165" s="135"/>
      <c r="J165" s="136">
        <f t="shared" si="10"/>
        <v>0</v>
      </c>
      <c r="K165" s="132" t="s">
        <v>1</v>
      </c>
      <c r="L165" s="29"/>
      <c r="M165" s="137" t="s">
        <v>1</v>
      </c>
      <c r="N165" s="138" t="s">
        <v>38</v>
      </c>
      <c r="P165" s="139">
        <f t="shared" si="11"/>
        <v>0</v>
      </c>
      <c r="Q165" s="139">
        <v>0</v>
      </c>
      <c r="R165" s="139">
        <f t="shared" si="12"/>
        <v>0</v>
      </c>
      <c r="S165" s="139">
        <v>0</v>
      </c>
      <c r="T165" s="140">
        <f t="shared" si="13"/>
        <v>0</v>
      </c>
      <c r="AR165" s="141" t="s">
        <v>139</v>
      </c>
      <c r="AT165" s="141" t="s">
        <v>119</v>
      </c>
      <c r="AU165" s="141" t="s">
        <v>81</v>
      </c>
      <c r="AY165" s="14" t="s">
        <v>116</v>
      </c>
      <c r="BE165" s="142">
        <f t="shared" si="14"/>
        <v>0</v>
      </c>
      <c r="BF165" s="142">
        <f t="shared" si="15"/>
        <v>0</v>
      </c>
      <c r="BG165" s="142">
        <f t="shared" si="16"/>
        <v>0</v>
      </c>
      <c r="BH165" s="142">
        <f t="shared" si="17"/>
        <v>0</v>
      </c>
      <c r="BI165" s="142">
        <f t="shared" si="18"/>
        <v>0</v>
      </c>
      <c r="BJ165" s="14" t="s">
        <v>81</v>
      </c>
      <c r="BK165" s="142">
        <f t="shared" si="19"/>
        <v>0</v>
      </c>
      <c r="BL165" s="14" t="s">
        <v>139</v>
      </c>
      <c r="BM165" s="141" t="s">
        <v>386</v>
      </c>
    </row>
    <row r="166" spans="2:65" s="1" customFormat="1" ht="16.5" customHeight="1">
      <c r="B166" s="129"/>
      <c r="C166" s="130" t="s">
        <v>259</v>
      </c>
      <c r="D166" s="130" t="s">
        <v>119</v>
      </c>
      <c r="E166" s="131" t="s">
        <v>481</v>
      </c>
      <c r="F166" s="132" t="s">
        <v>482</v>
      </c>
      <c r="G166" s="133" t="s">
        <v>394</v>
      </c>
      <c r="H166" s="134">
        <v>20</v>
      </c>
      <c r="I166" s="135"/>
      <c r="J166" s="136">
        <f t="shared" si="10"/>
        <v>0</v>
      </c>
      <c r="K166" s="132" t="s">
        <v>1</v>
      </c>
      <c r="L166" s="29"/>
      <c r="M166" s="137" t="s">
        <v>1</v>
      </c>
      <c r="N166" s="138" t="s">
        <v>38</v>
      </c>
      <c r="P166" s="139">
        <f t="shared" si="11"/>
        <v>0</v>
      </c>
      <c r="Q166" s="139">
        <v>0</v>
      </c>
      <c r="R166" s="139">
        <f t="shared" si="12"/>
        <v>0</v>
      </c>
      <c r="S166" s="139">
        <v>0</v>
      </c>
      <c r="T166" s="140">
        <f t="shared" si="13"/>
        <v>0</v>
      </c>
      <c r="AR166" s="141" t="s">
        <v>139</v>
      </c>
      <c r="AT166" s="141" t="s">
        <v>119</v>
      </c>
      <c r="AU166" s="141" t="s">
        <v>81</v>
      </c>
      <c r="AY166" s="14" t="s">
        <v>116</v>
      </c>
      <c r="BE166" s="142">
        <f t="shared" si="14"/>
        <v>0</v>
      </c>
      <c r="BF166" s="142">
        <f t="shared" si="15"/>
        <v>0</v>
      </c>
      <c r="BG166" s="142">
        <f t="shared" si="16"/>
        <v>0</v>
      </c>
      <c r="BH166" s="142">
        <f t="shared" si="17"/>
        <v>0</v>
      </c>
      <c r="BI166" s="142">
        <f t="shared" si="18"/>
        <v>0</v>
      </c>
      <c r="BJ166" s="14" t="s">
        <v>81</v>
      </c>
      <c r="BK166" s="142">
        <f t="shared" si="19"/>
        <v>0</v>
      </c>
      <c r="BL166" s="14" t="s">
        <v>139</v>
      </c>
      <c r="BM166" s="141" t="s">
        <v>397</v>
      </c>
    </row>
    <row r="167" spans="2:65" s="1" customFormat="1" ht="16.5" customHeight="1">
      <c r="B167" s="129"/>
      <c r="C167" s="130" t="s">
        <v>265</v>
      </c>
      <c r="D167" s="130" t="s">
        <v>119</v>
      </c>
      <c r="E167" s="131" t="s">
        <v>483</v>
      </c>
      <c r="F167" s="132" t="s">
        <v>484</v>
      </c>
      <c r="G167" s="133" t="s">
        <v>394</v>
      </c>
      <c r="H167" s="134">
        <v>1</v>
      </c>
      <c r="I167" s="135"/>
      <c r="J167" s="136">
        <f t="shared" si="10"/>
        <v>0</v>
      </c>
      <c r="K167" s="132" t="s">
        <v>1</v>
      </c>
      <c r="L167" s="29"/>
      <c r="M167" s="137" t="s">
        <v>1</v>
      </c>
      <c r="N167" s="138" t="s">
        <v>38</v>
      </c>
      <c r="P167" s="139">
        <f t="shared" si="11"/>
        <v>0</v>
      </c>
      <c r="Q167" s="139">
        <v>0</v>
      </c>
      <c r="R167" s="139">
        <f t="shared" si="12"/>
        <v>0</v>
      </c>
      <c r="S167" s="139">
        <v>0</v>
      </c>
      <c r="T167" s="140">
        <f t="shared" si="13"/>
        <v>0</v>
      </c>
      <c r="AR167" s="141" t="s">
        <v>139</v>
      </c>
      <c r="AT167" s="141" t="s">
        <v>119</v>
      </c>
      <c r="AU167" s="141" t="s">
        <v>81</v>
      </c>
      <c r="AY167" s="14" t="s">
        <v>116</v>
      </c>
      <c r="BE167" s="142">
        <f t="shared" si="14"/>
        <v>0</v>
      </c>
      <c r="BF167" s="142">
        <f t="shared" si="15"/>
        <v>0</v>
      </c>
      <c r="BG167" s="142">
        <f t="shared" si="16"/>
        <v>0</v>
      </c>
      <c r="BH167" s="142">
        <f t="shared" si="17"/>
        <v>0</v>
      </c>
      <c r="BI167" s="142">
        <f t="shared" si="18"/>
        <v>0</v>
      </c>
      <c r="BJ167" s="14" t="s">
        <v>81</v>
      </c>
      <c r="BK167" s="142">
        <f t="shared" si="19"/>
        <v>0</v>
      </c>
      <c r="BL167" s="14" t="s">
        <v>139</v>
      </c>
      <c r="BM167" s="141" t="s">
        <v>485</v>
      </c>
    </row>
    <row r="168" spans="2:65" s="1" customFormat="1" ht="16.5" customHeight="1">
      <c r="B168" s="129"/>
      <c r="C168" s="130" t="s">
        <v>272</v>
      </c>
      <c r="D168" s="130" t="s">
        <v>119</v>
      </c>
      <c r="E168" s="131" t="s">
        <v>486</v>
      </c>
      <c r="F168" s="132" t="s">
        <v>487</v>
      </c>
      <c r="G168" s="133" t="s">
        <v>122</v>
      </c>
      <c r="H168" s="134">
        <v>173</v>
      </c>
      <c r="I168" s="135"/>
      <c r="J168" s="136">
        <f t="shared" si="10"/>
        <v>0</v>
      </c>
      <c r="K168" s="132" t="s">
        <v>1</v>
      </c>
      <c r="L168" s="29"/>
      <c r="M168" s="137" t="s">
        <v>1</v>
      </c>
      <c r="N168" s="138" t="s">
        <v>38</v>
      </c>
      <c r="P168" s="139">
        <f t="shared" si="11"/>
        <v>0</v>
      </c>
      <c r="Q168" s="139">
        <v>0</v>
      </c>
      <c r="R168" s="139">
        <f t="shared" si="12"/>
        <v>0</v>
      </c>
      <c r="S168" s="139">
        <v>0</v>
      </c>
      <c r="T168" s="140">
        <f t="shared" si="13"/>
        <v>0</v>
      </c>
      <c r="AR168" s="141" t="s">
        <v>139</v>
      </c>
      <c r="AT168" s="141" t="s">
        <v>119</v>
      </c>
      <c r="AU168" s="141" t="s">
        <v>81</v>
      </c>
      <c r="AY168" s="14" t="s">
        <v>116</v>
      </c>
      <c r="BE168" s="142">
        <f t="shared" si="14"/>
        <v>0</v>
      </c>
      <c r="BF168" s="142">
        <f t="shared" si="15"/>
        <v>0</v>
      </c>
      <c r="BG168" s="142">
        <f t="shared" si="16"/>
        <v>0</v>
      </c>
      <c r="BH168" s="142">
        <f t="shared" si="17"/>
        <v>0</v>
      </c>
      <c r="BI168" s="142">
        <f t="shared" si="18"/>
        <v>0</v>
      </c>
      <c r="BJ168" s="14" t="s">
        <v>81</v>
      </c>
      <c r="BK168" s="142">
        <f t="shared" si="19"/>
        <v>0</v>
      </c>
      <c r="BL168" s="14" t="s">
        <v>139</v>
      </c>
      <c r="BM168" s="141" t="s">
        <v>488</v>
      </c>
    </row>
    <row r="169" spans="2:65" s="1" customFormat="1" ht="16.5" customHeight="1">
      <c r="B169" s="129"/>
      <c r="C169" s="130" t="s">
        <v>131</v>
      </c>
      <c r="D169" s="130" t="s">
        <v>119</v>
      </c>
      <c r="E169" s="131" t="s">
        <v>489</v>
      </c>
      <c r="F169" s="132" t="s">
        <v>490</v>
      </c>
      <c r="G169" s="133" t="s">
        <v>122</v>
      </c>
      <c r="H169" s="134">
        <v>92</v>
      </c>
      <c r="I169" s="135"/>
      <c r="J169" s="136">
        <f t="shared" si="10"/>
        <v>0</v>
      </c>
      <c r="K169" s="132" t="s">
        <v>1</v>
      </c>
      <c r="L169" s="29"/>
      <c r="M169" s="137" t="s">
        <v>1</v>
      </c>
      <c r="N169" s="138" t="s">
        <v>38</v>
      </c>
      <c r="P169" s="139">
        <f t="shared" si="11"/>
        <v>0</v>
      </c>
      <c r="Q169" s="139">
        <v>0</v>
      </c>
      <c r="R169" s="139">
        <f t="shared" si="12"/>
        <v>0</v>
      </c>
      <c r="S169" s="139">
        <v>0</v>
      </c>
      <c r="T169" s="140">
        <f t="shared" si="13"/>
        <v>0</v>
      </c>
      <c r="AR169" s="141" t="s">
        <v>139</v>
      </c>
      <c r="AT169" s="141" t="s">
        <v>119</v>
      </c>
      <c r="AU169" s="141" t="s">
        <v>81</v>
      </c>
      <c r="AY169" s="14" t="s">
        <v>116</v>
      </c>
      <c r="BE169" s="142">
        <f t="shared" si="14"/>
        <v>0</v>
      </c>
      <c r="BF169" s="142">
        <f t="shared" si="15"/>
        <v>0</v>
      </c>
      <c r="BG169" s="142">
        <f t="shared" si="16"/>
        <v>0</v>
      </c>
      <c r="BH169" s="142">
        <f t="shared" si="17"/>
        <v>0</v>
      </c>
      <c r="BI169" s="142">
        <f t="shared" si="18"/>
        <v>0</v>
      </c>
      <c r="BJ169" s="14" t="s">
        <v>81</v>
      </c>
      <c r="BK169" s="142">
        <f t="shared" si="19"/>
        <v>0</v>
      </c>
      <c r="BL169" s="14" t="s">
        <v>139</v>
      </c>
      <c r="BM169" s="141" t="s">
        <v>491</v>
      </c>
    </row>
    <row r="170" spans="2:65" s="1" customFormat="1" ht="16.5" customHeight="1">
      <c r="B170" s="129"/>
      <c r="C170" s="130" t="s">
        <v>280</v>
      </c>
      <c r="D170" s="130" t="s">
        <v>119</v>
      </c>
      <c r="E170" s="131" t="s">
        <v>492</v>
      </c>
      <c r="F170" s="132" t="s">
        <v>493</v>
      </c>
      <c r="G170" s="133" t="s">
        <v>122</v>
      </c>
      <c r="H170" s="134">
        <v>8</v>
      </c>
      <c r="I170" s="135"/>
      <c r="J170" s="136">
        <f t="shared" si="10"/>
        <v>0</v>
      </c>
      <c r="K170" s="132" t="s">
        <v>1</v>
      </c>
      <c r="L170" s="29"/>
      <c r="M170" s="137" t="s">
        <v>1</v>
      </c>
      <c r="N170" s="138" t="s">
        <v>38</v>
      </c>
      <c r="P170" s="139">
        <f t="shared" si="11"/>
        <v>0</v>
      </c>
      <c r="Q170" s="139">
        <v>0</v>
      </c>
      <c r="R170" s="139">
        <f t="shared" si="12"/>
        <v>0</v>
      </c>
      <c r="S170" s="139">
        <v>0</v>
      </c>
      <c r="T170" s="140">
        <f t="shared" si="13"/>
        <v>0</v>
      </c>
      <c r="AR170" s="141" t="s">
        <v>139</v>
      </c>
      <c r="AT170" s="141" t="s">
        <v>119</v>
      </c>
      <c r="AU170" s="141" t="s">
        <v>81</v>
      </c>
      <c r="AY170" s="14" t="s">
        <v>116</v>
      </c>
      <c r="BE170" s="142">
        <f t="shared" si="14"/>
        <v>0</v>
      </c>
      <c r="BF170" s="142">
        <f t="shared" si="15"/>
        <v>0</v>
      </c>
      <c r="BG170" s="142">
        <f t="shared" si="16"/>
        <v>0</v>
      </c>
      <c r="BH170" s="142">
        <f t="shared" si="17"/>
        <v>0</v>
      </c>
      <c r="BI170" s="142">
        <f t="shared" si="18"/>
        <v>0</v>
      </c>
      <c r="BJ170" s="14" t="s">
        <v>81</v>
      </c>
      <c r="BK170" s="142">
        <f t="shared" si="19"/>
        <v>0</v>
      </c>
      <c r="BL170" s="14" t="s">
        <v>139</v>
      </c>
      <c r="BM170" s="141" t="s">
        <v>494</v>
      </c>
    </row>
    <row r="171" spans="2:65" s="1" customFormat="1" ht="16.5" customHeight="1">
      <c r="B171" s="129"/>
      <c r="C171" s="130" t="s">
        <v>284</v>
      </c>
      <c r="D171" s="130" t="s">
        <v>119</v>
      </c>
      <c r="E171" s="131" t="s">
        <v>495</v>
      </c>
      <c r="F171" s="132" t="s">
        <v>496</v>
      </c>
      <c r="G171" s="133" t="s">
        <v>169</v>
      </c>
      <c r="H171" s="134">
        <v>1</v>
      </c>
      <c r="I171" s="135"/>
      <c r="J171" s="136">
        <f t="shared" si="10"/>
        <v>0</v>
      </c>
      <c r="K171" s="132" t="s">
        <v>1</v>
      </c>
      <c r="L171" s="29"/>
      <c r="M171" s="137" t="s">
        <v>1</v>
      </c>
      <c r="N171" s="138" t="s">
        <v>38</v>
      </c>
      <c r="P171" s="139">
        <f t="shared" si="11"/>
        <v>0</v>
      </c>
      <c r="Q171" s="139">
        <v>0</v>
      </c>
      <c r="R171" s="139">
        <f t="shared" si="12"/>
        <v>0</v>
      </c>
      <c r="S171" s="139">
        <v>0</v>
      </c>
      <c r="T171" s="140">
        <f t="shared" si="13"/>
        <v>0</v>
      </c>
      <c r="AR171" s="141" t="s">
        <v>139</v>
      </c>
      <c r="AT171" s="141" t="s">
        <v>119</v>
      </c>
      <c r="AU171" s="141" t="s">
        <v>81</v>
      </c>
      <c r="AY171" s="14" t="s">
        <v>116</v>
      </c>
      <c r="BE171" s="142">
        <f t="shared" si="14"/>
        <v>0</v>
      </c>
      <c r="BF171" s="142">
        <f t="shared" si="15"/>
        <v>0</v>
      </c>
      <c r="BG171" s="142">
        <f t="shared" si="16"/>
        <v>0</v>
      </c>
      <c r="BH171" s="142">
        <f t="shared" si="17"/>
        <v>0</v>
      </c>
      <c r="BI171" s="142">
        <f t="shared" si="18"/>
        <v>0</v>
      </c>
      <c r="BJ171" s="14" t="s">
        <v>81</v>
      </c>
      <c r="BK171" s="142">
        <f t="shared" si="19"/>
        <v>0</v>
      </c>
      <c r="BL171" s="14" t="s">
        <v>139</v>
      </c>
      <c r="BM171" s="141" t="s">
        <v>497</v>
      </c>
    </row>
    <row r="172" spans="2:65" s="11" customFormat="1" ht="25.9" customHeight="1">
      <c r="B172" s="117"/>
      <c r="D172" s="118" t="s">
        <v>72</v>
      </c>
      <c r="E172" s="119" t="s">
        <v>498</v>
      </c>
      <c r="F172" s="119" t="s">
        <v>499</v>
      </c>
      <c r="I172" s="120"/>
      <c r="J172" s="121">
        <f>BK172</f>
        <v>0</v>
      </c>
      <c r="L172" s="117"/>
      <c r="M172" s="122"/>
      <c r="P172" s="123">
        <f>SUM(P173:P180)</f>
        <v>0</v>
      </c>
      <c r="R172" s="123">
        <f>SUM(R173:R180)</f>
        <v>0</v>
      </c>
      <c r="T172" s="124">
        <f>SUM(T173:T180)</f>
        <v>0</v>
      </c>
      <c r="AR172" s="118" t="s">
        <v>81</v>
      </c>
      <c r="AT172" s="125" t="s">
        <v>72</v>
      </c>
      <c r="AU172" s="125" t="s">
        <v>73</v>
      </c>
      <c r="AY172" s="118" t="s">
        <v>116</v>
      </c>
      <c r="BK172" s="126">
        <f>SUM(BK173:BK180)</f>
        <v>0</v>
      </c>
    </row>
    <row r="173" spans="2:65" s="1" customFormat="1" ht="21.75" customHeight="1">
      <c r="B173" s="129"/>
      <c r="C173" s="130" t="s">
        <v>288</v>
      </c>
      <c r="D173" s="130" t="s">
        <v>119</v>
      </c>
      <c r="E173" s="131" t="s">
        <v>500</v>
      </c>
      <c r="F173" s="132" t="s">
        <v>501</v>
      </c>
      <c r="G173" s="133" t="s">
        <v>394</v>
      </c>
      <c r="H173" s="134">
        <v>1</v>
      </c>
      <c r="I173" s="135"/>
      <c r="J173" s="136">
        <f t="shared" ref="J173:J180" si="20">ROUND(I173*H173,2)</f>
        <v>0</v>
      </c>
      <c r="K173" s="132" t="s">
        <v>1</v>
      </c>
      <c r="L173" s="29"/>
      <c r="M173" s="137" t="s">
        <v>1</v>
      </c>
      <c r="N173" s="138" t="s">
        <v>38</v>
      </c>
      <c r="P173" s="139">
        <f t="shared" ref="P173:P180" si="21">O173*H173</f>
        <v>0</v>
      </c>
      <c r="Q173" s="139">
        <v>0</v>
      </c>
      <c r="R173" s="139">
        <f t="shared" ref="R173:R180" si="22">Q173*H173</f>
        <v>0</v>
      </c>
      <c r="S173" s="139">
        <v>0</v>
      </c>
      <c r="T173" s="140">
        <f t="shared" ref="T173:T180" si="23">S173*H173</f>
        <v>0</v>
      </c>
      <c r="AR173" s="141" t="s">
        <v>139</v>
      </c>
      <c r="AT173" s="141" t="s">
        <v>119</v>
      </c>
      <c r="AU173" s="141" t="s">
        <v>81</v>
      </c>
      <c r="AY173" s="14" t="s">
        <v>116</v>
      </c>
      <c r="BE173" s="142">
        <f t="shared" ref="BE173:BE180" si="24">IF(N173="základní",J173,0)</f>
        <v>0</v>
      </c>
      <c r="BF173" s="142">
        <f t="shared" ref="BF173:BF180" si="25">IF(N173="snížená",J173,0)</f>
        <v>0</v>
      </c>
      <c r="BG173" s="142">
        <f t="shared" ref="BG173:BG180" si="26">IF(N173="zákl. přenesená",J173,0)</f>
        <v>0</v>
      </c>
      <c r="BH173" s="142">
        <f t="shared" ref="BH173:BH180" si="27">IF(N173="sníž. přenesená",J173,0)</f>
        <v>0</v>
      </c>
      <c r="BI173" s="142">
        <f t="shared" ref="BI173:BI180" si="28">IF(N173="nulová",J173,0)</f>
        <v>0</v>
      </c>
      <c r="BJ173" s="14" t="s">
        <v>81</v>
      </c>
      <c r="BK173" s="142">
        <f t="shared" ref="BK173:BK180" si="29">ROUND(I173*H173,2)</f>
        <v>0</v>
      </c>
      <c r="BL173" s="14" t="s">
        <v>139</v>
      </c>
      <c r="BM173" s="141" t="s">
        <v>502</v>
      </c>
    </row>
    <row r="174" spans="2:65" s="1" customFormat="1" ht="21.75" customHeight="1">
      <c r="B174" s="129"/>
      <c r="C174" s="130" t="s">
        <v>292</v>
      </c>
      <c r="D174" s="130" t="s">
        <v>119</v>
      </c>
      <c r="E174" s="131" t="s">
        <v>503</v>
      </c>
      <c r="F174" s="132" t="s">
        <v>504</v>
      </c>
      <c r="G174" s="133" t="s">
        <v>394</v>
      </c>
      <c r="H174" s="134">
        <v>1</v>
      </c>
      <c r="I174" s="135"/>
      <c r="J174" s="136">
        <f t="shared" si="20"/>
        <v>0</v>
      </c>
      <c r="K174" s="132" t="s">
        <v>1</v>
      </c>
      <c r="L174" s="29"/>
      <c r="M174" s="137" t="s">
        <v>1</v>
      </c>
      <c r="N174" s="138" t="s">
        <v>38</v>
      </c>
      <c r="P174" s="139">
        <f t="shared" si="21"/>
        <v>0</v>
      </c>
      <c r="Q174" s="139">
        <v>0</v>
      </c>
      <c r="R174" s="139">
        <f t="shared" si="22"/>
        <v>0</v>
      </c>
      <c r="S174" s="139">
        <v>0</v>
      </c>
      <c r="T174" s="140">
        <f t="shared" si="23"/>
        <v>0</v>
      </c>
      <c r="AR174" s="141" t="s">
        <v>139</v>
      </c>
      <c r="AT174" s="141" t="s">
        <v>119</v>
      </c>
      <c r="AU174" s="141" t="s">
        <v>81</v>
      </c>
      <c r="AY174" s="14" t="s">
        <v>116</v>
      </c>
      <c r="BE174" s="142">
        <f t="shared" si="24"/>
        <v>0</v>
      </c>
      <c r="BF174" s="142">
        <f t="shared" si="25"/>
        <v>0</v>
      </c>
      <c r="BG174" s="142">
        <f t="shared" si="26"/>
        <v>0</v>
      </c>
      <c r="BH174" s="142">
        <f t="shared" si="27"/>
        <v>0</v>
      </c>
      <c r="BI174" s="142">
        <f t="shared" si="28"/>
        <v>0</v>
      </c>
      <c r="BJ174" s="14" t="s">
        <v>81</v>
      </c>
      <c r="BK174" s="142">
        <f t="shared" si="29"/>
        <v>0</v>
      </c>
      <c r="BL174" s="14" t="s">
        <v>139</v>
      </c>
      <c r="BM174" s="141" t="s">
        <v>505</v>
      </c>
    </row>
    <row r="175" spans="2:65" s="1" customFormat="1" ht="21.75" customHeight="1">
      <c r="B175" s="129"/>
      <c r="C175" s="130" t="s">
        <v>296</v>
      </c>
      <c r="D175" s="130" t="s">
        <v>119</v>
      </c>
      <c r="E175" s="131" t="s">
        <v>506</v>
      </c>
      <c r="F175" s="132" t="s">
        <v>507</v>
      </c>
      <c r="G175" s="133" t="s">
        <v>394</v>
      </c>
      <c r="H175" s="134">
        <v>1</v>
      </c>
      <c r="I175" s="135"/>
      <c r="J175" s="136">
        <f t="shared" si="20"/>
        <v>0</v>
      </c>
      <c r="K175" s="132" t="s">
        <v>1</v>
      </c>
      <c r="L175" s="29"/>
      <c r="M175" s="137" t="s">
        <v>1</v>
      </c>
      <c r="N175" s="138" t="s">
        <v>38</v>
      </c>
      <c r="P175" s="139">
        <f t="shared" si="21"/>
        <v>0</v>
      </c>
      <c r="Q175" s="139">
        <v>0</v>
      </c>
      <c r="R175" s="139">
        <f t="shared" si="22"/>
        <v>0</v>
      </c>
      <c r="S175" s="139">
        <v>0</v>
      </c>
      <c r="T175" s="140">
        <f t="shared" si="23"/>
        <v>0</v>
      </c>
      <c r="AR175" s="141" t="s">
        <v>139</v>
      </c>
      <c r="AT175" s="141" t="s">
        <v>119</v>
      </c>
      <c r="AU175" s="141" t="s">
        <v>81</v>
      </c>
      <c r="AY175" s="14" t="s">
        <v>116</v>
      </c>
      <c r="BE175" s="142">
        <f t="shared" si="24"/>
        <v>0</v>
      </c>
      <c r="BF175" s="142">
        <f t="shared" si="25"/>
        <v>0</v>
      </c>
      <c r="BG175" s="142">
        <f t="shared" si="26"/>
        <v>0</v>
      </c>
      <c r="BH175" s="142">
        <f t="shared" si="27"/>
        <v>0</v>
      </c>
      <c r="BI175" s="142">
        <f t="shared" si="28"/>
        <v>0</v>
      </c>
      <c r="BJ175" s="14" t="s">
        <v>81</v>
      </c>
      <c r="BK175" s="142">
        <f t="shared" si="29"/>
        <v>0</v>
      </c>
      <c r="BL175" s="14" t="s">
        <v>139</v>
      </c>
      <c r="BM175" s="141" t="s">
        <v>508</v>
      </c>
    </row>
    <row r="176" spans="2:65" s="1" customFormat="1" ht="21.75" customHeight="1">
      <c r="B176" s="129"/>
      <c r="C176" s="130" t="s">
        <v>300</v>
      </c>
      <c r="D176" s="130" t="s">
        <v>119</v>
      </c>
      <c r="E176" s="131" t="s">
        <v>509</v>
      </c>
      <c r="F176" s="132" t="s">
        <v>510</v>
      </c>
      <c r="G176" s="133" t="s">
        <v>394</v>
      </c>
      <c r="H176" s="134">
        <v>1</v>
      </c>
      <c r="I176" s="135"/>
      <c r="J176" s="136">
        <f t="shared" si="20"/>
        <v>0</v>
      </c>
      <c r="K176" s="132" t="s">
        <v>1</v>
      </c>
      <c r="L176" s="29"/>
      <c r="M176" s="137" t="s">
        <v>1</v>
      </c>
      <c r="N176" s="138" t="s">
        <v>38</v>
      </c>
      <c r="P176" s="139">
        <f t="shared" si="21"/>
        <v>0</v>
      </c>
      <c r="Q176" s="139">
        <v>0</v>
      </c>
      <c r="R176" s="139">
        <f t="shared" si="22"/>
        <v>0</v>
      </c>
      <c r="S176" s="139">
        <v>0</v>
      </c>
      <c r="T176" s="140">
        <f t="shared" si="23"/>
        <v>0</v>
      </c>
      <c r="AR176" s="141" t="s">
        <v>139</v>
      </c>
      <c r="AT176" s="141" t="s">
        <v>119</v>
      </c>
      <c r="AU176" s="141" t="s">
        <v>81</v>
      </c>
      <c r="AY176" s="14" t="s">
        <v>116</v>
      </c>
      <c r="BE176" s="142">
        <f t="shared" si="24"/>
        <v>0</v>
      </c>
      <c r="BF176" s="142">
        <f t="shared" si="25"/>
        <v>0</v>
      </c>
      <c r="BG176" s="142">
        <f t="shared" si="26"/>
        <v>0</v>
      </c>
      <c r="BH176" s="142">
        <f t="shared" si="27"/>
        <v>0</v>
      </c>
      <c r="BI176" s="142">
        <f t="shared" si="28"/>
        <v>0</v>
      </c>
      <c r="BJ176" s="14" t="s">
        <v>81</v>
      </c>
      <c r="BK176" s="142">
        <f t="shared" si="29"/>
        <v>0</v>
      </c>
      <c r="BL176" s="14" t="s">
        <v>139</v>
      </c>
      <c r="BM176" s="141" t="s">
        <v>511</v>
      </c>
    </row>
    <row r="177" spans="2:65" s="1" customFormat="1" ht="21.75" customHeight="1">
      <c r="B177" s="129"/>
      <c r="C177" s="130" t="s">
        <v>304</v>
      </c>
      <c r="D177" s="130" t="s">
        <v>119</v>
      </c>
      <c r="E177" s="131" t="s">
        <v>512</v>
      </c>
      <c r="F177" s="132" t="s">
        <v>513</v>
      </c>
      <c r="G177" s="133" t="s">
        <v>394</v>
      </c>
      <c r="H177" s="134">
        <v>1</v>
      </c>
      <c r="I177" s="135"/>
      <c r="J177" s="136">
        <f t="shared" si="20"/>
        <v>0</v>
      </c>
      <c r="K177" s="132" t="s">
        <v>1</v>
      </c>
      <c r="L177" s="29"/>
      <c r="M177" s="137" t="s">
        <v>1</v>
      </c>
      <c r="N177" s="138" t="s">
        <v>38</v>
      </c>
      <c r="P177" s="139">
        <f t="shared" si="21"/>
        <v>0</v>
      </c>
      <c r="Q177" s="139">
        <v>0</v>
      </c>
      <c r="R177" s="139">
        <f t="shared" si="22"/>
        <v>0</v>
      </c>
      <c r="S177" s="139">
        <v>0</v>
      </c>
      <c r="T177" s="140">
        <f t="shared" si="23"/>
        <v>0</v>
      </c>
      <c r="AR177" s="141" t="s">
        <v>139</v>
      </c>
      <c r="AT177" s="141" t="s">
        <v>119</v>
      </c>
      <c r="AU177" s="141" t="s">
        <v>81</v>
      </c>
      <c r="AY177" s="14" t="s">
        <v>116</v>
      </c>
      <c r="BE177" s="142">
        <f t="shared" si="24"/>
        <v>0</v>
      </c>
      <c r="BF177" s="142">
        <f t="shared" si="25"/>
        <v>0</v>
      </c>
      <c r="BG177" s="142">
        <f t="shared" si="26"/>
        <v>0</v>
      </c>
      <c r="BH177" s="142">
        <f t="shared" si="27"/>
        <v>0</v>
      </c>
      <c r="BI177" s="142">
        <f t="shared" si="28"/>
        <v>0</v>
      </c>
      <c r="BJ177" s="14" t="s">
        <v>81</v>
      </c>
      <c r="BK177" s="142">
        <f t="shared" si="29"/>
        <v>0</v>
      </c>
      <c r="BL177" s="14" t="s">
        <v>139</v>
      </c>
      <c r="BM177" s="141" t="s">
        <v>514</v>
      </c>
    </row>
    <row r="178" spans="2:65" s="1" customFormat="1" ht="21.75" customHeight="1">
      <c r="B178" s="129"/>
      <c r="C178" s="130" t="s">
        <v>308</v>
      </c>
      <c r="D178" s="130" t="s">
        <v>119</v>
      </c>
      <c r="E178" s="131" t="s">
        <v>515</v>
      </c>
      <c r="F178" s="132" t="s">
        <v>516</v>
      </c>
      <c r="G178" s="133" t="s">
        <v>394</v>
      </c>
      <c r="H178" s="134">
        <v>1</v>
      </c>
      <c r="I178" s="135"/>
      <c r="J178" s="136">
        <f t="shared" si="20"/>
        <v>0</v>
      </c>
      <c r="K178" s="132" t="s">
        <v>1</v>
      </c>
      <c r="L178" s="29"/>
      <c r="M178" s="137" t="s">
        <v>1</v>
      </c>
      <c r="N178" s="138" t="s">
        <v>38</v>
      </c>
      <c r="P178" s="139">
        <f t="shared" si="21"/>
        <v>0</v>
      </c>
      <c r="Q178" s="139">
        <v>0</v>
      </c>
      <c r="R178" s="139">
        <f t="shared" si="22"/>
        <v>0</v>
      </c>
      <c r="S178" s="139">
        <v>0</v>
      </c>
      <c r="T178" s="140">
        <f t="shared" si="23"/>
        <v>0</v>
      </c>
      <c r="AR178" s="141" t="s">
        <v>139</v>
      </c>
      <c r="AT178" s="141" t="s">
        <v>119</v>
      </c>
      <c r="AU178" s="141" t="s">
        <v>81</v>
      </c>
      <c r="AY178" s="14" t="s">
        <v>116</v>
      </c>
      <c r="BE178" s="142">
        <f t="shared" si="24"/>
        <v>0</v>
      </c>
      <c r="BF178" s="142">
        <f t="shared" si="25"/>
        <v>0</v>
      </c>
      <c r="BG178" s="142">
        <f t="shared" si="26"/>
        <v>0</v>
      </c>
      <c r="BH178" s="142">
        <f t="shared" si="27"/>
        <v>0</v>
      </c>
      <c r="BI178" s="142">
        <f t="shared" si="28"/>
        <v>0</v>
      </c>
      <c r="BJ178" s="14" t="s">
        <v>81</v>
      </c>
      <c r="BK178" s="142">
        <f t="shared" si="29"/>
        <v>0</v>
      </c>
      <c r="BL178" s="14" t="s">
        <v>139</v>
      </c>
      <c r="BM178" s="141" t="s">
        <v>517</v>
      </c>
    </row>
    <row r="179" spans="2:65" s="1" customFormat="1" ht="21.75" customHeight="1">
      <c r="B179" s="129"/>
      <c r="C179" s="130" t="s">
        <v>312</v>
      </c>
      <c r="D179" s="130" t="s">
        <v>119</v>
      </c>
      <c r="E179" s="131" t="s">
        <v>518</v>
      </c>
      <c r="F179" s="132" t="s">
        <v>519</v>
      </c>
      <c r="G179" s="133" t="s">
        <v>394</v>
      </c>
      <c r="H179" s="134">
        <v>1</v>
      </c>
      <c r="I179" s="135"/>
      <c r="J179" s="136">
        <f t="shared" si="20"/>
        <v>0</v>
      </c>
      <c r="K179" s="132" t="s">
        <v>1</v>
      </c>
      <c r="L179" s="29"/>
      <c r="M179" s="137" t="s">
        <v>1</v>
      </c>
      <c r="N179" s="138" t="s">
        <v>38</v>
      </c>
      <c r="P179" s="139">
        <f t="shared" si="21"/>
        <v>0</v>
      </c>
      <c r="Q179" s="139">
        <v>0</v>
      </c>
      <c r="R179" s="139">
        <f t="shared" si="22"/>
        <v>0</v>
      </c>
      <c r="S179" s="139">
        <v>0</v>
      </c>
      <c r="T179" s="140">
        <f t="shared" si="23"/>
        <v>0</v>
      </c>
      <c r="AR179" s="141" t="s">
        <v>139</v>
      </c>
      <c r="AT179" s="141" t="s">
        <v>119</v>
      </c>
      <c r="AU179" s="141" t="s">
        <v>81</v>
      </c>
      <c r="AY179" s="14" t="s">
        <v>116</v>
      </c>
      <c r="BE179" s="142">
        <f t="shared" si="24"/>
        <v>0</v>
      </c>
      <c r="BF179" s="142">
        <f t="shared" si="25"/>
        <v>0</v>
      </c>
      <c r="BG179" s="142">
        <f t="shared" si="26"/>
        <v>0</v>
      </c>
      <c r="BH179" s="142">
        <f t="shared" si="27"/>
        <v>0</v>
      </c>
      <c r="BI179" s="142">
        <f t="shared" si="28"/>
        <v>0</v>
      </c>
      <c r="BJ179" s="14" t="s">
        <v>81</v>
      </c>
      <c r="BK179" s="142">
        <f t="shared" si="29"/>
        <v>0</v>
      </c>
      <c r="BL179" s="14" t="s">
        <v>139</v>
      </c>
      <c r="BM179" s="141" t="s">
        <v>520</v>
      </c>
    </row>
    <row r="180" spans="2:65" s="1" customFormat="1" ht="21.75" customHeight="1">
      <c r="B180" s="129"/>
      <c r="C180" s="130" t="s">
        <v>316</v>
      </c>
      <c r="D180" s="130" t="s">
        <v>119</v>
      </c>
      <c r="E180" s="131" t="s">
        <v>521</v>
      </c>
      <c r="F180" s="132" t="s">
        <v>522</v>
      </c>
      <c r="G180" s="133" t="s">
        <v>394</v>
      </c>
      <c r="H180" s="134">
        <v>1</v>
      </c>
      <c r="I180" s="135"/>
      <c r="J180" s="136">
        <f t="shared" si="20"/>
        <v>0</v>
      </c>
      <c r="K180" s="132" t="s">
        <v>1</v>
      </c>
      <c r="L180" s="29"/>
      <c r="M180" s="137" t="s">
        <v>1</v>
      </c>
      <c r="N180" s="138" t="s">
        <v>38</v>
      </c>
      <c r="P180" s="139">
        <f t="shared" si="21"/>
        <v>0</v>
      </c>
      <c r="Q180" s="139">
        <v>0</v>
      </c>
      <c r="R180" s="139">
        <f t="shared" si="22"/>
        <v>0</v>
      </c>
      <c r="S180" s="139">
        <v>0</v>
      </c>
      <c r="T180" s="140">
        <f t="shared" si="23"/>
        <v>0</v>
      </c>
      <c r="AR180" s="141" t="s">
        <v>139</v>
      </c>
      <c r="AT180" s="141" t="s">
        <v>119</v>
      </c>
      <c r="AU180" s="141" t="s">
        <v>81</v>
      </c>
      <c r="AY180" s="14" t="s">
        <v>116</v>
      </c>
      <c r="BE180" s="142">
        <f t="shared" si="24"/>
        <v>0</v>
      </c>
      <c r="BF180" s="142">
        <f t="shared" si="25"/>
        <v>0</v>
      </c>
      <c r="BG180" s="142">
        <f t="shared" si="26"/>
        <v>0</v>
      </c>
      <c r="BH180" s="142">
        <f t="shared" si="27"/>
        <v>0</v>
      </c>
      <c r="BI180" s="142">
        <f t="shared" si="28"/>
        <v>0</v>
      </c>
      <c r="BJ180" s="14" t="s">
        <v>81</v>
      </c>
      <c r="BK180" s="142">
        <f t="shared" si="29"/>
        <v>0</v>
      </c>
      <c r="BL180" s="14" t="s">
        <v>139</v>
      </c>
      <c r="BM180" s="141" t="s">
        <v>523</v>
      </c>
    </row>
    <row r="181" spans="2:65" s="11" customFormat="1" ht="25.9" customHeight="1">
      <c r="B181" s="117"/>
      <c r="D181" s="118" t="s">
        <v>72</v>
      </c>
      <c r="E181" s="119" t="s">
        <v>524</v>
      </c>
      <c r="F181" s="119" t="s">
        <v>525</v>
      </c>
      <c r="I181" s="120"/>
      <c r="J181" s="121">
        <f>BK181</f>
        <v>0</v>
      </c>
      <c r="L181" s="117"/>
      <c r="M181" s="122"/>
      <c r="P181" s="123">
        <f>SUM(P182:P197)</f>
        <v>0</v>
      </c>
      <c r="R181" s="123">
        <f>SUM(R182:R197)</f>
        <v>0</v>
      </c>
      <c r="T181" s="124">
        <f>SUM(T182:T197)</f>
        <v>0</v>
      </c>
      <c r="AR181" s="118" t="s">
        <v>81</v>
      </c>
      <c r="AT181" s="125" t="s">
        <v>72</v>
      </c>
      <c r="AU181" s="125" t="s">
        <v>73</v>
      </c>
      <c r="AY181" s="118" t="s">
        <v>116</v>
      </c>
      <c r="BK181" s="126">
        <f>SUM(BK182:BK197)</f>
        <v>0</v>
      </c>
    </row>
    <row r="182" spans="2:65" s="1" customFormat="1" ht="24.2" customHeight="1">
      <c r="B182" s="129"/>
      <c r="C182" s="130" t="s">
        <v>320</v>
      </c>
      <c r="D182" s="130" t="s">
        <v>119</v>
      </c>
      <c r="E182" s="131" t="s">
        <v>526</v>
      </c>
      <c r="F182" s="132" t="s">
        <v>527</v>
      </c>
      <c r="G182" s="133" t="s">
        <v>394</v>
      </c>
      <c r="H182" s="134">
        <v>1</v>
      </c>
      <c r="I182" s="135"/>
      <c r="J182" s="136">
        <f>ROUND(I182*H182,2)</f>
        <v>0</v>
      </c>
      <c r="K182" s="132" t="s">
        <v>1</v>
      </c>
      <c r="L182" s="29"/>
      <c r="M182" s="137" t="s">
        <v>1</v>
      </c>
      <c r="N182" s="138" t="s">
        <v>38</v>
      </c>
      <c r="P182" s="139">
        <f>O182*H182</f>
        <v>0</v>
      </c>
      <c r="Q182" s="139">
        <v>0</v>
      </c>
      <c r="R182" s="139">
        <f>Q182*H182</f>
        <v>0</v>
      </c>
      <c r="S182" s="139">
        <v>0</v>
      </c>
      <c r="T182" s="140">
        <f>S182*H182</f>
        <v>0</v>
      </c>
      <c r="AR182" s="141" t="s">
        <v>139</v>
      </c>
      <c r="AT182" s="141" t="s">
        <v>119</v>
      </c>
      <c r="AU182" s="141" t="s">
        <v>81</v>
      </c>
      <c r="AY182" s="14" t="s">
        <v>116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81</v>
      </c>
      <c r="BK182" s="142">
        <f>ROUND(I182*H182,2)</f>
        <v>0</v>
      </c>
      <c r="BL182" s="14" t="s">
        <v>139</v>
      </c>
      <c r="BM182" s="141" t="s">
        <v>528</v>
      </c>
    </row>
    <row r="183" spans="2:65" s="1" customFormat="1" ht="19.5">
      <c r="B183" s="29"/>
      <c r="D183" s="144" t="s">
        <v>384</v>
      </c>
      <c r="F183" s="162" t="s">
        <v>529</v>
      </c>
      <c r="I183" s="163"/>
      <c r="L183" s="29"/>
      <c r="M183" s="164"/>
      <c r="T183" s="53"/>
      <c r="AT183" s="14" t="s">
        <v>384</v>
      </c>
      <c r="AU183" s="14" t="s">
        <v>81</v>
      </c>
    </row>
    <row r="184" spans="2:65" s="1" customFormat="1" ht="21.75" customHeight="1">
      <c r="B184" s="129"/>
      <c r="C184" s="130" t="s">
        <v>324</v>
      </c>
      <c r="D184" s="130" t="s">
        <v>119</v>
      </c>
      <c r="E184" s="131" t="s">
        <v>530</v>
      </c>
      <c r="F184" s="132" t="s">
        <v>531</v>
      </c>
      <c r="G184" s="133" t="s">
        <v>394</v>
      </c>
      <c r="H184" s="134">
        <v>1</v>
      </c>
      <c r="I184" s="135"/>
      <c r="J184" s="136">
        <f>ROUND(I184*H184,2)</f>
        <v>0</v>
      </c>
      <c r="K184" s="132" t="s">
        <v>1</v>
      </c>
      <c r="L184" s="29"/>
      <c r="M184" s="137" t="s">
        <v>1</v>
      </c>
      <c r="N184" s="138" t="s">
        <v>38</v>
      </c>
      <c r="P184" s="139">
        <f>O184*H184</f>
        <v>0</v>
      </c>
      <c r="Q184" s="139">
        <v>0</v>
      </c>
      <c r="R184" s="139">
        <f>Q184*H184</f>
        <v>0</v>
      </c>
      <c r="S184" s="139">
        <v>0</v>
      </c>
      <c r="T184" s="140">
        <f>S184*H184</f>
        <v>0</v>
      </c>
      <c r="AR184" s="141" t="s">
        <v>139</v>
      </c>
      <c r="AT184" s="141" t="s">
        <v>119</v>
      </c>
      <c r="AU184" s="141" t="s">
        <v>81</v>
      </c>
      <c r="AY184" s="14" t="s">
        <v>116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4" t="s">
        <v>81</v>
      </c>
      <c r="BK184" s="142">
        <f>ROUND(I184*H184,2)</f>
        <v>0</v>
      </c>
      <c r="BL184" s="14" t="s">
        <v>139</v>
      </c>
      <c r="BM184" s="141" t="s">
        <v>532</v>
      </c>
    </row>
    <row r="185" spans="2:65" s="1" customFormat="1" ht="19.5">
      <c r="B185" s="29"/>
      <c r="D185" s="144" t="s">
        <v>384</v>
      </c>
      <c r="F185" s="162" t="s">
        <v>533</v>
      </c>
      <c r="I185" s="163"/>
      <c r="L185" s="29"/>
      <c r="M185" s="164"/>
      <c r="T185" s="53"/>
      <c r="AT185" s="14" t="s">
        <v>384</v>
      </c>
      <c r="AU185" s="14" t="s">
        <v>81</v>
      </c>
    </row>
    <row r="186" spans="2:65" s="1" customFormat="1" ht="16.5" customHeight="1">
      <c r="B186" s="129"/>
      <c r="C186" s="130" t="s">
        <v>328</v>
      </c>
      <c r="D186" s="130" t="s">
        <v>119</v>
      </c>
      <c r="E186" s="131" t="s">
        <v>376</v>
      </c>
      <c r="F186" s="132" t="s">
        <v>534</v>
      </c>
      <c r="G186" s="133" t="s">
        <v>394</v>
      </c>
      <c r="H186" s="134">
        <v>1</v>
      </c>
      <c r="I186" s="135"/>
      <c r="J186" s="136">
        <f>ROUND(I186*H186,2)</f>
        <v>0</v>
      </c>
      <c r="K186" s="132" t="s">
        <v>1</v>
      </c>
      <c r="L186" s="29"/>
      <c r="M186" s="137" t="s">
        <v>1</v>
      </c>
      <c r="N186" s="138" t="s">
        <v>38</v>
      </c>
      <c r="P186" s="139">
        <f>O186*H186</f>
        <v>0</v>
      </c>
      <c r="Q186" s="139">
        <v>0</v>
      </c>
      <c r="R186" s="139">
        <f>Q186*H186</f>
        <v>0</v>
      </c>
      <c r="S186" s="139">
        <v>0</v>
      </c>
      <c r="T186" s="140">
        <f>S186*H186</f>
        <v>0</v>
      </c>
      <c r="AR186" s="141" t="s">
        <v>139</v>
      </c>
      <c r="AT186" s="141" t="s">
        <v>119</v>
      </c>
      <c r="AU186" s="141" t="s">
        <v>81</v>
      </c>
      <c r="AY186" s="14" t="s">
        <v>116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81</v>
      </c>
      <c r="BK186" s="142">
        <f>ROUND(I186*H186,2)</f>
        <v>0</v>
      </c>
      <c r="BL186" s="14" t="s">
        <v>139</v>
      </c>
      <c r="BM186" s="141" t="s">
        <v>535</v>
      </c>
    </row>
    <row r="187" spans="2:65" s="1" customFormat="1" ht="16.5" customHeight="1">
      <c r="B187" s="129"/>
      <c r="C187" s="130" t="s">
        <v>333</v>
      </c>
      <c r="D187" s="130" t="s">
        <v>119</v>
      </c>
      <c r="E187" s="131" t="s">
        <v>381</v>
      </c>
      <c r="F187" s="132" t="s">
        <v>536</v>
      </c>
      <c r="G187" s="133" t="s">
        <v>394</v>
      </c>
      <c r="H187" s="134">
        <v>2</v>
      </c>
      <c r="I187" s="135"/>
      <c r="J187" s="136">
        <f>ROUND(I187*H187,2)</f>
        <v>0</v>
      </c>
      <c r="K187" s="132" t="s">
        <v>1</v>
      </c>
      <c r="L187" s="29"/>
      <c r="M187" s="137" t="s">
        <v>1</v>
      </c>
      <c r="N187" s="138" t="s">
        <v>38</v>
      </c>
      <c r="P187" s="139">
        <f>O187*H187</f>
        <v>0</v>
      </c>
      <c r="Q187" s="139">
        <v>0</v>
      </c>
      <c r="R187" s="139">
        <f>Q187*H187</f>
        <v>0</v>
      </c>
      <c r="S187" s="139">
        <v>0</v>
      </c>
      <c r="T187" s="140">
        <f>S187*H187</f>
        <v>0</v>
      </c>
      <c r="AR187" s="141" t="s">
        <v>139</v>
      </c>
      <c r="AT187" s="141" t="s">
        <v>119</v>
      </c>
      <c r="AU187" s="141" t="s">
        <v>81</v>
      </c>
      <c r="AY187" s="14" t="s">
        <v>116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4" t="s">
        <v>81</v>
      </c>
      <c r="BK187" s="142">
        <f>ROUND(I187*H187,2)</f>
        <v>0</v>
      </c>
      <c r="BL187" s="14" t="s">
        <v>139</v>
      </c>
      <c r="BM187" s="141" t="s">
        <v>537</v>
      </c>
    </row>
    <row r="188" spans="2:65" s="1" customFormat="1" ht="21.75" customHeight="1">
      <c r="B188" s="129"/>
      <c r="C188" s="130" t="s">
        <v>338</v>
      </c>
      <c r="D188" s="130" t="s">
        <v>119</v>
      </c>
      <c r="E188" s="131" t="s">
        <v>387</v>
      </c>
      <c r="F188" s="132" t="s">
        <v>538</v>
      </c>
      <c r="G188" s="133" t="s">
        <v>394</v>
      </c>
      <c r="H188" s="134">
        <v>2</v>
      </c>
      <c r="I188" s="135"/>
      <c r="J188" s="136">
        <f>ROUND(I188*H188,2)</f>
        <v>0</v>
      </c>
      <c r="K188" s="132" t="s">
        <v>1</v>
      </c>
      <c r="L188" s="29"/>
      <c r="M188" s="137" t="s">
        <v>1</v>
      </c>
      <c r="N188" s="138" t="s">
        <v>38</v>
      </c>
      <c r="P188" s="139">
        <f>O188*H188</f>
        <v>0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AR188" s="141" t="s">
        <v>139</v>
      </c>
      <c r="AT188" s="141" t="s">
        <v>119</v>
      </c>
      <c r="AU188" s="141" t="s">
        <v>81</v>
      </c>
      <c r="AY188" s="14" t="s">
        <v>116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81</v>
      </c>
      <c r="BK188" s="142">
        <f>ROUND(I188*H188,2)</f>
        <v>0</v>
      </c>
      <c r="BL188" s="14" t="s">
        <v>139</v>
      </c>
      <c r="BM188" s="141" t="s">
        <v>539</v>
      </c>
    </row>
    <row r="189" spans="2:65" s="1" customFormat="1" ht="16.5" customHeight="1">
      <c r="B189" s="129"/>
      <c r="C189" s="130" t="s">
        <v>345</v>
      </c>
      <c r="D189" s="130" t="s">
        <v>119</v>
      </c>
      <c r="E189" s="131" t="s">
        <v>392</v>
      </c>
      <c r="F189" s="132" t="s">
        <v>540</v>
      </c>
      <c r="G189" s="133" t="s">
        <v>394</v>
      </c>
      <c r="H189" s="134">
        <v>8</v>
      </c>
      <c r="I189" s="135"/>
      <c r="J189" s="136">
        <f>ROUND(I189*H189,2)</f>
        <v>0</v>
      </c>
      <c r="K189" s="132" t="s">
        <v>1</v>
      </c>
      <c r="L189" s="29"/>
      <c r="M189" s="137" t="s">
        <v>1</v>
      </c>
      <c r="N189" s="138" t="s">
        <v>38</v>
      </c>
      <c r="P189" s="139">
        <f>O189*H189</f>
        <v>0</v>
      </c>
      <c r="Q189" s="139">
        <v>0</v>
      </c>
      <c r="R189" s="139">
        <f>Q189*H189</f>
        <v>0</v>
      </c>
      <c r="S189" s="139">
        <v>0</v>
      </c>
      <c r="T189" s="140">
        <f>S189*H189</f>
        <v>0</v>
      </c>
      <c r="AR189" s="141" t="s">
        <v>139</v>
      </c>
      <c r="AT189" s="141" t="s">
        <v>119</v>
      </c>
      <c r="AU189" s="141" t="s">
        <v>81</v>
      </c>
      <c r="AY189" s="14" t="s">
        <v>116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4" t="s">
        <v>81</v>
      </c>
      <c r="BK189" s="142">
        <f>ROUND(I189*H189,2)</f>
        <v>0</v>
      </c>
      <c r="BL189" s="14" t="s">
        <v>139</v>
      </c>
      <c r="BM189" s="141" t="s">
        <v>541</v>
      </c>
    </row>
    <row r="190" spans="2:65" s="1" customFormat="1" ht="19.5">
      <c r="B190" s="29"/>
      <c r="D190" s="144" t="s">
        <v>384</v>
      </c>
      <c r="F190" s="162" t="s">
        <v>542</v>
      </c>
      <c r="I190" s="163"/>
      <c r="L190" s="29"/>
      <c r="M190" s="164"/>
      <c r="T190" s="53"/>
      <c r="AT190" s="14" t="s">
        <v>384</v>
      </c>
      <c r="AU190" s="14" t="s">
        <v>81</v>
      </c>
    </row>
    <row r="191" spans="2:65" s="1" customFormat="1" ht="16.5" customHeight="1">
      <c r="B191" s="129"/>
      <c r="C191" s="130" t="s">
        <v>351</v>
      </c>
      <c r="D191" s="130" t="s">
        <v>119</v>
      </c>
      <c r="E191" s="131" t="s">
        <v>543</v>
      </c>
      <c r="F191" s="132" t="s">
        <v>544</v>
      </c>
      <c r="G191" s="133" t="s">
        <v>394</v>
      </c>
      <c r="H191" s="134">
        <v>2</v>
      </c>
      <c r="I191" s="135"/>
      <c r="J191" s="136">
        <f t="shared" ref="J191:J196" si="30">ROUND(I191*H191,2)</f>
        <v>0</v>
      </c>
      <c r="K191" s="132" t="s">
        <v>1</v>
      </c>
      <c r="L191" s="29"/>
      <c r="M191" s="137" t="s">
        <v>1</v>
      </c>
      <c r="N191" s="138" t="s">
        <v>38</v>
      </c>
      <c r="P191" s="139">
        <f t="shared" ref="P191:P196" si="31">O191*H191</f>
        <v>0</v>
      </c>
      <c r="Q191" s="139">
        <v>0</v>
      </c>
      <c r="R191" s="139">
        <f t="shared" ref="R191:R196" si="32">Q191*H191</f>
        <v>0</v>
      </c>
      <c r="S191" s="139">
        <v>0</v>
      </c>
      <c r="T191" s="140">
        <f t="shared" ref="T191:T196" si="33">S191*H191</f>
        <v>0</v>
      </c>
      <c r="AR191" s="141" t="s">
        <v>139</v>
      </c>
      <c r="AT191" s="141" t="s">
        <v>119</v>
      </c>
      <c r="AU191" s="141" t="s">
        <v>81</v>
      </c>
      <c r="AY191" s="14" t="s">
        <v>116</v>
      </c>
      <c r="BE191" s="142">
        <f t="shared" ref="BE191:BE196" si="34">IF(N191="základní",J191,0)</f>
        <v>0</v>
      </c>
      <c r="BF191" s="142">
        <f t="shared" ref="BF191:BF196" si="35">IF(N191="snížená",J191,0)</f>
        <v>0</v>
      </c>
      <c r="BG191" s="142">
        <f t="shared" ref="BG191:BG196" si="36">IF(N191="zákl. přenesená",J191,0)</f>
        <v>0</v>
      </c>
      <c r="BH191" s="142">
        <f t="shared" ref="BH191:BH196" si="37">IF(N191="sníž. přenesená",J191,0)</f>
        <v>0</v>
      </c>
      <c r="BI191" s="142">
        <f t="shared" ref="BI191:BI196" si="38">IF(N191="nulová",J191,0)</f>
        <v>0</v>
      </c>
      <c r="BJ191" s="14" t="s">
        <v>81</v>
      </c>
      <c r="BK191" s="142">
        <f t="shared" ref="BK191:BK196" si="39">ROUND(I191*H191,2)</f>
        <v>0</v>
      </c>
      <c r="BL191" s="14" t="s">
        <v>139</v>
      </c>
      <c r="BM191" s="141" t="s">
        <v>545</v>
      </c>
    </row>
    <row r="192" spans="2:65" s="1" customFormat="1" ht="16.5" customHeight="1">
      <c r="B192" s="129"/>
      <c r="C192" s="130" t="s">
        <v>356</v>
      </c>
      <c r="D192" s="130" t="s">
        <v>119</v>
      </c>
      <c r="E192" s="131" t="s">
        <v>546</v>
      </c>
      <c r="F192" s="132" t="s">
        <v>547</v>
      </c>
      <c r="G192" s="133" t="s">
        <v>394</v>
      </c>
      <c r="H192" s="134">
        <v>2</v>
      </c>
      <c r="I192" s="135"/>
      <c r="J192" s="136">
        <f t="shared" si="30"/>
        <v>0</v>
      </c>
      <c r="K192" s="132" t="s">
        <v>1</v>
      </c>
      <c r="L192" s="29"/>
      <c r="M192" s="137" t="s">
        <v>1</v>
      </c>
      <c r="N192" s="138" t="s">
        <v>38</v>
      </c>
      <c r="P192" s="139">
        <f t="shared" si="31"/>
        <v>0</v>
      </c>
      <c r="Q192" s="139">
        <v>0</v>
      </c>
      <c r="R192" s="139">
        <f t="shared" si="32"/>
        <v>0</v>
      </c>
      <c r="S192" s="139">
        <v>0</v>
      </c>
      <c r="T192" s="140">
        <f t="shared" si="33"/>
        <v>0</v>
      </c>
      <c r="AR192" s="141" t="s">
        <v>139</v>
      </c>
      <c r="AT192" s="141" t="s">
        <v>119</v>
      </c>
      <c r="AU192" s="141" t="s">
        <v>81</v>
      </c>
      <c r="AY192" s="14" t="s">
        <v>116</v>
      </c>
      <c r="BE192" s="142">
        <f t="shared" si="34"/>
        <v>0</v>
      </c>
      <c r="BF192" s="142">
        <f t="shared" si="35"/>
        <v>0</v>
      </c>
      <c r="BG192" s="142">
        <f t="shared" si="36"/>
        <v>0</v>
      </c>
      <c r="BH192" s="142">
        <f t="shared" si="37"/>
        <v>0</v>
      </c>
      <c r="BI192" s="142">
        <f t="shared" si="38"/>
        <v>0</v>
      </c>
      <c r="BJ192" s="14" t="s">
        <v>81</v>
      </c>
      <c r="BK192" s="142">
        <f t="shared" si="39"/>
        <v>0</v>
      </c>
      <c r="BL192" s="14" t="s">
        <v>139</v>
      </c>
      <c r="BM192" s="141" t="s">
        <v>548</v>
      </c>
    </row>
    <row r="193" spans="2:65" s="1" customFormat="1" ht="21.75" customHeight="1">
      <c r="B193" s="129"/>
      <c r="C193" s="130" t="s">
        <v>360</v>
      </c>
      <c r="D193" s="130" t="s">
        <v>119</v>
      </c>
      <c r="E193" s="131" t="s">
        <v>549</v>
      </c>
      <c r="F193" s="132" t="s">
        <v>550</v>
      </c>
      <c r="G193" s="133" t="s">
        <v>394</v>
      </c>
      <c r="H193" s="134">
        <v>1</v>
      </c>
      <c r="I193" s="135"/>
      <c r="J193" s="136">
        <f t="shared" si="30"/>
        <v>0</v>
      </c>
      <c r="K193" s="132" t="s">
        <v>1</v>
      </c>
      <c r="L193" s="29"/>
      <c r="M193" s="137" t="s">
        <v>1</v>
      </c>
      <c r="N193" s="138" t="s">
        <v>38</v>
      </c>
      <c r="P193" s="139">
        <f t="shared" si="31"/>
        <v>0</v>
      </c>
      <c r="Q193" s="139">
        <v>0</v>
      </c>
      <c r="R193" s="139">
        <f t="shared" si="32"/>
        <v>0</v>
      </c>
      <c r="S193" s="139">
        <v>0</v>
      </c>
      <c r="T193" s="140">
        <f t="shared" si="33"/>
        <v>0</v>
      </c>
      <c r="AR193" s="141" t="s">
        <v>139</v>
      </c>
      <c r="AT193" s="141" t="s">
        <v>119</v>
      </c>
      <c r="AU193" s="141" t="s">
        <v>81</v>
      </c>
      <c r="AY193" s="14" t="s">
        <v>116</v>
      </c>
      <c r="BE193" s="142">
        <f t="shared" si="34"/>
        <v>0</v>
      </c>
      <c r="BF193" s="142">
        <f t="shared" si="35"/>
        <v>0</v>
      </c>
      <c r="BG193" s="142">
        <f t="shared" si="36"/>
        <v>0</v>
      </c>
      <c r="BH193" s="142">
        <f t="shared" si="37"/>
        <v>0</v>
      </c>
      <c r="BI193" s="142">
        <f t="shared" si="38"/>
        <v>0</v>
      </c>
      <c r="BJ193" s="14" t="s">
        <v>81</v>
      </c>
      <c r="BK193" s="142">
        <f t="shared" si="39"/>
        <v>0</v>
      </c>
      <c r="BL193" s="14" t="s">
        <v>139</v>
      </c>
      <c r="BM193" s="141" t="s">
        <v>551</v>
      </c>
    </row>
    <row r="194" spans="2:65" s="1" customFormat="1" ht="16.5" customHeight="1">
      <c r="B194" s="129"/>
      <c r="C194" s="130" t="s">
        <v>364</v>
      </c>
      <c r="D194" s="130" t="s">
        <v>119</v>
      </c>
      <c r="E194" s="131" t="s">
        <v>552</v>
      </c>
      <c r="F194" s="132" t="s">
        <v>553</v>
      </c>
      <c r="G194" s="133" t="s">
        <v>394</v>
      </c>
      <c r="H194" s="134">
        <v>1</v>
      </c>
      <c r="I194" s="135"/>
      <c r="J194" s="136">
        <f t="shared" si="30"/>
        <v>0</v>
      </c>
      <c r="K194" s="132" t="s">
        <v>1</v>
      </c>
      <c r="L194" s="29"/>
      <c r="M194" s="137" t="s">
        <v>1</v>
      </c>
      <c r="N194" s="138" t="s">
        <v>38</v>
      </c>
      <c r="P194" s="139">
        <f t="shared" si="31"/>
        <v>0</v>
      </c>
      <c r="Q194" s="139">
        <v>0</v>
      </c>
      <c r="R194" s="139">
        <f t="shared" si="32"/>
        <v>0</v>
      </c>
      <c r="S194" s="139">
        <v>0</v>
      </c>
      <c r="T194" s="140">
        <f t="shared" si="33"/>
        <v>0</v>
      </c>
      <c r="AR194" s="141" t="s">
        <v>139</v>
      </c>
      <c r="AT194" s="141" t="s">
        <v>119</v>
      </c>
      <c r="AU194" s="141" t="s">
        <v>81</v>
      </c>
      <c r="AY194" s="14" t="s">
        <v>116</v>
      </c>
      <c r="BE194" s="142">
        <f t="shared" si="34"/>
        <v>0</v>
      </c>
      <c r="BF194" s="142">
        <f t="shared" si="35"/>
        <v>0</v>
      </c>
      <c r="BG194" s="142">
        <f t="shared" si="36"/>
        <v>0</v>
      </c>
      <c r="BH194" s="142">
        <f t="shared" si="37"/>
        <v>0</v>
      </c>
      <c r="BI194" s="142">
        <f t="shared" si="38"/>
        <v>0</v>
      </c>
      <c r="BJ194" s="14" t="s">
        <v>81</v>
      </c>
      <c r="BK194" s="142">
        <f t="shared" si="39"/>
        <v>0</v>
      </c>
      <c r="BL194" s="14" t="s">
        <v>139</v>
      </c>
      <c r="BM194" s="141" t="s">
        <v>554</v>
      </c>
    </row>
    <row r="195" spans="2:65" s="1" customFormat="1" ht="16.5" customHeight="1">
      <c r="B195" s="129"/>
      <c r="C195" s="130" t="s">
        <v>370</v>
      </c>
      <c r="D195" s="130" t="s">
        <v>119</v>
      </c>
      <c r="E195" s="131" t="s">
        <v>555</v>
      </c>
      <c r="F195" s="132" t="s">
        <v>556</v>
      </c>
      <c r="G195" s="133" t="s">
        <v>394</v>
      </c>
      <c r="H195" s="134">
        <v>1</v>
      </c>
      <c r="I195" s="135"/>
      <c r="J195" s="136">
        <f t="shared" si="30"/>
        <v>0</v>
      </c>
      <c r="K195" s="132" t="s">
        <v>1</v>
      </c>
      <c r="L195" s="29"/>
      <c r="M195" s="137" t="s">
        <v>1</v>
      </c>
      <c r="N195" s="138" t="s">
        <v>38</v>
      </c>
      <c r="P195" s="139">
        <f t="shared" si="31"/>
        <v>0</v>
      </c>
      <c r="Q195" s="139">
        <v>0</v>
      </c>
      <c r="R195" s="139">
        <f t="shared" si="32"/>
        <v>0</v>
      </c>
      <c r="S195" s="139">
        <v>0</v>
      </c>
      <c r="T195" s="140">
        <f t="shared" si="33"/>
        <v>0</v>
      </c>
      <c r="AR195" s="141" t="s">
        <v>139</v>
      </c>
      <c r="AT195" s="141" t="s">
        <v>119</v>
      </c>
      <c r="AU195" s="141" t="s">
        <v>81</v>
      </c>
      <c r="AY195" s="14" t="s">
        <v>116</v>
      </c>
      <c r="BE195" s="142">
        <f t="shared" si="34"/>
        <v>0</v>
      </c>
      <c r="BF195" s="142">
        <f t="shared" si="35"/>
        <v>0</v>
      </c>
      <c r="BG195" s="142">
        <f t="shared" si="36"/>
        <v>0</v>
      </c>
      <c r="BH195" s="142">
        <f t="shared" si="37"/>
        <v>0</v>
      </c>
      <c r="BI195" s="142">
        <f t="shared" si="38"/>
        <v>0</v>
      </c>
      <c r="BJ195" s="14" t="s">
        <v>81</v>
      </c>
      <c r="BK195" s="142">
        <f t="shared" si="39"/>
        <v>0</v>
      </c>
      <c r="BL195" s="14" t="s">
        <v>139</v>
      </c>
      <c r="BM195" s="141" t="s">
        <v>557</v>
      </c>
    </row>
    <row r="196" spans="2:65" s="1" customFormat="1" ht="16.5" customHeight="1">
      <c r="B196" s="129"/>
      <c r="C196" s="130" t="s">
        <v>375</v>
      </c>
      <c r="D196" s="130" t="s">
        <v>119</v>
      </c>
      <c r="E196" s="131" t="s">
        <v>558</v>
      </c>
      <c r="F196" s="132" t="s">
        <v>559</v>
      </c>
      <c r="G196" s="133" t="s">
        <v>394</v>
      </c>
      <c r="H196" s="134">
        <v>8</v>
      </c>
      <c r="I196" s="135"/>
      <c r="J196" s="136">
        <f t="shared" si="30"/>
        <v>0</v>
      </c>
      <c r="K196" s="132" t="s">
        <v>1</v>
      </c>
      <c r="L196" s="29"/>
      <c r="M196" s="137" t="s">
        <v>1</v>
      </c>
      <c r="N196" s="138" t="s">
        <v>38</v>
      </c>
      <c r="P196" s="139">
        <f t="shared" si="31"/>
        <v>0</v>
      </c>
      <c r="Q196" s="139">
        <v>0</v>
      </c>
      <c r="R196" s="139">
        <f t="shared" si="32"/>
        <v>0</v>
      </c>
      <c r="S196" s="139">
        <v>0</v>
      </c>
      <c r="T196" s="140">
        <f t="shared" si="33"/>
        <v>0</v>
      </c>
      <c r="AR196" s="141" t="s">
        <v>139</v>
      </c>
      <c r="AT196" s="141" t="s">
        <v>119</v>
      </c>
      <c r="AU196" s="141" t="s">
        <v>81</v>
      </c>
      <c r="AY196" s="14" t="s">
        <v>116</v>
      </c>
      <c r="BE196" s="142">
        <f t="shared" si="34"/>
        <v>0</v>
      </c>
      <c r="BF196" s="142">
        <f t="shared" si="35"/>
        <v>0</v>
      </c>
      <c r="BG196" s="142">
        <f t="shared" si="36"/>
        <v>0</v>
      </c>
      <c r="BH196" s="142">
        <f t="shared" si="37"/>
        <v>0</v>
      </c>
      <c r="BI196" s="142">
        <f t="shared" si="38"/>
        <v>0</v>
      </c>
      <c r="BJ196" s="14" t="s">
        <v>81</v>
      </c>
      <c r="BK196" s="142">
        <f t="shared" si="39"/>
        <v>0</v>
      </c>
      <c r="BL196" s="14" t="s">
        <v>139</v>
      </c>
      <c r="BM196" s="141" t="s">
        <v>560</v>
      </c>
    </row>
    <row r="197" spans="2:65" s="1" customFormat="1" ht="19.5">
      <c r="B197" s="29"/>
      <c r="D197" s="144" t="s">
        <v>384</v>
      </c>
      <c r="F197" s="162" t="s">
        <v>561</v>
      </c>
      <c r="I197" s="163"/>
      <c r="L197" s="29"/>
      <c r="M197" s="164"/>
      <c r="T197" s="53"/>
      <c r="AT197" s="14" t="s">
        <v>384</v>
      </c>
      <c r="AU197" s="14" t="s">
        <v>81</v>
      </c>
    </row>
    <row r="198" spans="2:65" s="11" customFormat="1" ht="25.9" customHeight="1">
      <c r="B198" s="117"/>
      <c r="D198" s="118" t="s">
        <v>72</v>
      </c>
      <c r="E198" s="119" t="s">
        <v>562</v>
      </c>
      <c r="F198" s="119" t="s">
        <v>563</v>
      </c>
      <c r="I198" s="120"/>
      <c r="J198" s="121">
        <f>BK198</f>
        <v>0</v>
      </c>
      <c r="L198" s="117"/>
      <c r="M198" s="122"/>
      <c r="P198" s="123">
        <f>SUM(P199:P222)</f>
        <v>0</v>
      </c>
      <c r="R198" s="123">
        <f>SUM(R199:R222)</f>
        <v>0</v>
      </c>
      <c r="T198" s="124">
        <f>SUM(T199:T222)</f>
        <v>0</v>
      </c>
      <c r="AR198" s="118" t="s">
        <v>81</v>
      </c>
      <c r="AT198" s="125" t="s">
        <v>72</v>
      </c>
      <c r="AU198" s="125" t="s">
        <v>73</v>
      </c>
      <c r="AY198" s="118" t="s">
        <v>116</v>
      </c>
      <c r="BK198" s="126">
        <f>SUM(BK199:BK222)</f>
        <v>0</v>
      </c>
    </row>
    <row r="199" spans="2:65" s="1" customFormat="1" ht="24.2" customHeight="1">
      <c r="B199" s="129"/>
      <c r="C199" s="130" t="s">
        <v>380</v>
      </c>
      <c r="D199" s="130" t="s">
        <v>119</v>
      </c>
      <c r="E199" s="131" t="s">
        <v>398</v>
      </c>
      <c r="F199" s="132" t="s">
        <v>564</v>
      </c>
      <c r="G199" s="133" t="s">
        <v>122</v>
      </c>
      <c r="H199" s="134">
        <v>35</v>
      </c>
      <c r="I199" s="135"/>
      <c r="J199" s="136">
        <f t="shared" ref="J199:J205" si="40">ROUND(I199*H199,2)</f>
        <v>0</v>
      </c>
      <c r="K199" s="132" t="s">
        <v>1</v>
      </c>
      <c r="L199" s="29"/>
      <c r="M199" s="137" t="s">
        <v>1</v>
      </c>
      <c r="N199" s="138" t="s">
        <v>38</v>
      </c>
      <c r="P199" s="139">
        <f t="shared" ref="P199:P205" si="41">O199*H199</f>
        <v>0</v>
      </c>
      <c r="Q199" s="139">
        <v>0</v>
      </c>
      <c r="R199" s="139">
        <f t="shared" ref="R199:R205" si="42">Q199*H199</f>
        <v>0</v>
      </c>
      <c r="S199" s="139">
        <v>0</v>
      </c>
      <c r="T199" s="140">
        <f t="shared" ref="T199:T205" si="43">S199*H199</f>
        <v>0</v>
      </c>
      <c r="AR199" s="141" t="s">
        <v>139</v>
      </c>
      <c r="AT199" s="141" t="s">
        <v>119</v>
      </c>
      <c r="AU199" s="141" t="s">
        <v>81</v>
      </c>
      <c r="AY199" s="14" t="s">
        <v>116</v>
      </c>
      <c r="BE199" s="142">
        <f t="shared" ref="BE199:BE205" si="44">IF(N199="základní",J199,0)</f>
        <v>0</v>
      </c>
      <c r="BF199" s="142">
        <f t="shared" ref="BF199:BF205" si="45">IF(N199="snížená",J199,0)</f>
        <v>0</v>
      </c>
      <c r="BG199" s="142">
        <f t="shared" ref="BG199:BG205" si="46">IF(N199="zákl. přenesená",J199,0)</f>
        <v>0</v>
      </c>
      <c r="BH199" s="142">
        <f t="shared" ref="BH199:BH205" si="47">IF(N199="sníž. přenesená",J199,0)</f>
        <v>0</v>
      </c>
      <c r="BI199" s="142">
        <f t="shared" ref="BI199:BI205" si="48">IF(N199="nulová",J199,0)</f>
        <v>0</v>
      </c>
      <c r="BJ199" s="14" t="s">
        <v>81</v>
      </c>
      <c r="BK199" s="142">
        <f t="shared" ref="BK199:BK205" si="49">ROUND(I199*H199,2)</f>
        <v>0</v>
      </c>
      <c r="BL199" s="14" t="s">
        <v>139</v>
      </c>
      <c r="BM199" s="141" t="s">
        <v>565</v>
      </c>
    </row>
    <row r="200" spans="2:65" s="1" customFormat="1" ht="24.2" customHeight="1">
      <c r="B200" s="129"/>
      <c r="C200" s="130" t="s">
        <v>386</v>
      </c>
      <c r="D200" s="130" t="s">
        <v>119</v>
      </c>
      <c r="E200" s="131" t="s">
        <v>402</v>
      </c>
      <c r="F200" s="132" t="s">
        <v>566</v>
      </c>
      <c r="G200" s="133" t="s">
        <v>122</v>
      </c>
      <c r="H200" s="134">
        <v>511</v>
      </c>
      <c r="I200" s="135"/>
      <c r="J200" s="136">
        <f t="shared" si="40"/>
        <v>0</v>
      </c>
      <c r="K200" s="132" t="s">
        <v>1</v>
      </c>
      <c r="L200" s="29"/>
      <c r="M200" s="137" t="s">
        <v>1</v>
      </c>
      <c r="N200" s="138" t="s">
        <v>38</v>
      </c>
      <c r="P200" s="139">
        <f t="shared" si="41"/>
        <v>0</v>
      </c>
      <c r="Q200" s="139">
        <v>0</v>
      </c>
      <c r="R200" s="139">
        <f t="shared" si="42"/>
        <v>0</v>
      </c>
      <c r="S200" s="139">
        <v>0</v>
      </c>
      <c r="T200" s="140">
        <f t="shared" si="43"/>
        <v>0</v>
      </c>
      <c r="AR200" s="141" t="s">
        <v>139</v>
      </c>
      <c r="AT200" s="141" t="s">
        <v>119</v>
      </c>
      <c r="AU200" s="141" t="s">
        <v>81</v>
      </c>
      <c r="AY200" s="14" t="s">
        <v>116</v>
      </c>
      <c r="BE200" s="142">
        <f t="shared" si="44"/>
        <v>0</v>
      </c>
      <c r="BF200" s="142">
        <f t="shared" si="45"/>
        <v>0</v>
      </c>
      <c r="BG200" s="142">
        <f t="shared" si="46"/>
        <v>0</v>
      </c>
      <c r="BH200" s="142">
        <f t="shared" si="47"/>
        <v>0</v>
      </c>
      <c r="BI200" s="142">
        <f t="shared" si="48"/>
        <v>0</v>
      </c>
      <c r="BJ200" s="14" t="s">
        <v>81</v>
      </c>
      <c r="BK200" s="142">
        <f t="shared" si="49"/>
        <v>0</v>
      </c>
      <c r="BL200" s="14" t="s">
        <v>139</v>
      </c>
      <c r="BM200" s="141" t="s">
        <v>567</v>
      </c>
    </row>
    <row r="201" spans="2:65" s="1" customFormat="1" ht="21.75" customHeight="1">
      <c r="B201" s="129"/>
      <c r="C201" s="130" t="s">
        <v>391</v>
      </c>
      <c r="D201" s="130" t="s">
        <v>119</v>
      </c>
      <c r="E201" s="131" t="s">
        <v>568</v>
      </c>
      <c r="F201" s="132" t="s">
        <v>569</v>
      </c>
      <c r="G201" s="133" t="s">
        <v>122</v>
      </c>
      <c r="H201" s="134">
        <v>147</v>
      </c>
      <c r="I201" s="135"/>
      <c r="J201" s="136">
        <f t="shared" si="40"/>
        <v>0</v>
      </c>
      <c r="K201" s="132" t="s">
        <v>1</v>
      </c>
      <c r="L201" s="29"/>
      <c r="M201" s="137" t="s">
        <v>1</v>
      </c>
      <c r="N201" s="138" t="s">
        <v>38</v>
      </c>
      <c r="P201" s="139">
        <f t="shared" si="41"/>
        <v>0</v>
      </c>
      <c r="Q201" s="139">
        <v>0</v>
      </c>
      <c r="R201" s="139">
        <f t="shared" si="42"/>
        <v>0</v>
      </c>
      <c r="S201" s="139">
        <v>0</v>
      </c>
      <c r="T201" s="140">
        <f t="shared" si="43"/>
        <v>0</v>
      </c>
      <c r="AR201" s="141" t="s">
        <v>139</v>
      </c>
      <c r="AT201" s="141" t="s">
        <v>119</v>
      </c>
      <c r="AU201" s="141" t="s">
        <v>81</v>
      </c>
      <c r="AY201" s="14" t="s">
        <v>116</v>
      </c>
      <c r="BE201" s="142">
        <f t="shared" si="44"/>
        <v>0</v>
      </c>
      <c r="BF201" s="142">
        <f t="shared" si="45"/>
        <v>0</v>
      </c>
      <c r="BG201" s="142">
        <f t="shared" si="46"/>
        <v>0</v>
      </c>
      <c r="BH201" s="142">
        <f t="shared" si="47"/>
        <v>0</v>
      </c>
      <c r="BI201" s="142">
        <f t="shared" si="48"/>
        <v>0</v>
      </c>
      <c r="BJ201" s="14" t="s">
        <v>81</v>
      </c>
      <c r="BK201" s="142">
        <f t="shared" si="49"/>
        <v>0</v>
      </c>
      <c r="BL201" s="14" t="s">
        <v>139</v>
      </c>
      <c r="BM201" s="141" t="s">
        <v>570</v>
      </c>
    </row>
    <row r="202" spans="2:65" s="1" customFormat="1" ht="21.75" customHeight="1">
      <c r="B202" s="129"/>
      <c r="C202" s="130" t="s">
        <v>397</v>
      </c>
      <c r="D202" s="130" t="s">
        <v>119</v>
      </c>
      <c r="E202" s="131" t="s">
        <v>571</v>
      </c>
      <c r="F202" s="132" t="s">
        <v>572</v>
      </c>
      <c r="G202" s="133" t="s">
        <v>122</v>
      </c>
      <c r="H202" s="134">
        <v>210</v>
      </c>
      <c r="I202" s="135"/>
      <c r="J202" s="136">
        <f t="shared" si="40"/>
        <v>0</v>
      </c>
      <c r="K202" s="132" t="s">
        <v>1</v>
      </c>
      <c r="L202" s="29"/>
      <c r="M202" s="137" t="s">
        <v>1</v>
      </c>
      <c r="N202" s="138" t="s">
        <v>38</v>
      </c>
      <c r="P202" s="139">
        <f t="shared" si="41"/>
        <v>0</v>
      </c>
      <c r="Q202" s="139">
        <v>0</v>
      </c>
      <c r="R202" s="139">
        <f t="shared" si="42"/>
        <v>0</v>
      </c>
      <c r="S202" s="139">
        <v>0</v>
      </c>
      <c r="T202" s="140">
        <f t="shared" si="43"/>
        <v>0</v>
      </c>
      <c r="AR202" s="141" t="s">
        <v>139</v>
      </c>
      <c r="AT202" s="141" t="s">
        <v>119</v>
      </c>
      <c r="AU202" s="141" t="s">
        <v>81</v>
      </c>
      <c r="AY202" s="14" t="s">
        <v>116</v>
      </c>
      <c r="BE202" s="142">
        <f t="shared" si="44"/>
        <v>0</v>
      </c>
      <c r="BF202" s="142">
        <f t="shared" si="45"/>
        <v>0</v>
      </c>
      <c r="BG202" s="142">
        <f t="shared" si="46"/>
        <v>0</v>
      </c>
      <c r="BH202" s="142">
        <f t="shared" si="47"/>
        <v>0</v>
      </c>
      <c r="BI202" s="142">
        <f t="shared" si="48"/>
        <v>0</v>
      </c>
      <c r="BJ202" s="14" t="s">
        <v>81</v>
      </c>
      <c r="BK202" s="142">
        <f t="shared" si="49"/>
        <v>0</v>
      </c>
      <c r="BL202" s="14" t="s">
        <v>139</v>
      </c>
      <c r="BM202" s="141" t="s">
        <v>573</v>
      </c>
    </row>
    <row r="203" spans="2:65" s="1" customFormat="1" ht="16.5" customHeight="1">
      <c r="B203" s="129"/>
      <c r="C203" s="130" t="s">
        <v>401</v>
      </c>
      <c r="D203" s="130" t="s">
        <v>119</v>
      </c>
      <c r="E203" s="131" t="s">
        <v>574</v>
      </c>
      <c r="F203" s="132" t="s">
        <v>575</v>
      </c>
      <c r="G203" s="133" t="s">
        <v>122</v>
      </c>
      <c r="H203" s="134">
        <v>46</v>
      </c>
      <c r="I203" s="135"/>
      <c r="J203" s="136">
        <f t="shared" si="40"/>
        <v>0</v>
      </c>
      <c r="K203" s="132" t="s">
        <v>1</v>
      </c>
      <c r="L203" s="29"/>
      <c r="M203" s="137" t="s">
        <v>1</v>
      </c>
      <c r="N203" s="138" t="s">
        <v>38</v>
      </c>
      <c r="P203" s="139">
        <f t="shared" si="41"/>
        <v>0</v>
      </c>
      <c r="Q203" s="139">
        <v>0</v>
      </c>
      <c r="R203" s="139">
        <f t="shared" si="42"/>
        <v>0</v>
      </c>
      <c r="S203" s="139">
        <v>0</v>
      </c>
      <c r="T203" s="140">
        <f t="shared" si="43"/>
        <v>0</v>
      </c>
      <c r="AR203" s="141" t="s">
        <v>139</v>
      </c>
      <c r="AT203" s="141" t="s">
        <v>119</v>
      </c>
      <c r="AU203" s="141" t="s">
        <v>81</v>
      </c>
      <c r="AY203" s="14" t="s">
        <v>116</v>
      </c>
      <c r="BE203" s="142">
        <f t="shared" si="44"/>
        <v>0</v>
      </c>
      <c r="BF203" s="142">
        <f t="shared" si="45"/>
        <v>0</v>
      </c>
      <c r="BG203" s="142">
        <f t="shared" si="46"/>
        <v>0</v>
      </c>
      <c r="BH203" s="142">
        <f t="shared" si="47"/>
        <v>0</v>
      </c>
      <c r="BI203" s="142">
        <f t="shared" si="48"/>
        <v>0</v>
      </c>
      <c r="BJ203" s="14" t="s">
        <v>81</v>
      </c>
      <c r="BK203" s="142">
        <f t="shared" si="49"/>
        <v>0</v>
      </c>
      <c r="BL203" s="14" t="s">
        <v>139</v>
      </c>
      <c r="BM203" s="141" t="s">
        <v>576</v>
      </c>
    </row>
    <row r="204" spans="2:65" s="1" customFormat="1" ht="16.5" customHeight="1">
      <c r="B204" s="129"/>
      <c r="C204" s="130" t="s">
        <v>485</v>
      </c>
      <c r="D204" s="130" t="s">
        <v>119</v>
      </c>
      <c r="E204" s="131" t="s">
        <v>577</v>
      </c>
      <c r="F204" s="132" t="s">
        <v>578</v>
      </c>
      <c r="G204" s="133" t="s">
        <v>122</v>
      </c>
      <c r="H204" s="134">
        <v>97</v>
      </c>
      <c r="I204" s="135"/>
      <c r="J204" s="136">
        <f t="shared" si="40"/>
        <v>0</v>
      </c>
      <c r="K204" s="132" t="s">
        <v>1</v>
      </c>
      <c r="L204" s="29"/>
      <c r="M204" s="137" t="s">
        <v>1</v>
      </c>
      <c r="N204" s="138" t="s">
        <v>38</v>
      </c>
      <c r="P204" s="139">
        <f t="shared" si="41"/>
        <v>0</v>
      </c>
      <c r="Q204" s="139">
        <v>0</v>
      </c>
      <c r="R204" s="139">
        <f t="shared" si="42"/>
        <v>0</v>
      </c>
      <c r="S204" s="139">
        <v>0</v>
      </c>
      <c r="T204" s="140">
        <f t="shared" si="43"/>
        <v>0</v>
      </c>
      <c r="AR204" s="141" t="s">
        <v>139</v>
      </c>
      <c r="AT204" s="141" t="s">
        <v>119</v>
      </c>
      <c r="AU204" s="141" t="s">
        <v>81</v>
      </c>
      <c r="AY204" s="14" t="s">
        <v>116</v>
      </c>
      <c r="BE204" s="142">
        <f t="shared" si="44"/>
        <v>0</v>
      </c>
      <c r="BF204" s="142">
        <f t="shared" si="45"/>
        <v>0</v>
      </c>
      <c r="BG204" s="142">
        <f t="shared" si="46"/>
        <v>0</v>
      </c>
      <c r="BH204" s="142">
        <f t="shared" si="47"/>
        <v>0</v>
      </c>
      <c r="BI204" s="142">
        <f t="shared" si="48"/>
        <v>0</v>
      </c>
      <c r="BJ204" s="14" t="s">
        <v>81</v>
      </c>
      <c r="BK204" s="142">
        <f t="shared" si="49"/>
        <v>0</v>
      </c>
      <c r="BL204" s="14" t="s">
        <v>139</v>
      </c>
      <c r="BM204" s="141" t="s">
        <v>579</v>
      </c>
    </row>
    <row r="205" spans="2:65" s="1" customFormat="1" ht="21.75" customHeight="1">
      <c r="B205" s="129"/>
      <c r="C205" s="130" t="s">
        <v>580</v>
      </c>
      <c r="D205" s="130" t="s">
        <v>119</v>
      </c>
      <c r="E205" s="131" t="s">
        <v>581</v>
      </c>
      <c r="F205" s="132" t="s">
        <v>582</v>
      </c>
      <c r="G205" s="133" t="s">
        <v>122</v>
      </c>
      <c r="H205" s="134">
        <v>33</v>
      </c>
      <c r="I205" s="135"/>
      <c r="J205" s="136">
        <f t="shared" si="40"/>
        <v>0</v>
      </c>
      <c r="K205" s="132" t="s">
        <v>1</v>
      </c>
      <c r="L205" s="29"/>
      <c r="M205" s="137" t="s">
        <v>1</v>
      </c>
      <c r="N205" s="138" t="s">
        <v>38</v>
      </c>
      <c r="P205" s="139">
        <f t="shared" si="41"/>
        <v>0</v>
      </c>
      <c r="Q205" s="139">
        <v>0</v>
      </c>
      <c r="R205" s="139">
        <f t="shared" si="42"/>
        <v>0</v>
      </c>
      <c r="S205" s="139">
        <v>0</v>
      </c>
      <c r="T205" s="140">
        <f t="shared" si="43"/>
        <v>0</v>
      </c>
      <c r="AR205" s="141" t="s">
        <v>139</v>
      </c>
      <c r="AT205" s="141" t="s">
        <v>119</v>
      </c>
      <c r="AU205" s="141" t="s">
        <v>81</v>
      </c>
      <c r="AY205" s="14" t="s">
        <v>116</v>
      </c>
      <c r="BE205" s="142">
        <f t="shared" si="44"/>
        <v>0</v>
      </c>
      <c r="BF205" s="142">
        <f t="shared" si="45"/>
        <v>0</v>
      </c>
      <c r="BG205" s="142">
        <f t="shared" si="46"/>
        <v>0</v>
      </c>
      <c r="BH205" s="142">
        <f t="shared" si="47"/>
        <v>0</v>
      </c>
      <c r="BI205" s="142">
        <f t="shared" si="48"/>
        <v>0</v>
      </c>
      <c r="BJ205" s="14" t="s">
        <v>81</v>
      </c>
      <c r="BK205" s="142">
        <f t="shared" si="49"/>
        <v>0</v>
      </c>
      <c r="BL205" s="14" t="s">
        <v>139</v>
      </c>
      <c r="BM205" s="141" t="s">
        <v>583</v>
      </c>
    </row>
    <row r="206" spans="2:65" s="1" customFormat="1" ht="19.5">
      <c r="B206" s="29"/>
      <c r="D206" s="144" t="s">
        <v>384</v>
      </c>
      <c r="F206" s="162" t="s">
        <v>584</v>
      </c>
      <c r="I206" s="163"/>
      <c r="L206" s="29"/>
      <c r="M206" s="164"/>
      <c r="T206" s="53"/>
      <c r="AT206" s="14" t="s">
        <v>384</v>
      </c>
      <c r="AU206" s="14" t="s">
        <v>81</v>
      </c>
    </row>
    <row r="207" spans="2:65" s="1" customFormat="1" ht="24.2" customHeight="1">
      <c r="B207" s="129"/>
      <c r="C207" s="130" t="s">
        <v>488</v>
      </c>
      <c r="D207" s="130" t="s">
        <v>119</v>
      </c>
      <c r="E207" s="131" t="s">
        <v>585</v>
      </c>
      <c r="F207" s="132" t="s">
        <v>586</v>
      </c>
      <c r="G207" s="133" t="s">
        <v>122</v>
      </c>
      <c r="H207" s="134">
        <v>3</v>
      </c>
      <c r="I207" s="135"/>
      <c r="J207" s="136">
        <f>ROUND(I207*H207,2)</f>
        <v>0</v>
      </c>
      <c r="K207" s="132" t="s">
        <v>1</v>
      </c>
      <c r="L207" s="29"/>
      <c r="M207" s="137" t="s">
        <v>1</v>
      </c>
      <c r="N207" s="138" t="s">
        <v>38</v>
      </c>
      <c r="P207" s="139">
        <f>O207*H207</f>
        <v>0</v>
      </c>
      <c r="Q207" s="139">
        <v>0</v>
      </c>
      <c r="R207" s="139">
        <f>Q207*H207</f>
        <v>0</v>
      </c>
      <c r="S207" s="139">
        <v>0</v>
      </c>
      <c r="T207" s="140">
        <f>S207*H207</f>
        <v>0</v>
      </c>
      <c r="AR207" s="141" t="s">
        <v>139</v>
      </c>
      <c r="AT207" s="141" t="s">
        <v>119</v>
      </c>
      <c r="AU207" s="141" t="s">
        <v>81</v>
      </c>
      <c r="AY207" s="14" t="s">
        <v>116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4" t="s">
        <v>81</v>
      </c>
      <c r="BK207" s="142">
        <f>ROUND(I207*H207,2)</f>
        <v>0</v>
      </c>
      <c r="BL207" s="14" t="s">
        <v>139</v>
      </c>
      <c r="BM207" s="141" t="s">
        <v>587</v>
      </c>
    </row>
    <row r="208" spans="2:65" s="1" customFormat="1" ht="19.5">
      <c r="B208" s="29"/>
      <c r="D208" s="144" t="s">
        <v>384</v>
      </c>
      <c r="F208" s="162" t="s">
        <v>588</v>
      </c>
      <c r="I208" s="163"/>
      <c r="L208" s="29"/>
      <c r="M208" s="164"/>
      <c r="T208" s="53"/>
      <c r="AT208" s="14" t="s">
        <v>384</v>
      </c>
      <c r="AU208" s="14" t="s">
        <v>81</v>
      </c>
    </row>
    <row r="209" spans="2:65" s="1" customFormat="1" ht="24.2" customHeight="1">
      <c r="B209" s="129"/>
      <c r="C209" s="130" t="s">
        <v>589</v>
      </c>
      <c r="D209" s="130" t="s">
        <v>119</v>
      </c>
      <c r="E209" s="131" t="s">
        <v>590</v>
      </c>
      <c r="F209" s="132" t="s">
        <v>591</v>
      </c>
      <c r="G209" s="133" t="s">
        <v>122</v>
      </c>
      <c r="H209" s="134">
        <v>33</v>
      </c>
      <c r="I209" s="135"/>
      <c r="J209" s="136">
        <f>ROUND(I209*H209,2)</f>
        <v>0</v>
      </c>
      <c r="K209" s="132" t="s">
        <v>1</v>
      </c>
      <c r="L209" s="29"/>
      <c r="M209" s="137" t="s">
        <v>1</v>
      </c>
      <c r="N209" s="138" t="s">
        <v>38</v>
      </c>
      <c r="P209" s="139">
        <f>O209*H209</f>
        <v>0</v>
      </c>
      <c r="Q209" s="139">
        <v>0</v>
      </c>
      <c r="R209" s="139">
        <f>Q209*H209</f>
        <v>0</v>
      </c>
      <c r="S209" s="139">
        <v>0</v>
      </c>
      <c r="T209" s="140">
        <f>S209*H209</f>
        <v>0</v>
      </c>
      <c r="AR209" s="141" t="s">
        <v>139</v>
      </c>
      <c r="AT209" s="141" t="s">
        <v>119</v>
      </c>
      <c r="AU209" s="141" t="s">
        <v>81</v>
      </c>
      <c r="AY209" s="14" t="s">
        <v>116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4" t="s">
        <v>81</v>
      </c>
      <c r="BK209" s="142">
        <f>ROUND(I209*H209,2)</f>
        <v>0</v>
      </c>
      <c r="BL209" s="14" t="s">
        <v>139</v>
      </c>
      <c r="BM209" s="141" t="s">
        <v>592</v>
      </c>
    </row>
    <row r="210" spans="2:65" s="1" customFormat="1" ht="19.5">
      <c r="B210" s="29"/>
      <c r="D210" s="144" t="s">
        <v>384</v>
      </c>
      <c r="F210" s="162" t="s">
        <v>593</v>
      </c>
      <c r="I210" s="163"/>
      <c r="L210" s="29"/>
      <c r="M210" s="164"/>
      <c r="T210" s="53"/>
      <c r="AT210" s="14" t="s">
        <v>384</v>
      </c>
      <c r="AU210" s="14" t="s">
        <v>81</v>
      </c>
    </row>
    <row r="211" spans="2:65" s="1" customFormat="1" ht="24.2" customHeight="1">
      <c r="B211" s="129"/>
      <c r="C211" s="130" t="s">
        <v>491</v>
      </c>
      <c r="D211" s="130" t="s">
        <v>119</v>
      </c>
      <c r="E211" s="131" t="s">
        <v>594</v>
      </c>
      <c r="F211" s="132" t="s">
        <v>595</v>
      </c>
      <c r="G211" s="133" t="s">
        <v>122</v>
      </c>
      <c r="H211" s="134">
        <v>33</v>
      </c>
      <c r="I211" s="135"/>
      <c r="J211" s="136">
        <f>ROUND(I211*H211,2)</f>
        <v>0</v>
      </c>
      <c r="K211" s="132" t="s">
        <v>1</v>
      </c>
      <c r="L211" s="29"/>
      <c r="M211" s="137" t="s">
        <v>1</v>
      </c>
      <c r="N211" s="138" t="s">
        <v>38</v>
      </c>
      <c r="P211" s="139">
        <f>O211*H211</f>
        <v>0</v>
      </c>
      <c r="Q211" s="139">
        <v>0</v>
      </c>
      <c r="R211" s="139">
        <f>Q211*H211</f>
        <v>0</v>
      </c>
      <c r="S211" s="139">
        <v>0</v>
      </c>
      <c r="T211" s="140">
        <f>S211*H211</f>
        <v>0</v>
      </c>
      <c r="AR211" s="141" t="s">
        <v>139</v>
      </c>
      <c r="AT211" s="141" t="s">
        <v>119</v>
      </c>
      <c r="AU211" s="141" t="s">
        <v>81</v>
      </c>
      <c r="AY211" s="14" t="s">
        <v>116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4" t="s">
        <v>81</v>
      </c>
      <c r="BK211" s="142">
        <f>ROUND(I211*H211,2)</f>
        <v>0</v>
      </c>
      <c r="BL211" s="14" t="s">
        <v>139</v>
      </c>
      <c r="BM211" s="141" t="s">
        <v>596</v>
      </c>
    </row>
    <row r="212" spans="2:65" s="1" customFormat="1" ht="19.5">
      <c r="B212" s="29"/>
      <c r="D212" s="144" t="s">
        <v>384</v>
      </c>
      <c r="F212" s="162" t="s">
        <v>597</v>
      </c>
      <c r="I212" s="163"/>
      <c r="L212" s="29"/>
      <c r="M212" s="164"/>
      <c r="T212" s="53"/>
      <c r="AT212" s="14" t="s">
        <v>384</v>
      </c>
      <c r="AU212" s="14" t="s">
        <v>81</v>
      </c>
    </row>
    <row r="213" spans="2:65" s="1" customFormat="1" ht="24.2" customHeight="1">
      <c r="B213" s="129"/>
      <c r="C213" s="130" t="s">
        <v>598</v>
      </c>
      <c r="D213" s="130" t="s">
        <v>119</v>
      </c>
      <c r="E213" s="131" t="s">
        <v>599</v>
      </c>
      <c r="F213" s="132" t="s">
        <v>600</v>
      </c>
      <c r="G213" s="133" t="s">
        <v>122</v>
      </c>
      <c r="H213" s="134">
        <v>35</v>
      </c>
      <c r="I213" s="135"/>
      <c r="J213" s="136">
        <f>ROUND(I213*H213,2)</f>
        <v>0</v>
      </c>
      <c r="K213" s="132" t="s">
        <v>1</v>
      </c>
      <c r="L213" s="29"/>
      <c r="M213" s="137" t="s">
        <v>1</v>
      </c>
      <c r="N213" s="138" t="s">
        <v>38</v>
      </c>
      <c r="P213" s="139">
        <f>O213*H213</f>
        <v>0</v>
      </c>
      <c r="Q213" s="139">
        <v>0</v>
      </c>
      <c r="R213" s="139">
        <f>Q213*H213</f>
        <v>0</v>
      </c>
      <c r="S213" s="139">
        <v>0</v>
      </c>
      <c r="T213" s="140">
        <f>S213*H213</f>
        <v>0</v>
      </c>
      <c r="AR213" s="141" t="s">
        <v>139</v>
      </c>
      <c r="AT213" s="141" t="s">
        <v>119</v>
      </c>
      <c r="AU213" s="141" t="s">
        <v>81</v>
      </c>
      <c r="AY213" s="14" t="s">
        <v>116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4" t="s">
        <v>81</v>
      </c>
      <c r="BK213" s="142">
        <f>ROUND(I213*H213,2)</f>
        <v>0</v>
      </c>
      <c r="BL213" s="14" t="s">
        <v>139</v>
      </c>
      <c r="BM213" s="141" t="s">
        <v>601</v>
      </c>
    </row>
    <row r="214" spans="2:65" s="1" customFormat="1" ht="19.5">
      <c r="B214" s="29"/>
      <c r="D214" s="144" t="s">
        <v>384</v>
      </c>
      <c r="F214" s="162" t="s">
        <v>602</v>
      </c>
      <c r="I214" s="163"/>
      <c r="L214" s="29"/>
      <c r="M214" s="164"/>
      <c r="T214" s="53"/>
      <c r="AT214" s="14" t="s">
        <v>384</v>
      </c>
      <c r="AU214" s="14" t="s">
        <v>81</v>
      </c>
    </row>
    <row r="215" spans="2:65" s="1" customFormat="1" ht="24.2" customHeight="1">
      <c r="B215" s="129"/>
      <c r="C215" s="130" t="s">
        <v>494</v>
      </c>
      <c r="D215" s="130" t="s">
        <v>119</v>
      </c>
      <c r="E215" s="131" t="s">
        <v>603</v>
      </c>
      <c r="F215" s="132" t="s">
        <v>604</v>
      </c>
      <c r="G215" s="133" t="s">
        <v>122</v>
      </c>
      <c r="H215" s="134">
        <v>33</v>
      </c>
      <c r="I215" s="135"/>
      <c r="J215" s="136">
        <f>ROUND(I215*H215,2)</f>
        <v>0</v>
      </c>
      <c r="K215" s="132" t="s">
        <v>1</v>
      </c>
      <c r="L215" s="29"/>
      <c r="M215" s="137" t="s">
        <v>1</v>
      </c>
      <c r="N215" s="138" t="s">
        <v>38</v>
      </c>
      <c r="P215" s="139">
        <f>O215*H215</f>
        <v>0</v>
      </c>
      <c r="Q215" s="139">
        <v>0</v>
      </c>
      <c r="R215" s="139">
        <f>Q215*H215</f>
        <v>0</v>
      </c>
      <c r="S215" s="139">
        <v>0</v>
      </c>
      <c r="T215" s="140">
        <f>S215*H215</f>
        <v>0</v>
      </c>
      <c r="AR215" s="141" t="s">
        <v>139</v>
      </c>
      <c r="AT215" s="141" t="s">
        <v>119</v>
      </c>
      <c r="AU215" s="141" t="s">
        <v>81</v>
      </c>
      <c r="AY215" s="14" t="s">
        <v>116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4" t="s">
        <v>81</v>
      </c>
      <c r="BK215" s="142">
        <f>ROUND(I215*H215,2)</f>
        <v>0</v>
      </c>
      <c r="BL215" s="14" t="s">
        <v>139</v>
      </c>
      <c r="BM215" s="141" t="s">
        <v>605</v>
      </c>
    </row>
    <row r="216" spans="2:65" s="1" customFormat="1" ht="19.5">
      <c r="B216" s="29"/>
      <c r="D216" s="144" t="s">
        <v>384</v>
      </c>
      <c r="F216" s="162" t="s">
        <v>606</v>
      </c>
      <c r="I216" s="163"/>
      <c r="L216" s="29"/>
      <c r="M216" s="164"/>
      <c r="T216" s="53"/>
      <c r="AT216" s="14" t="s">
        <v>384</v>
      </c>
      <c r="AU216" s="14" t="s">
        <v>81</v>
      </c>
    </row>
    <row r="217" spans="2:65" s="1" customFormat="1" ht="24.2" customHeight="1">
      <c r="B217" s="129"/>
      <c r="C217" s="130" t="s">
        <v>607</v>
      </c>
      <c r="D217" s="130" t="s">
        <v>119</v>
      </c>
      <c r="E217" s="131" t="s">
        <v>608</v>
      </c>
      <c r="F217" s="132" t="s">
        <v>609</v>
      </c>
      <c r="G217" s="133" t="s">
        <v>122</v>
      </c>
      <c r="H217" s="134">
        <v>21</v>
      </c>
      <c r="I217" s="135"/>
      <c r="J217" s="136">
        <f>ROUND(I217*H217,2)</f>
        <v>0</v>
      </c>
      <c r="K217" s="132" t="s">
        <v>1</v>
      </c>
      <c r="L217" s="29"/>
      <c r="M217" s="137" t="s">
        <v>1</v>
      </c>
      <c r="N217" s="138" t="s">
        <v>38</v>
      </c>
      <c r="P217" s="139">
        <f>O217*H217</f>
        <v>0</v>
      </c>
      <c r="Q217" s="139">
        <v>0</v>
      </c>
      <c r="R217" s="139">
        <f>Q217*H217</f>
        <v>0</v>
      </c>
      <c r="S217" s="139">
        <v>0</v>
      </c>
      <c r="T217" s="140">
        <f>S217*H217</f>
        <v>0</v>
      </c>
      <c r="AR217" s="141" t="s">
        <v>139</v>
      </c>
      <c r="AT217" s="141" t="s">
        <v>119</v>
      </c>
      <c r="AU217" s="141" t="s">
        <v>81</v>
      </c>
      <c r="AY217" s="14" t="s">
        <v>116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4" t="s">
        <v>81</v>
      </c>
      <c r="BK217" s="142">
        <f>ROUND(I217*H217,2)</f>
        <v>0</v>
      </c>
      <c r="BL217" s="14" t="s">
        <v>139</v>
      </c>
      <c r="BM217" s="141" t="s">
        <v>610</v>
      </c>
    </row>
    <row r="218" spans="2:65" s="1" customFormat="1" ht="19.5">
      <c r="B218" s="29"/>
      <c r="D218" s="144" t="s">
        <v>384</v>
      </c>
      <c r="F218" s="162" t="s">
        <v>611</v>
      </c>
      <c r="I218" s="163"/>
      <c r="L218" s="29"/>
      <c r="M218" s="164"/>
      <c r="T218" s="53"/>
      <c r="AT218" s="14" t="s">
        <v>384</v>
      </c>
      <c r="AU218" s="14" t="s">
        <v>81</v>
      </c>
    </row>
    <row r="219" spans="2:65" s="1" customFormat="1" ht="24.2" customHeight="1">
      <c r="B219" s="129"/>
      <c r="C219" s="130" t="s">
        <v>497</v>
      </c>
      <c r="D219" s="130" t="s">
        <v>119</v>
      </c>
      <c r="E219" s="131" t="s">
        <v>612</v>
      </c>
      <c r="F219" s="132" t="s">
        <v>613</v>
      </c>
      <c r="G219" s="133" t="s">
        <v>122</v>
      </c>
      <c r="H219" s="134">
        <v>46</v>
      </c>
      <c r="I219" s="135"/>
      <c r="J219" s="136">
        <f>ROUND(I219*H219,2)</f>
        <v>0</v>
      </c>
      <c r="K219" s="132" t="s">
        <v>1</v>
      </c>
      <c r="L219" s="29"/>
      <c r="M219" s="137" t="s">
        <v>1</v>
      </c>
      <c r="N219" s="138" t="s">
        <v>38</v>
      </c>
      <c r="P219" s="139">
        <f>O219*H219</f>
        <v>0</v>
      </c>
      <c r="Q219" s="139">
        <v>0</v>
      </c>
      <c r="R219" s="139">
        <f>Q219*H219</f>
        <v>0</v>
      </c>
      <c r="S219" s="139">
        <v>0</v>
      </c>
      <c r="T219" s="140">
        <f>S219*H219</f>
        <v>0</v>
      </c>
      <c r="AR219" s="141" t="s">
        <v>139</v>
      </c>
      <c r="AT219" s="141" t="s">
        <v>119</v>
      </c>
      <c r="AU219" s="141" t="s">
        <v>81</v>
      </c>
      <c r="AY219" s="14" t="s">
        <v>116</v>
      </c>
      <c r="BE219" s="142">
        <f>IF(N219="základní",J219,0)</f>
        <v>0</v>
      </c>
      <c r="BF219" s="142">
        <f>IF(N219="snížená",J219,0)</f>
        <v>0</v>
      </c>
      <c r="BG219" s="142">
        <f>IF(N219="zákl. přenesená",J219,0)</f>
        <v>0</v>
      </c>
      <c r="BH219" s="142">
        <f>IF(N219="sníž. přenesená",J219,0)</f>
        <v>0</v>
      </c>
      <c r="BI219" s="142">
        <f>IF(N219="nulová",J219,0)</f>
        <v>0</v>
      </c>
      <c r="BJ219" s="14" t="s">
        <v>81</v>
      </c>
      <c r="BK219" s="142">
        <f>ROUND(I219*H219,2)</f>
        <v>0</v>
      </c>
      <c r="BL219" s="14" t="s">
        <v>139</v>
      </c>
      <c r="BM219" s="141" t="s">
        <v>614</v>
      </c>
    </row>
    <row r="220" spans="2:65" s="1" customFormat="1" ht="19.5">
      <c r="B220" s="29"/>
      <c r="D220" s="144" t="s">
        <v>384</v>
      </c>
      <c r="F220" s="162" t="s">
        <v>615</v>
      </c>
      <c r="I220" s="163"/>
      <c r="L220" s="29"/>
      <c r="M220" s="164"/>
      <c r="T220" s="53"/>
      <c r="AT220" s="14" t="s">
        <v>384</v>
      </c>
      <c r="AU220" s="14" t="s">
        <v>81</v>
      </c>
    </row>
    <row r="221" spans="2:65" s="1" customFormat="1" ht="24.2" customHeight="1">
      <c r="B221" s="129"/>
      <c r="C221" s="130" t="s">
        <v>616</v>
      </c>
      <c r="D221" s="130" t="s">
        <v>119</v>
      </c>
      <c r="E221" s="131" t="s">
        <v>617</v>
      </c>
      <c r="F221" s="132" t="s">
        <v>618</v>
      </c>
      <c r="G221" s="133" t="s">
        <v>122</v>
      </c>
      <c r="H221" s="134">
        <v>46</v>
      </c>
      <c r="I221" s="135"/>
      <c r="J221" s="136">
        <f>ROUND(I221*H221,2)</f>
        <v>0</v>
      </c>
      <c r="K221" s="132" t="s">
        <v>1</v>
      </c>
      <c r="L221" s="29"/>
      <c r="M221" s="137" t="s">
        <v>1</v>
      </c>
      <c r="N221" s="138" t="s">
        <v>38</v>
      </c>
      <c r="P221" s="139">
        <f>O221*H221</f>
        <v>0</v>
      </c>
      <c r="Q221" s="139">
        <v>0</v>
      </c>
      <c r="R221" s="139">
        <f>Q221*H221</f>
        <v>0</v>
      </c>
      <c r="S221" s="139">
        <v>0</v>
      </c>
      <c r="T221" s="140">
        <f>S221*H221</f>
        <v>0</v>
      </c>
      <c r="AR221" s="141" t="s">
        <v>139</v>
      </c>
      <c r="AT221" s="141" t="s">
        <v>119</v>
      </c>
      <c r="AU221" s="141" t="s">
        <v>81</v>
      </c>
      <c r="AY221" s="14" t="s">
        <v>116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4" t="s">
        <v>81</v>
      </c>
      <c r="BK221" s="142">
        <f>ROUND(I221*H221,2)</f>
        <v>0</v>
      </c>
      <c r="BL221" s="14" t="s">
        <v>139</v>
      </c>
      <c r="BM221" s="141" t="s">
        <v>619</v>
      </c>
    </row>
    <row r="222" spans="2:65" s="1" customFormat="1" ht="19.5">
      <c r="B222" s="29"/>
      <c r="D222" s="144" t="s">
        <v>384</v>
      </c>
      <c r="F222" s="162" t="s">
        <v>620</v>
      </c>
      <c r="I222" s="163"/>
      <c r="L222" s="29"/>
      <c r="M222" s="164"/>
      <c r="T222" s="53"/>
      <c r="AT222" s="14" t="s">
        <v>384</v>
      </c>
      <c r="AU222" s="14" t="s">
        <v>81</v>
      </c>
    </row>
    <row r="223" spans="2:65" s="11" customFormat="1" ht="25.9" customHeight="1">
      <c r="B223" s="117"/>
      <c r="D223" s="118" t="s">
        <v>72</v>
      </c>
      <c r="E223" s="119" t="s">
        <v>621</v>
      </c>
      <c r="F223" s="119" t="s">
        <v>622</v>
      </c>
      <c r="I223" s="120"/>
      <c r="J223" s="121">
        <f>BK223</f>
        <v>0</v>
      </c>
      <c r="L223" s="117"/>
      <c r="M223" s="122"/>
      <c r="P223" s="123">
        <f>SUM(P224:P226)</f>
        <v>0</v>
      </c>
      <c r="R223" s="123">
        <f>SUM(R224:R226)</f>
        <v>0</v>
      </c>
      <c r="T223" s="124">
        <f>SUM(T224:T226)</f>
        <v>0</v>
      </c>
      <c r="AR223" s="118" t="s">
        <v>81</v>
      </c>
      <c r="AT223" s="125" t="s">
        <v>72</v>
      </c>
      <c r="AU223" s="125" t="s">
        <v>73</v>
      </c>
      <c r="AY223" s="118" t="s">
        <v>116</v>
      </c>
      <c r="BK223" s="126">
        <f>SUM(BK224:BK226)</f>
        <v>0</v>
      </c>
    </row>
    <row r="224" spans="2:65" s="1" customFormat="1" ht="16.5" customHeight="1">
      <c r="B224" s="129"/>
      <c r="C224" s="130" t="s">
        <v>502</v>
      </c>
      <c r="D224" s="130" t="s">
        <v>119</v>
      </c>
      <c r="E224" s="131" t="s">
        <v>623</v>
      </c>
      <c r="F224" s="132" t="s">
        <v>624</v>
      </c>
      <c r="G224" s="133" t="s">
        <v>394</v>
      </c>
      <c r="H224" s="134">
        <v>1</v>
      </c>
      <c r="I224" s="135"/>
      <c r="J224" s="136">
        <f>ROUND(I224*H224,2)</f>
        <v>0</v>
      </c>
      <c r="K224" s="132" t="s">
        <v>1</v>
      </c>
      <c r="L224" s="29"/>
      <c r="M224" s="137" t="s">
        <v>1</v>
      </c>
      <c r="N224" s="138" t="s">
        <v>38</v>
      </c>
      <c r="P224" s="139">
        <f>O224*H224</f>
        <v>0</v>
      </c>
      <c r="Q224" s="139">
        <v>0</v>
      </c>
      <c r="R224" s="139">
        <f>Q224*H224</f>
        <v>0</v>
      </c>
      <c r="S224" s="139">
        <v>0</v>
      </c>
      <c r="T224" s="140">
        <f>S224*H224</f>
        <v>0</v>
      </c>
      <c r="AR224" s="141" t="s">
        <v>139</v>
      </c>
      <c r="AT224" s="141" t="s">
        <v>119</v>
      </c>
      <c r="AU224" s="141" t="s">
        <v>81</v>
      </c>
      <c r="AY224" s="14" t="s">
        <v>116</v>
      </c>
      <c r="BE224" s="142">
        <f>IF(N224="základní",J224,0)</f>
        <v>0</v>
      </c>
      <c r="BF224" s="142">
        <f>IF(N224="snížená",J224,0)</f>
        <v>0</v>
      </c>
      <c r="BG224" s="142">
        <f>IF(N224="zákl. přenesená",J224,0)</f>
        <v>0</v>
      </c>
      <c r="BH224" s="142">
        <f>IF(N224="sníž. přenesená",J224,0)</f>
        <v>0</v>
      </c>
      <c r="BI224" s="142">
        <f>IF(N224="nulová",J224,0)</f>
        <v>0</v>
      </c>
      <c r="BJ224" s="14" t="s">
        <v>81</v>
      </c>
      <c r="BK224" s="142">
        <f>ROUND(I224*H224,2)</f>
        <v>0</v>
      </c>
      <c r="BL224" s="14" t="s">
        <v>139</v>
      </c>
      <c r="BM224" s="141" t="s">
        <v>625</v>
      </c>
    </row>
    <row r="225" spans="2:65" s="1" customFormat="1" ht="16.5" customHeight="1">
      <c r="B225" s="129"/>
      <c r="C225" s="130" t="s">
        <v>626</v>
      </c>
      <c r="D225" s="130" t="s">
        <v>119</v>
      </c>
      <c r="E225" s="131" t="s">
        <v>627</v>
      </c>
      <c r="F225" s="132" t="s">
        <v>628</v>
      </c>
      <c r="G225" s="133" t="s">
        <v>169</v>
      </c>
      <c r="H225" s="134">
        <v>1</v>
      </c>
      <c r="I225" s="135"/>
      <c r="J225" s="136">
        <f>ROUND(I225*H225,2)</f>
        <v>0</v>
      </c>
      <c r="K225" s="132" t="s">
        <v>1</v>
      </c>
      <c r="L225" s="29"/>
      <c r="M225" s="137" t="s">
        <v>1</v>
      </c>
      <c r="N225" s="138" t="s">
        <v>38</v>
      </c>
      <c r="P225" s="139">
        <f>O225*H225</f>
        <v>0</v>
      </c>
      <c r="Q225" s="139">
        <v>0</v>
      </c>
      <c r="R225" s="139">
        <f>Q225*H225</f>
        <v>0</v>
      </c>
      <c r="S225" s="139">
        <v>0</v>
      </c>
      <c r="T225" s="140">
        <f>S225*H225</f>
        <v>0</v>
      </c>
      <c r="AR225" s="141" t="s">
        <v>139</v>
      </c>
      <c r="AT225" s="141" t="s">
        <v>119</v>
      </c>
      <c r="AU225" s="141" t="s">
        <v>81</v>
      </c>
      <c r="AY225" s="14" t="s">
        <v>116</v>
      </c>
      <c r="BE225" s="142">
        <f>IF(N225="základní",J225,0)</f>
        <v>0</v>
      </c>
      <c r="BF225" s="142">
        <f>IF(N225="snížená",J225,0)</f>
        <v>0</v>
      </c>
      <c r="BG225" s="142">
        <f>IF(N225="zákl. přenesená",J225,0)</f>
        <v>0</v>
      </c>
      <c r="BH225" s="142">
        <f>IF(N225="sníž. přenesená",J225,0)</f>
        <v>0</v>
      </c>
      <c r="BI225" s="142">
        <f>IF(N225="nulová",J225,0)</f>
        <v>0</v>
      </c>
      <c r="BJ225" s="14" t="s">
        <v>81</v>
      </c>
      <c r="BK225" s="142">
        <f>ROUND(I225*H225,2)</f>
        <v>0</v>
      </c>
      <c r="BL225" s="14" t="s">
        <v>139</v>
      </c>
      <c r="BM225" s="141" t="s">
        <v>629</v>
      </c>
    </row>
    <row r="226" spans="2:65" s="1" customFormat="1" ht="16.5" customHeight="1">
      <c r="B226" s="129"/>
      <c r="C226" s="130" t="s">
        <v>505</v>
      </c>
      <c r="D226" s="130" t="s">
        <v>119</v>
      </c>
      <c r="E226" s="131" t="s">
        <v>630</v>
      </c>
      <c r="F226" s="132" t="s">
        <v>631</v>
      </c>
      <c r="G226" s="133" t="s">
        <v>169</v>
      </c>
      <c r="H226" s="134">
        <v>1</v>
      </c>
      <c r="I226" s="135"/>
      <c r="J226" s="136">
        <f>ROUND(I226*H226,2)</f>
        <v>0</v>
      </c>
      <c r="K226" s="132" t="s">
        <v>1</v>
      </c>
      <c r="L226" s="29"/>
      <c r="M226" s="137" t="s">
        <v>1</v>
      </c>
      <c r="N226" s="138" t="s">
        <v>38</v>
      </c>
      <c r="P226" s="139">
        <f>O226*H226</f>
        <v>0</v>
      </c>
      <c r="Q226" s="139">
        <v>0</v>
      </c>
      <c r="R226" s="139">
        <f>Q226*H226</f>
        <v>0</v>
      </c>
      <c r="S226" s="139">
        <v>0</v>
      </c>
      <c r="T226" s="140">
        <f>S226*H226</f>
        <v>0</v>
      </c>
      <c r="AR226" s="141" t="s">
        <v>139</v>
      </c>
      <c r="AT226" s="141" t="s">
        <v>119</v>
      </c>
      <c r="AU226" s="141" t="s">
        <v>81</v>
      </c>
      <c r="AY226" s="14" t="s">
        <v>116</v>
      </c>
      <c r="BE226" s="142">
        <f>IF(N226="základní",J226,0)</f>
        <v>0</v>
      </c>
      <c r="BF226" s="142">
        <f>IF(N226="snížená",J226,0)</f>
        <v>0</v>
      </c>
      <c r="BG226" s="142">
        <f>IF(N226="zákl. přenesená",J226,0)</f>
        <v>0</v>
      </c>
      <c r="BH226" s="142">
        <f>IF(N226="sníž. přenesená",J226,0)</f>
        <v>0</v>
      </c>
      <c r="BI226" s="142">
        <f>IF(N226="nulová",J226,0)</f>
        <v>0</v>
      </c>
      <c r="BJ226" s="14" t="s">
        <v>81</v>
      </c>
      <c r="BK226" s="142">
        <f>ROUND(I226*H226,2)</f>
        <v>0</v>
      </c>
      <c r="BL226" s="14" t="s">
        <v>139</v>
      </c>
      <c r="BM226" s="141" t="s">
        <v>632</v>
      </c>
    </row>
    <row r="227" spans="2:65" s="11" customFormat="1" ht="25.9" customHeight="1">
      <c r="B227" s="117"/>
      <c r="D227" s="118" t="s">
        <v>72</v>
      </c>
      <c r="E227" s="119" t="s">
        <v>633</v>
      </c>
      <c r="F227" s="119" t="s">
        <v>634</v>
      </c>
      <c r="I227" s="120"/>
      <c r="J227" s="121">
        <f>BK227</f>
        <v>0</v>
      </c>
      <c r="L227" s="117"/>
      <c r="M227" s="122"/>
      <c r="P227" s="123">
        <f>SUM(P228:P231)</f>
        <v>0</v>
      </c>
      <c r="R227" s="123">
        <f>SUM(R228:R231)</f>
        <v>0</v>
      </c>
      <c r="T227" s="124">
        <f>SUM(T228:T231)</f>
        <v>0</v>
      </c>
      <c r="AR227" s="118" t="s">
        <v>81</v>
      </c>
      <c r="AT227" s="125" t="s">
        <v>72</v>
      </c>
      <c r="AU227" s="125" t="s">
        <v>73</v>
      </c>
      <c r="AY227" s="118" t="s">
        <v>116</v>
      </c>
      <c r="BK227" s="126">
        <f>SUM(BK228:BK231)</f>
        <v>0</v>
      </c>
    </row>
    <row r="228" spans="2:65" s="1" customFormat="1" ht="16.5" customHeight="1">
      <c r="B228" s="129"/>
      <c r="C228" s="130" t="s">
        <v>635</v>
      </c>
      <c r="D228" s="130" t="s">
        <v>119</v>
      </c>
      <c r="E228" s="131" t="s">
        <v>636</v>
      </c>
      <c r="F228" s="132" t="s">
        <v>637</v>
      </c>
      <c r="G228" s="133" t="s">
        <v>378</v>
      </c>
      <c r="H228" s="134">
        <v>1</v>
      </c>
      <c r="I228" s="135"/>
      <c r="J228" s="136">
        <f>ROUND(I228*H228,2)</f>
        <v>0</v>
      </c>
      <c r="K228" s="132" t="s">
        <v>1</v>
      </c>
      <c r="L228" s="29"/>
      <c r="M228" s="137" t="s">
        <v>1</v>
      </c>
      <c r="N228" s="138" t="s">
        <v>38</v>
      </c>
      <c r="P228" s="139">
        <f>O228*H228</f>
        <v>0</v>
      </c>
      <c r="Q228" s="139">
        <v>0</v>
      </c>
      <c r="R228" s="139">
        <f>Q228*H228</f>
        <v>0</v>
      </c>
      <c r="S228" s="139">
        <v>0</v>
      </c>
      <c r="T228" s="140">
        <f>S228*H228</f>
        <v>0</v>
      </c>
      <c r="AR228" s="141" t="s">
        <v>139</v>
      </c>
      <c r="AT228" s="141" t="s">
        <v>119</v>
      </c>
      <c r="AU228" s="141" t="s">
        <v>81</v>
      </c>
      <c r="AY228" s="14" t="s">
        <v>116</v>
      </c>
      <c r="BE228" s="142">
        <f>IF(N228="základní",J228,0)</f>
        <v>0</v>
      </c>
      <c r="BF228" s="142">
        <f>IF(N228="snížená",J228,0)</f>
        <v>0</v>
      </c>
      <c r="BG228" s="142">
        <f>IF(N228="zákl. přenesená",J228,0)</f>
        <v>0</v>
      </c>
      <c r="BH228" s="142">
        <f>IF(N228="sníž. přenesená",J228,0)</f>
        <v>0</v>
      </c>
      <c r="BI228" s="142">
        <f>IF(N228="nulová",J228,0)</f>
        <v>0</v>
      </c>
      <c r="BJ228" s="14" t="s">
        <v>81</v>
      </c>
      <c r="BK228" s="142">
        <f>ROUND(I228*H228,2)</f>
        <v>0</v>
      </c>
      <c r="BL228" s="14" t="s">
        <v>139</v>
      </c>
      <c r="BM228" s="141" t="s">
        <v>638</v>
      </c>
    </row>
    <row r="229" spans="2:65" s="1" customFormat="1" ht="16.5" customHeight="1">
      <c r="B229" s="129"/>
      <c r="C229" s="130" t="s">
        <v>508</v>
      </c>
      <c r="D229" s="130" t="s">
        <v>119</v>
      </c>
      <c r="E229" s="131" t="s">
        <v>639</v>
      </c>
      <c r="F229" s="132" t="s">
        <v>640</v>
      </c>
      <c r="G229" s="133" t="s">
        <v>169</v>
      </c>
      <c r="H229" s="134">
        <v>1</v>
      </c>
      <c r="I229" s="135"/>
      <c r="J229" s="136">
        <f>ROUND(I229*H229,2)</f>
        <v>0</v>
      </c>
      <c r="K229" s="132" t="s">
        <v>1</v>
      </c>
      <c r="L229" s="29"/>
      <c r="M229" s="137" t="s">
        <v>1</v>
      </c>
      <c r="N229" s="138" t="s">
        <v>38</v>
      </c>
      <c r="P229" s="139">
        <f>O229*H229</f>
        <v>0</v>
      </c>
      <c r="Q229" s="139">
        <v>0</v>
      </c>
      <c r="R229" s="139">
        <f>Q229*H229</f>
        <v>0</v>
      </c>
      <c r="S229" s="139">
        <v>0</v>
      </c>
      <c r="T229" s="140">
        <f>S229*H229</f>
        <v>0</v>
      </c>
      <c r="AR229" s="141" t="s">
        <v>139</v>
      </c>
      <c r="AT229" s="141" t="s">
        <v>119</v>
      </c>
      <c r="AU229" s="141" t="s">
        <v>81</v>
      </c>
      <c r="AY229" s="14" t="s">
        <v>116</v>
      </c>
      <c r="BE229" s="142">
        <f>IF(N229="základní",J229,0)</f>
        <v>0</v>
      </c>
      <c r="BF229" s="142">
        <f>IF(N229="snížená",J229,0)</f>
        <v>0</v>
      </c>
      <c r="BG229" s="142">
        <f>IF(N229="zákl. přenesená",J229,0)</f>
        <v>0</v>
      </c>
      <c r="BH229" s="142">
        <f>IF(N229="sníž. přenesená",J229,0)</f>
        <v>0</v>
      </c>
      <c r="BI229" s="142">
        <f>IF(N229="nulová",J229,0)</f>
        <v>0</v>
      </c>
      <c r="BJ229" s="14" t="s">
        <v>81</v>
      </c>
      <c r="BK229" s="142">
        <f>ROUND(I229*H229,2)</f>
        <v>0</v>
      </c>
      <c r="BL229" s="14" t="s">
        <v>139</v>
      </c>
      <c r="BM229" s="141" t="s">
        <v>641</v>
      </c>
    </row>
    <row r="230" spans="2:65" s="1" customFormat="1" ht="16.5" customHeight="1">
      <c r="B230" s="129"/>
      <c r="C230" s="130" t="s">
        <v>642</v>
      </c>
      <c r="D230" s="130" t="s">
        <v>119</v>
      </c>
      <c r="E230" s="131" t="s">
        <v>643</v>
      </c>
      <c r="F230" s="132" t="s">
        <v>644</v>
      </c>
      <c r="G230" s="133" t="s">
        <v>378</v>
      </c>
      <c r="H230" s="134">
        <v>1</v>
      </c>
      <c r="I230" s="135"/>
      <c r="J230" s="136">
        <f>ROUND(I230*H230,2)</f>
        <v>0</v>
      </c>
      <c r="K230" s="132" t="s">
        <v>1</v>
      </c>
      <c r="L230" s="29"/>
      <c r="M230" s="137" t="s">
        <v>1</v>
      </c>
      <c r="N230" s="138" t="s">
        <v>38</v>
      </c>
      <c r="P230" s="139">
        <f>O230*H230</f>
        <v>0</v>
      </c>
      <c r="Q230" s="139">
        <v>0</v>
      </c>
      <c r="R230" s="139">
        <f>Q230*H230</f>
        <v>0</v>
      </c>
      <c r="S230" s="139">
        <v>0</v>
      </c>
      <c r="T230" s="140">
        <f>S230*H230</f>
        <v>0</v>
      </c>
      <c r="AR230" s="141" t="s">
        <v>139</v>
      </c>
      <c r="AT230" s="141" t="s">
        <v>119</v>
      </c>
      <c r="AU230" s="141" t="s">
        <v>81</v>
      </c>
      <c r="AY230" s="14" t="s">
        <v>116</v>
      </c>
      <c r="BE230" s="142">
        <f>IF(N230="základní",J230,0)</f>
        <v>0</v>
      </c>
      <c r="BF230" s="142">
        <f>IF(N230="snížená",J230,0)</f>
        <v>0</v>
      </c>
      <c r="BG230" s="142">
        <f>IF(N230="zákl. přenesená",J230,0)</f>
        <v>0</v>
      </c>
      <c r="BH230" s="142">
        <f>IF(N230="sníž. přenesená",J230,0)</f>
        <v>0</v>
      </c>
      <c r="BI230" s="142">
        <f>IF(N230="nulová",J230,0)</f>
        <v>0</v>
      </c>
      <c r="BJ230" s="14" t="s">
        <v>81</v>
      </c>
      <c r="BK230" s="142">
        <f>ROUND(I230*H230,2)</f>
        <v>0</v>
      </c>
      <c r="BL230" s="14" t="s">
        <v>139</v>
      </c>
      <c r="BM230" s="141" t="s">
        <v>645</v>
      </c>
    </row>
    <row r="231" spans="2:65" s="1" customFormat="1" ht="16.5" customHeight="1">
      <c r="B231" s="129"/>
      <c r="C231" s="130" t="s">
        <v>511</v>
      </c>
      <c r="D231" s="130" t="s">
        <v>119</v>
      </c>
      <c r="E231" s="131" t="s">
        <v>646</v>
      </c>
      <c r="F231" s="132" t="s">
        <v>647</v>
      </c>
      <c r="G231" s="133" t="s">
        <v>394</v>
      </c>
      <c r="H231" s="134">
        <v>1</v>
      </c>
      <c r="I231" s="135"/>
      <c r="J231" s="136">
        <f>ROUND(I231*H231,2)</f>
        <v>0</v>
      </c>
      <c r="K231" s="132" t="s">
        <v>1</v>
      </c>
      <c r="L231" s="29"/>
      <c r="M231" s="168" t="s">
        <v>1</v>
      </c>
      <c r="N231" s="169" t="s">
        <v>38</v>
      </c>
      <c r="O231" s="166"/>
      <c r="P231" s="170">
        <f>O231*H231</f>
        <v>0</v>
      </c>
      <c r="Q231" s="170">
        <v>0</v>
      </c>
      <c r="R231" s="170">
        <f>Q231*H231</f>
        <v>0</v>
      </c>
      <c r="S231" s="170">
        <v>0</v>
      </c>
      <c r="T231" s="171">
        <f>S231*H231</f>
        <v>0</v>
      </c>
      <c r="AR231" s="141" t="s">
        <v>139</v>
      </c>
      <c r="AT231" s="141" t="s">
        <v>119</v>
      </c>
      <c r="AU231" s="141" t="s">
        <v>81</v>
      </c>
      <c r="AY231" s="14" t="s">
        <v>116</v>
      </c>
      <c r="BE231" s="142">
        <f>IF(N231="základní",J231,0)</f>
        <v>0</v>
      </c>
      <c r="BF231" s="142">
        <f>IF(N231="snížená",J231,0)</f>
        <v>0</v>
      </c>
      <c r="BG231" s="142">
        <f>IF(N231="zákl. přenesená",J231,0)</f>
        <v>0</v>
      </c>
      <c r="BH231" s="142">
        <f>IF(N231="sníž. přenesená",J231,0)</f>
        <v>0</v>
      </c>
      <c r="BI231" s="142">
        <f>IF(N231="nulová",J231,0)</f>
        <v>0</v>
      </c>
      <c r="BJ231" s="14" t="s">
        <v>81</v>
      </c>
      <c r="BK231" s="142">
        <f>ROUND(I231*H231,2)</f>
        <v>0</v>
      </c>
      <c r="BL231" s="14" t="s">
        <v>139</v>
      </c>
      <c r="BM231" s="141" t="s">
        <v>648</v>
      </c>
    </row>
    <row r="232" spans="2:65" s="1" customFormat="1" ht="6.95" customHeight="1">
      <c r="B232" s="41"/>
      <c r="C232" s="42"/>
      <c r="D232" s="42"/>
      <c r="E232" s="42"/>
      <c r="F232" s="42"/>
      <c r="G232" s="42"/>
      <c r="H232" s="42"/>
      <c r="I232" s="42"/>
      <c r="J232" s="42"/>
      <c r="K232" s="42"/>
      <c r="L232" s="29"/>
    </row>
  </sheetData>
  <autoFilter ref="C124:K231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BD4081-D886-42EB-BF8D-7B41E2E98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46203-FCE4-49DD-B2BD-804BD8B083C6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customXml/itemProps3.xml><?xml version="1.0" encoding="utf-8"?>
<ds:datastoreItem xmlns:ds="http://schemas.openxmlformats.org/officeDocument/2006/customXml" ds:itemID="{017A1BFA-0F9D-4550-8C47-C9924DBFB3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10 - ÚT</vt:lpstr>
      <vt:lpstr>20 - MaR</vt:lpstr>
      <vt:lpstr>'10 - ÚT'!Názvy_tisku</vt:lpstr>
      <vt:lpstr>'20 - MaR'!Názvy_tisku</vt:lpstr>
      <vt:lpstr>'Rekapitulace stavby'!Názvy_tisku</vt:lpstr>
      <vt:lpstr>'10 - ÚT'!Oblast_tisku</vt:lpstr>
      <vt:lpstr>'20 - MaR'!Oblast_tisku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LEGION-MILAN\Milan</dc:creator>
  <cp:lastModifiedBy>Irena Kříbková</cp:lastModifiedBy>
  <dcterms:created xsi:type="dcterms:W3CDTF">2025-09-30T08:28:33Z</dcterms:created>
  <dcterms:modified xsi:type="dcterms:W3CDTF">2025-10-24T09:36:53Z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